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firstSheet="2" activeTab="12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71027"/>
</workbook>
</file>

<file path=xl/calcChain.xml><?xml version="1.0" encoding="utf-8"?>
<calcChain xmlns="http://schemas.openxmlformats.org/spreadsheetml/2006/main">
  <c r="D107" i="3" l="1"/>
  <c r="D106" i="3"/>
  <c r="D105" i="3"/>
  <c r="D104" i="3"/>
  <c r="D103" i="3"/>
  <c r="D102" i="3"/>
  <c r="D101" i="3"/>
  <c r="D100" i="3"/>
  <c r="D99" i="3"/>
  <c r="H79" i="3"/>
  <c r="G79" i="3"/>
  <c r="F79" i="3"/>
  <c r="D79" i="3" s="1"/>
  <c r="E79" i="3"/>
  <c r="D78" i="3"/>
  <c r="D77" i="3"/>
  <c r="D76" i="3"/>
  <c r="D75" i="3"/>
  <c r="I72" i="3"/>
  <c r="H72" i="3"/>
  <c r="G72" i="3"/>
  <c r="F72" i="3"/>
  <c r="E72" i="3"/>
  <c r="D72" i="3"/>
  <c r="D71" i="3"/>
  <c r="CG71" i="3" s="1"/>
  <c r="CG70" i="3"/>
  <c r="CA70" i="3"/>
  <c r="D70" i="3"/>
  <c r="CA69" i="3"/>
  <c r="D69" i="3"/>
  <c r="CG69" i="3" s="1"/>
  <c r="D68" i="3"/>
  <c r="CA68" i="3" s="1"/>
  <c r="D67" i="3"/>
  <c r="CG66" i="3"/>
  <c r="CA66" i="3"/>
  <c r="D66" i="3"/>
  <c r="CA65" i="3"/>
  <c r="D65" i="3"/>
  <c r="CG65" i="3" s="1"/>
  <c r="D64" i="3"/>
  <c r="CA64" i="3" s="1"/>
  <c r="D63" i="3"/>
  <c r="CG62" i="3"/>
  <c r="CA62" i="3"/>
  <c r="D62" i="3"/>
  <c r="CA61" i="3"/>
  <c r="D61" i="3"/>
  <c r="CG61" i="3" s="1"/>
  <c r="D60" i="3"/>
  <c r="CA60" i="3" s="1"/>
  <c r="D59" i="3"/>
  <c r="CG58" i="3"/>
  <c r="CA58" i="3"/>
  <c r="D58" i="3"/>
  <c r="CA57" i="3"/>
  <c r="D57" i="3"/>
  <c r="CG57" i="3" s="1"/>
  <c r="D56" i="3"/>
  <c r="CA56" i="3" s="1"/>
  <c r="D55" i="3"/>
  <c r="CG54" i="3"/>
  <c r="CA54" i="3"/>
  <c r="D54" i="3"/>
  <c r="CA53" i="3"/>
  <c r="D53" i="3"/>
  <c r="CG53" i="3" s="1"/>
  <c r="D52" i="3"/>
  <c r="CA52" i="3" s="1"/>
  <c r="D51" i="3"/>
  <c r="CG50" i="3"/>
  <c r="CA50" i="3"/>
  <c r="D50" i="3"/>
  <c r="CA49" i="3"/>
  <c r="D49" i="3"/>
  <c r="CG49" i="3" s="1"/>
  <c r="D48" i="3"/>
  <c r="CA48" i="3" s="1"/>
  <c r="D47" i="3"/>
  <c r="CG46" i="3"/>
  <c r="CA46" i="3"/>
  <c r="D46" i="3"/>
  <c r="CA45" i="3"/>
  <c r="D45" i="3"/>
  <c r="CG45" i="3" s="1"/>
  <c r="D44" i="3"/>
  <c r="CA44" i="3" s="1"/>
  <c r="CG43" i="3"/>
  <c r="D43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 s="1"/>
  <c r="D39" i="3"/>
  <c r="CA39" i="3" s="1"/>
  <c r="CG38" i="3"/>
  <c r="CA38" i="3"/>
  <c r="D38" i="3"/>
  <c r="CG37" i="3"/>
  <c r="CA37" i="3"/>
  <c r="D37" i="3"/>
  <c r="CA36" i="3"/>
  <c r="D36" i="3"/>
  <c r="CG36" i="3" s="1"/>
  <c r="D35" i="3"/>
  <c r="CA35" i="3" s="1"/>
  <c r="CG34" i="3"/>
  <c r="CA34" i="3"/>
  <c r="D34" i="3"/>
  <c r="CG33" i="3"/>
  <c r="CA33" i="3"/>
  <c r="D33" i="3"/>
  <c r="CA32" i="3"/>
  <c r="D32" i="3"/>
  <c r="CG32" i="3" s="1"/>
  <c r="D31" i="3"/>
  <c r="CA31" i="3" s="1"/>
  <c r="CG30" i="3"/>
  <c r="CA30" i="3"/>
  <c r="D30" i="3"/>
  <c r="CG29" i="3"/>
  <c r="CA29" i="3"/>
  <c r="D29" i="3"/>
  <c r="CA28" i="3"/>
  <c r="D28" i="3"/>
  <c r="CG28" i="3" s="1"/>
  <c r="D27" i="3"/>
  <c r="CA27" i="3" s="1"/>
  <c r="CG26" i="3"/>
  <c r="CA26" i="3"/>
  <c r="D26" i="3"/>
  <c r="CG25" i="3"/>
  <c r="CA25" i="3"/>
  <c r="D25" i="3"/>
  <c r="CA24" i="3"/>
  <c r="D24" i="3"/>
  <c r="CG24" i="3" s="1"/>
  <c r="D23" i="3"/>
  <c r="CA23" i="3" s="1"/>
  <c r="CG22" i="3"/>
  <c r="CA22" i="3"/>
  <c r="D22" i="3"/>
  <c r="CG21" i="3"/>
  <c r="CA21" i="3"/>
  <c r="D21" i="3"/>
  <c r="CA20" i="3"/>
  <c r="D20" i="3"/>
  <c r="CG20" i="3" s="1"/>
  <c r="D19" i="3"/>
  <c r="CA19" i="3" s="1"/>
  <c r="CG18" i="3"/>
  <c r="CA18" i="3"/>
  <c r="D18" i="3"/>
  <c r="CG17" i="3"/>
  <c r="CA17" i="3"/>
  <c r="D17" i="3"/>
  <c r="CA16" i="3"/>
  <c r="D16" i="3"/>
  <c r="CG16" i="3" s="1"/>
  <c r="D15" i="3"/>
  <c r="CA15" i="3" s="1"/>
  <c r="CG14" i="3"/>
  <c r="CA14" i="3"/>
  <c r="D14" i="3"/>
  <c r="CG13" i="3"/>
  <c r="CA13" i="3"/>
  <c r="D13" i="3"/>
  <c r="CA12" i="3"/>
  <c r="D12" i="3"/>
  <c r="CG12" i="3" s="1"/>
  <c r="D11" i="3"/>
  <c r="CA43" i="3" s="1"/>
  <c r="A5" i="3"/>
  <c r="A4" i="3"/>
  <c r="A3" i="3"/>
  <c r="A2" i="3"/>
  <c r="A195" i="3" l="1"/>
  <c r="CG15" i="3"/>
  <c r="CG19" i="3"/>
  <c r="B195" i="3" s="1"/>
  <c r="CG23" i="3"/>
  <c r="CG27" i="3"/>
  <c r="CG31" i="3"/>
  <c r="CG35" i="3"/>
  <c r="CG39" i="3"/>
  <c r="CG44" i="3"/>
  <c r="CA47" i="3"/>
  <c r="CG48" i="3"/>
  <c r="CA51" i="3"/>
  <c r="CG52" i="3"/>
  <c r="CA55" i="3"/>
  <c r="CG56" i="3"/>
  <c r="CA59" i="3"/>
  <c r="CG60" i="3"/>
  <c r="CA63" i="3"/>
  <c r="CG64" i="3"/>
  <c r="CA67" i="3"/>
  <c r="CG68" i="3"/>
  <c r="CA71" i="3"/>
  <c r="CG47" i="3"/>
  <c r="CG51" i="3"/>
  <c r="CG55" i="3"/>
  <c r="CG59" i="3"/>
  <c r="CG63" i="3"/>
  <c r="CG67" i="3"/>
  <c r="D107" i="2"/>
  <c r="D106" i="2"/>
  <c r="D105" i="2"/>
  <c r="D104" i="2"/>
  <c r="D103" i="2"/>
  <c r="D102" i="2"/>
  <c r="D101" i="2"/>
  <c r="D100" i="2"/>
  <c r="D99" i="2"/>
  <c r="H79" i="2"/>
  <c r="G79" i="2"/>
  <c r="F79" i="2"/>
  <c r="E79" i="2"/>
  <c r="D79" i="2" s="1"/>
  <c r="D78" i="2"/>
  <c r="D77" i="2"/>
  <c r="D76" i="2"/>
  <c r="D75" i="2"/>
  <c r="I72" i="2"/>
  <c r="H72" i="2"/>
  <c r="G72" i="2"/>
  <c r="F72" i="2"/>
  <c r="E72" i="2"/>
  <c r="D72" i="2"/>
  <c r="D71" i="2"/>
  <c r="CG71" i="2" s="1"/>
  <c r="CG70" i="2"/>
  <c r="D70" i="2"/>
  <c r="CA70" i="2" s="1"/>
  <c r="CA69" i="2"/>
  <c r="D69" i="2"/>
  <c r="D68" i="2"/>
  <c r="CA68" i="2" s="1"/>
  <c r="D67" i="2"/>
  <c r="CG67" i="2" s="1"/>
  <c r="CG66" i="2"/>
  <c r="D66" i="2"/>
  <c r="CA66" i="2" s="1"/>
  <c r="CA65" i="2"/>
  <c r="D65" i="2"/>
  <c r="D64" i="2"/>
  <c r="CA64" i="2" s="1"/>
  <c r="D63" i="2"/>
  <c r="CG63" i="2" s="1"/>
  <c r="CG62" i="2"/>
  <c r="D62" i="2"/>
  <c r="CA62" i="2" s="1"/>
  <c r="CA61" i="2"/>
  <c r="D61" i="2"/>
  <c r="D60" i="2"/>
  <c r="CA60" i="2" s="1"/>
  <c r="D59" i="2"/>
  <c r="CG59" i="2" s="1"/>
  <c r="CG58" i="2"/>
  <c r="D58" i="2"/>
  <c r="CA58" i="2" s="1"/>
  <c r="CA57" i="2"/>
  <c r="D57" i="2"/>
  <c r="D56" i="2"/>
  <c r="CA56" i="2" s="1"/>
  <c r="D55" i="2"/>
  <c r="CG55" i="2" s="1"/>
  <c r="CG54" i="2"/>
  <c r="D54" i="2"/>
  <c r="CA54" i="2" s="1"/>
  <c r="CA53" i="2"/>
  <c r="D53" i="2"/>
  <c r="D52" i="2"/>
  <c r="CA52" i="2" s="1"/>
  <c r="D51" i="2"/>
  <c r="CG51" i="2" s="1"/>
  <c r="CG50" i="2"/>
  <c r="D50" i="2"/>
  <c r="CA50" i="2" s="1"/>
  <c r="CA49" i="2"/>
  <c r="D49" i="2"/>
  <c r="D48" i="2"/>
  <c r="CA48" i="2" s="1"/>
  <c r="D47" i="2"/>
  <c r="CG47" i="2" s="1"/>
  <c r="CG46" i="2"/>
  <c r="D46" i="2"/>
  <c r="CA46" i="2" s="1"/>
  <c r="CA45" i="2"/>
  <c r="D45" i="2"/>
  <c r="D44" i="2"/>
  <c r="CA44" i="2" s="1"/>
  <c r="D43" i="2"/>
  <c r="CG43" i="2" s="1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 s="1"/>
  <c r="A195" i="2" s="1"/>
  <c r="D39" i="2"/>
  <c r="CA39" i="2" s="1"/>
  <c r="CA38" i="2"/>
  <c r="D38" i="2"/>
  <c r="CG38" i="2" s="1"/>
  <c r="CG37" i="2"/>
  <c r="D37" i="2"/>
  <c r="CG69" i="2" s="1"/>
  <c r="CG36" i="2"/>
  <c r="CA36" i="2"/>
  <c r="D36" i="2"/>
  <c r="D35" i="2"/>
  <c r="CA35" i="2" s="1"/>
  <c r="CA34" i="2"/>
  <c r="D34" i="2"/>
  <c r="CG34" i="2" s="1"/>
  <c r="CG33" i="2"/>
  <c r="D33" i="2"/>
  <c r="CG65" i="2" s="1"/>
  <c r="CG32" i="2"/>
  <c r="CA32" i="2"/>
  <c r="D32" i="2"/>
  <c r="D31" i="2"/>
  <c r="CA31" i="2" s="1"/>
  <c r="CA30" i="2"/>
  <c r="D30" i="2"/>
  <c r="CG30" i="2" s="1"/>
  <c r="CG29" i="2"/>
  <c r="D29" i="2"/>
  <c r="CG61" i="2" s="1"/>
  <c r="CG28" i="2"/>
  <c r="CA28" i="2"/>
  <c r="D28" i="2"/>
  <c r="D27" i="2"/>
  <c r="CA27" i="2" s="1"/>
  <c r="CA26" i="2"/>
  <c r="D26" i="2"/>
  <c r="CG26" i="2" s="1"/>
  <c r="CG25" i="2"/>
  <c r="D25" i="2"/>
  <c r="CG57" i="2" s="1"/>
  <c r="CG24" i="2"/>
  <c r="CA24" i="2"/>
  <c r="D24" i="2"/>
  <c r="D23" i="2"/>
  <c r="CA23" i="2" s="1"/>
  <c r="CA22" i="2"/>
  <c r="D22" i="2"/>
  <c r="CG22" i="2" s="1"/>
  <c r="CG21" i="2"/>
  <c r="D21" i="2"/>
  <c r="CG53" i="2" s="1"/>
  <c r="CG20" i="2"/>
  <c r="CA20" i="2"/>
  <c r="D20" i="2"/>
  <c r="D19" i="2"/>
  <c r="CA19" i="2" s="1"/>
  <c r="CA18" i="2"/>
  <c r="D18" i="2"/>
  <c r="CG18" i="2" s="1"/>
  <c r="CG17" i="2"/>
  <c r="D17" i="2"/>
  <c r="CG49" i="2" s="1"/>
  <c r="CG16" i="2"/>
  <c r="CA16" i="2"/>
  <c r="D16" i="2"/>
  <c r="D15" i="2"/>
  <c r="CA15" i="2" s="1"/>
  <c r="CA14" i="2"/>
  <c r="D14" i="2"/>
  <c r="CG14" i="2" s="1"/>
  <c r="CG13" i="2"/>
  <c r="D13" i="2"/>
  <c r="CG45" i="2" s="1"/>
  <c r="CG12" i="2"/>
  <c r="CA12" i="2"/>
  <c r="D12" i="2"/>
  <c r="D11" i="2"/>
  <c r="CA43" i="2" s="1"/>
  <c r="A5" i="2"/>
  <c r="A4" i="2"/>
  <c r="A3" i="2"/>
  <c r="A2" i="2"/>
  <c r="CG15" i="2" l="1"/>
  <c r="CG19" i="2"/>
  <c r="CG23" i="2"/>
  <c r="B195" i="2" s="1"/>
  <c r="CG27" i="2"/>
  <c r="CG31" i="2"/>
  <c r="CG35" i="2"/>
  <c r="CG39" i="2"/>
  <c r="CG44" i="2"/>
  <c r="CA47" i="2"/>
  <c r="CG48" i="2"/>
  <c r="CA51" i="2"/>
  <c r="CG52" i="2"/>
  <c r="CA55" i="2"/>
  <c r="CG56" i="2"/>
  <c r="CA59" i="2"/>
  <c r="CG60" i="2"/>
  <c r="CA63" i="2"/>
  <c r="CG64" i="2"/>
  <c r="CA67" i="2"/>
  <c r="CG68" i="2"/>
  <c r="CA71" i="2"/>
  <c r="CA13" i="2"/>
  <c r="CA17" i="2"/>
  <c r="CA21" i="2"/>
  <c r="CA25" i="2"/>
  <c r="CA29" i="2"/>
  <c r="CA33" i="2"/>
  <c r="CA37" i="2"/>
  <c r="D107" i="4"/>
  <c r="D106" i="4"/>
  <c r="D105" i="4"/>
  <c r="D104" i="4"/>
  <c r="D103" i="4"/>
  <c r="D102" i="4"/>
  <c r="D101" i="4"/>
  <c r="D100" i="4"/>
  <c r="D99" i="4"/>
  <c r="H79" i="4"/>
  <c r="G79" i="4"/>
  <c r="F79" i="4"/>
  <c r="E79" i="4"/>
  <c r="D79" i="4" s="1"/>
  <c r="D78" i="4"/>
  <c r="D77" i="4"/>
  <c r="D76" i="4"/>
  <c r="D75" i="4"/>
  <c r="I72" i="4"/>
  <c r="H72" i="4"/>
  <c r="G72" i="4"/>
  <c r="F72" i="4"/>
  <c r="E72" i="4"/>
  <c r="D72" i="4" s="1"/>
  <c r="CG71" i="4"/>
  <c r="D71" i="4"/>
  <c r="CA70" i="4"/>
  <c r="D70" i="4"/>
  <c r="CG70" i="4" s="1"/>
  <c r="D69" i="4"/>
  <c r="CG69" i="4" s="1"/>
  <c r="D68" i="4"/>
  <c r="CA68" i="4" s="1"/>
  <c r="CG67" i="4"/>
  <c r="D67" i="4"/>
  <c r="CA66" i="4"/>
  <c r="D66" i="4"/>
  <c r="CG66" i="4" s="1"/>
  <c r="D65" i="4"/>
  <c r="CG65" i="4" s="1"/>
  <c r="D64" i="4"/>
  <c r="CA64" i="4" s="1"/>
  <c r="CG63" i="4"/>
  <c r="D63" i="4"/>
  <c r="CA62" i="4"/>
  <c r="D62" i="4"/>
  <c r="CG62" i="4" s="1"/>
  <c r="D61" i="4"/>
  <c r="CG61" i="4" s="1"/>
  <c r="D60" i="4"/>
  <c r="CA60" i="4" s="1"/>
  <c r="CG59" i="4"/>
  <c r="D59" i="4"/>
  <c r="CA58" i="4"/>
  <c r="D58" i="4"/>
  <c r="CG58" i="4" s="1"/>
  <c r="D57" i="4"/>
  <c r="CG57" i="4" s="1"/>
  <c r="D56" i="4"/>
  <c r="CA56" i="4" s="1"/>
  <c r="CG55" i="4"/>
  <c r="D55" i="4"/>
  <c r="CA54" i="4"/>
  <c r="D54" i="4"/>
  <c r="CG54" i="4" s="1"/>
  <c r="D53" i="4"/>
  <c r="CG53" i="4" s="1"/>
  <c r="D52" i="4"/>
  <c r="CA52" i="4" s="1"/>
  <c r="CG51" i="4"/>
  <c r="D51" i="4"/>
  <c r="CA50" i="4"/>
  <c r="D50" i="4"/>
  <c r="CG50" i="4" s="1"/>
  <c r="D49" i="4"/>
  <c r="CG49" i="4" s="1"/>
  <c r="D48" i="4"/>
  <c r="CA48" i="4" s="1"/>
  <c r="CG47" i="4"/>
  <c r="D47" i="4"/>
  <c r="CA46" i="4"/>
  <c r="D46" i="4"/>
  <c r="CG46" i="4" s="1"/>
  <c r="D45" i="4"/>
  <c r="CG45" i="4" s="1"/>
  <c r="D44" i="4"/>
  <c r="CA44" i="4" s="1"/>
  <c r="D43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A195" i="4" s="1"/>
  <c r="CG39" i="4"/>
  <c r="D39" i="4"/>
  <c r="CA39" i="4" s="1"/>
  <c r="CG38" i="4"/>
  <c r="CA38" i="4"/>
  <c r="D38" i="4"/>
  <c r="CA37" i="4"/>
  <c r="D37" i="4"/>
  <c r="CG37" i="4" s="1"/>
  <c r="D36" i="4"/>
  <c r="CG36" i="4" s="1"/>
  <c r="CG35" i="4"/>
  <c r="CA35" i="4"/>
  <c r="D35" i="4"/>
  <c r="CA67" i="4" s="1"/>
  <c r="CG34" i="4"/>
  <c r="CA34" i="4"/>
  <c r="D34" i="4"/>
  <c r="CA33" i="4"/>
  <c r="D33" i="4"/>
  <c r="CG33" i="4" s="1"/>
  <c r="D32" i="4"/>
  <c r="CG32" i="4" s="1"/>
  <c r="CG31" i="4"/>
  <c r="CA31" i="4"/>
  <c r="D31" i="4"/>
  <c r="CA63" i="4" s="1"/>
  <c r="CG30" i="4"/>
  <c r="CA30" i="4"/>
  <c r="D30" i="4"/>
  <c r="CA29" i="4"/>
  <c r="D29" i="4"/>
  <c r="CG29" i="4" s="1"/>
  <c r="D28" i="4"/>
  <c r="CG28" i="4" s="1"/>
  <c r="CG27" i="4"/>
  <c r="CA27" i="4"/>
  <c r="D27" i="4"/>
  <c r="CA59" i="4" s="1"/>
  <c r="CG26" i="4"/>
  <c r="CA26" i="4"/>
  <c r="D26" i="4"/>
  <c r="CA25" i="4"/>
  <c r="D25" i="4"/>
  <c r="CG25" i="4" s="1"/>
  <c r="D24" i="4"/>
  <c r="CG24" i="4" s="1"/>
  <c r="CG23" i="4"/>
  <c r="CA23" i="4"/>
  <c r="D23" i="4"/>
  <c r="CA55" i="4" s="1"/>
  <c r="CG22" i="4"/>
  <c r="CA22" i="4"/>
  <c r="D22" i="4"/>
  <c r="CA21" i="4"/>
  <c r="D21" i="4"/>
  <c r="CG21" i="4" s="1"/>
  <c r="D20" i="4"/>
  <c r="CG20" i="4" s="1"/>
  <c r="CG19" i="4"/>
  <c r="CA19" i="4"/>
  <c r="D19" i="4"/>
  <c r="CA51" i="4" s="1"/>
  <c r="CG18" i="4"/>
  <c r="CA18" i="4"/>
  <c r="D18" i="4"/>
  <c r="CA17" i="4"/>
  <c r="D17" i="4"/>
  <c r="CG17" i="4" s="1"/>
  <c r="D16" i="4"/>
  <c r="CG16" i="4" s="1"/>
  <c r="CG15" i="4"/>
  <c r="CA15" i="4"/>
  <c r="D15" i="4"/>
  <c r="CA47" i="4" s="1"/>
  <c r="CG14" i="4"/>
  <c r="CA14" i="4"/>
  <c r="D14" i="4"/>
  <c r="CA13" i="4"/>
  <c r="D13" i="4"/>
  <c r="CG13" i="4" s="1"/>
  <c r="D12" i="4"/>
  <c r="CG12" i="4" s="1"/>
  <c r="D11" i="4"/>
  <c r="CG43" i="4" s="1"/>
  <c r="A5" i="4"/>
  <c r="A4" i="4"/>
  <c r="A3" i="4"/>
  <c r="A2" i="4"/>
  <c r="CA43" i="4" l="1"/>
  <c r="CG44" i="4"/>
  <c r="B195" i="4" s="1"/>
  <c r="CG48" i="4"/>
  <c r="CG52" i="4"/>
  <c r="CG56" i="4"/>
  <c r="CG60" i="4"/>
  <c r="CG64" i="4"/>
  <c r="CG68" i="4"/>
  <c r="CA71" i="4"/>
  <c r="CA12" i="4"/>
  <c r="CA16" i="4"/>
  <c r="CA20" i="4"/>
  <c r="CA24" i="4"/>
  <c r="CA28" i="4"/>
  <c r="CA32" i="4"/>
  <c r="CA36" i="4"/>
  <c r="CA45" i="4"/>
  <c r="CA49" i="4"/>
  <c r="CA53" i="4"/>
  <c r="CA57" i="4"/>
  <c r="CA61" i="4"/>
  <c r="CA65" i="4"/>
  <c r="CA69" i="4"/>
  <c r="D107" i="8"/>
  <c r="D106" i="8"/>
  <c r="D105" i="8"/>
  <c r="D104" i="8"/>
  <c r="D103" i="8"/>
  <c r="D102" i="8"/>
  <c r="D101" i="8"/>
  <c r="D100" i="8"/>
  <c r="D99" i="8"/>
  <c r="H79" i="8"/>
  <c r="G79" i="8"/>
  <c r="F79" i="8"/>
  <c r="E79" i="8"/>
  <c r="D79" i="8" s="1"/>
  <c r="D78" i="8"/>
  <c r="D77" i="8"/>
  <c r="D76" i="8"/>
  <c r="D75" i="8"/>
  <c r="I72" i="8"/>
  <c r="H72" i="8"/>
  <c r="G72" i="8"/>
  <c r="F72" i="8"/>
  <c r="E72" i="8"/>
  <c r="D72" i="8"/>
  <c r="D71" i="8"/>
  <c r="CG71" i="8" s="1"/>
  <c r="CG70" i="8"/>
  <c r="D70" i="8"/>
  <c r="CA69" i="8"/>
  <c r="D69" i="8"/>
  <c r="D68" i="8"/>
  <c r="CA68" i="8" s="1"/>
  <c r="D67" i="8"/>
  <c r="CG67" i="8" s="1"/>
  <c r="CG66" i="8"/>
  <c r="D66" i="8"/>
  <c r="CA65" i="8"/>
  <c r="D65" i="8"/>
  <c r="D64" i="8"/>
  <c r="CA64" i="8" s="1"/>
  <c r="D63" i="8"/>
  <c r="CG63" i="8" s="1"/>
  <c r="CG62" i="8"/>
  <c r="D62" i="8"/>
  <c r="CA61" i="8"/>
  <c r="D61" i="8"/>
  <c r="D60" i="8"/>
  <c r="CA60" i="8" s="1"/>
  <c r="D59" i="8"/>
  <c r="CG59" i="8" s="1"/>
  <c r="CG58" i="8"/>
  <c r="D58" i="8"/>
  <c r="CA57" i="8"/>
  <c r="D57" i="8"/>
  <c r="D56" i="8"/>
  <c r="CA56" i="8" s="1"/>
  <c r="D55" i="8"/>
  <c r="CG55" i="8" s="1"/>
  <c r="CG54" i="8"/>
  <c r="D54" i="8"/>
  <c r="CA53" i="8"/>
  <c r="D53" i="8"/>
  <c r="D52" i="8"/>
  <c r="CA52" i="8" s="1"/>
  <c r="D51" i="8"/>
  <c r="CG51" i="8" s="1"/>
  <c r="CG50" i="8"/>
  <c r="D50" i="8"/>
  <c r="CA49" i="8"/>
  <c r="D49" i="8"/>
  <c r="D48" i="8"/>
  <c r="CA48" i="8" s="1"/>
  <c r="D47" i="8"/>
  <c r="CG47" i="8" s="1"/>
  <c r="CG46" i="8"/>
  <c r="D46" i="8"/>
  <c r="CA45" i="8"/>
  <c r="D45" i="8"/>
  <c r="D44" i="8"/>
  <c r="CA44" i="8" s="1"/>
  <c r="D43" i="8"/>
  <c r="CG43" i="8" s="1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 s="1"/>
  <c r="D39" i="8"/>
  <c r="CA39" i="8" s="1"/>
  <c r="D38" i="8"/>
  <c r="CA70" i="8" s="1"/>
  <c r="CG37" i="8"/>
  <c r="D37" i="8"/>
  <c r="CG69" i="8" s="1"/>
  <c r="CA36" i="8"/>
  <c r="D36" i="8"/>
  <c r="CG36" i="8" s="1"/>
  <c r="D35" i="8"/>
  <c r="CA35" i="8" s="1"/>
  <c r="CG34" i="8"/>
  <c r="D34" i="8"/>
  <c r="CA66" i="8" s="1"/>
  <c r="CG33" i="8"/>
  <c r="CA33" i="8"/>
  <c r="D33" i="8"/>
  <c r="CG65" i="8" s="1"/>
  <c r="CA32" i="8"/>
  <c r="D32" i="8"/>
  <c r="CG32" i="8" s="1"/>
  <c r="D31" i="8"/>
  <c r="CA31" i="8" s="1"/>
  <c r="CG30" i="8"/>
  <c r="D30" i="8"/>
  <c r="CA62" i="8" s="1"/>
  <c r="CG29" i="8"/>
  <c r="CA29" i="8"/>
  <c r="D29" i="8"/>
  <c r="CG61" i="8" s="1"/>
  <c r="CA28" i="8"/>
  <c r="D28" i="8"/>
  <c r="CG28" i="8" s="1"/>
  <c r="D27" i="8"/>
  <c r="CA27" i="8" s="1"/>
  <c r="CG26" i="8"/>
  <c r="D26" i="8"/>
  <c r="CA58" i="8" s="1"/>
  <c r="CG25" i="8"/>
  <c r="CA25" i="8"/>
  <c r="D25" i="8"/>
  <c r="CG57" i="8" s="1"/>
  <c r="CA24" i="8"/>
  <c r="D24" i="8"/>
  <c r="CG24" i="8" s="1"/>
  <c r="D23" i="8"/>
  <c r="CA23" i="8" s="1"/>
  <c r="CG22" i="8"/>
  <c r="D22" i="8"/>
  <c r="CA54" i="8" s="1"/>
  <c r="CG21" i="8"/>
  <c r="CA21" i="8"/>
  <c r="D21" i="8"/>
  <c r="CG53" i="8" s="1"/>
  <c r="CA20" i="8"/>
  <c r="D20" i="8"/>
  <c r="CG20" i="8" s="1"/>
  <c r="D19" i="8"/>
  <c r="CA19" i="8" s="1"/>
  <c r="CG18" i="8"/>
  <c r="D18" i="8"/>
  <c r="CA50" i="8" s="1"/>
  <c r="CG17" i="8"/>
  <c r="CA17" i="8"/>
  <c r="D17" i="8"/>
  <c r="CG49" i="8" s="1"/>
  <c r="CA16" i="8"/>
  <c r="D16" i="8"/>
  <c r="CG16" i="8" s="1"/>
  <c r="D15" i="8"/>
  <c r="CA15" i="8" s="1"/>
  <c r="CG14" i="8"/>
  <c r="D14" i="8"/>
  <c r="CA46" i="8" s="1"/>
  <c r="CG13" i="8"/>
  <c r="CA13" i="8"/>
  <c r="D13" i="8"/>
  <c r="CG45" i="8" s="1"/>
  <c r="CA12" i="8"/>
  <c r="D12" i="8"/>
  <c r="CG12" i="8" s="1"/>
  <c r="D11" i="8"/>
  <c r="A5" i="8"/>
  <c r="A4" i="8"/>
  <c r="A3" i="8"/>
  <c r="A2" i="8"/>
  <c r="D107" i="9"/>
  <c r="D106" i="9"/>
  <c r="D105" i="9"/>
  <c r="D104" i="9"/>
  <c r="D103" i="9"/>
  <c r="D102" i="9"/>
  <c r="D101" i="9"/>
  <c r="D100" i="9"/>
  <c r="D99" i="9"/>
  <c r="H79" i="9"/>
  <c r="G79" i="9"/>
  <c r="F79" i="9"/>
  <c r="D79" i="9" s="1"/>
  <c r="E79" i="9"/>
  <c r="D78" i="9"/>
  <c r="D77" i="9"/>
  <c r="D76" i="9"/>
  <c r="D75" i="9"/>
  <c r="I72" i="9"/>
  <c r="H72" i="9"/>
  <c r="G72" i="9"/>
  <c r="F72" i="9"/>
  <c r="E72" i="9"/>
  <c r="D72" i="9"/>
  <c r="D71" i="9"/>
  <c r="CG71" i="9" s="1"/>
  <c r="CG70" i="9"/>
  <c r="D70" i="9"/>
  <c r="CA70" i="9" s="1"/>
  <c r="CG69" i="9"/>
  <c r="CA69" i="9"/>
  <c r="D69" i="9"/>
  <c r="D68" i="9"/>
  <c r="CG68" i="9" s="1"/>
  <c r="D67" i="9"/>
  <c r="CG67" i="9" s="1"/>
  <c r="CG66" i="9"/>
  <c r="D66" i="9"/>
  <c r="CA66" i="9" s="1"/>
  <c r="CG65" i="9"/>
  <c r="CA65" i="9"/>
  <c r="D65" i="9"/>
  <c r="D64" i="9"/>
  <c r="CG64" i="9" s="1"/>
  <c r="D63" i="9"/>
  <c r="CG63" i="9" s="1"/>
  <c r="CG62" i="9"/>
  <c r="D62" i="9"/>
  <c r="CA62" i="9" s="1"/>
  <c r="CG61" i="9"/>
  <c r="CA61" i="9"/>
  <c r="D61" i="9"/>
  <c r="D60" i="9"/>
  <c r="CG60" i="9" s="1"/>
  <c r="D59" i="9"/>
  <c r="CG59" i="9" s="1"/>
  <c r="CG58" i="9"/>
  <c r="D58" i="9"/>
  <c r="CA58" i="9" s="1"/>
  <c r="CG57" i="9"/>
  <c r="CA57" i="9"/>
  <c r="D57" i="9"/>
  <c r="D56" i="9"/>
  <c r="CG56" i="9" s="1"/>
  <c r="D55" i="9"/>
  <c r="CG55" i="9" s="1"/>
  <c r="CG54" i="9"/>
  <c r="D54" i="9"/>
  <c r="CA54" i="9" s="1"/>
  <c r="CG53" i="9"/>
  <c r="CA53" i="9"/>
  <c r="D53" i="9"/>
  <c r="D52" i="9"/>
  <c r="CG52" i="9" s="1"/>
  <c r="D51" i="9"/>
  <c r="CG51" i="9" s="1"/>
  <c r="CG50" i="9"/>
  <c r="D50" i="9"/>
  <c r="CA50" i="9" s="1"/>
  <c r="CG49" i="9"/>
  <c r="CA49" i="9"/>
  <c r="D49" i="9"/>
  <c r="D48" i="9"/>
  <c r="CG48" i="9" s="1"/>
  <c r="D47" i="9"/>
  <c r="CG47" i="9" s="1"/>
  <c r="CG46" i="9"/>
  <c r="D46" i="9"/>
  <c r="CA46" i="9" s="1"/>
  <c r="CG45" i="9"/>
  <c r="CA45" i="9"/>
  <c r="D45" i="9"/>
  <c r="D44" i="9"/>
  <c r="CG44" i="9" s="1"/>
  <c r="D43" i="9"/>
  <c r="CG43" i="9" s="1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 s="1"/>
  <c r="A195" i="9" s="1"/>
  <c r="D39" i="9"/>
  <c r="CG39" i="9" s="1"/>
  <c r="D38" i="9"/>
  <c r="CG38" i="9" s="1"/>
  <c r="CG37" i="9"/>
  <c r="D37" i="9"/>
  <c r="CA37" i="9" s="1"/>
  <c r="CG36" i="9"/>
  <c r="CA36" i="9"/>
  <c r="D36" i="9"/>
  <c r="D35" i="9"/>
  <c r="CG35" i="9" s="1"/>
  <c r="D34" i="9"/>
  <c r="CG34" i="9" s="1"/>
  <c r="CG33" i="9"/>
  <c r="D33" i="9"/>
  <c r="CA33" i="9" s="1"/>
  <c r="CG32" i="9"/>
  <c r="CA32" i="9"/>
  <c r="D32" i="9"/>
  <c r="D31" i="9"/>
  <c r="CG31" i="9" s="1"/>
  <c r="D30" i="9"/>
  <c r="CG30" i="9" s="1"/>
  <c r="CG29" i="9"/>
  <c r="D29" i="9"/>
  <c r="CA29" i="9" s="1"/>
  <c r="CG28" i="9"/>
  <c r="CA28" i="9"/>
  <c r="D28" i="9"/>
  <c r="D27" i="9"/>
  <c r="CG27" i="9" s="1"/>
  <c r="D26" i="9"/>
  <c r="CG26" i="9" s="1"/>
  <c r="CG25" i="9"/>
  <c r="D25" i="9"/>
  <c r="CA25" i="9" s="1"/>
  <c r="CG24" i="9"/>
  <c r="CA24" i="9"/>
  <c r="D24" i="9"/>
  <c r="D23" i="9"/>
  <c r="CG23" i="9" s="1"/>
  <c r="D22" i="9"/>
  <c r="CG22" i="9" s="1"/>
  <c r="CG21" i="9"/>
  <c r="D21" i="9"/>
  <c r="CA21" i="9" s="1"/>
  <c r="CG20" i="9"/>
  <c r="CA20" i="9"/>
  <c r="D20" i="9"/>
  <c r="D19" i="9"/>
  <c r="CG19" i="9" s="1"/>
  <c r="D18" i="9"/>
  <c r="CG18" i="9" s="1"/>
  <c r="CG17" i="9"/>
  <c r="D17" i="9"/>
  <c r="CA17" i="9" s="1"/>
  <c r="CG16" i="9"/>
  <c r="CA16" i="9"/>
  <c r="D16" i="9"/>
  <c r="D15" i="9"/>
  <c r="CG15" i="9" s="1"/>
  <c r="D14" i="9"/>
  <c r="CG14" i="9" s="1"/>
  <c r="CG13" i="9"/>
  <c r="D13" i="9"/>
  <c r="CA13" i="9" s="1"/>
  <c r="CG12" i="9"/>
  <c r="CA12" i="9"/>
  <c r="D12" i="9"/>
  <c r="D11" i="9"/>
  <c r="A5" i="9"/>
  <c r="A4" i="9"/>
  <c r="A3" i="9"/>
  <c r="A2" i="9"/>
  <c r="A195" i="8" l="1"/>
  <c r="CA14" i="8"/>
  <c r="CG15" i="8"/>
  <c r="B195" i="8" s="1"/>
  <c r="CA18" i="8"/>
  <c r="CG19" i="8"/>
  <c r="CA22" i="8"/>
  <c r="CG23" i="8"/>
  <c r="CA26" i="8"/>
  <c r="CG27" i="8"/>
  <c r="CA30" i="8"/>
  <c r="CG31" i="8"/>
  <c r="CA34" i="8"/>
  <c r="CG35" i="8"/>
  <c r="CA38" i="8"/>
  <c r="CG39" i="8"/>
  <c r="CA43" i="8"/>
  <c r="CG44" i="8"/>
  <c r="CA47" i="8"/>
  <c r="CG48" i="8"/>
  <c r="CA51" i="8"/>
  <c r="CG52" i="8"/>
  <c r="CA55" i="8"/>
  <c r="CG56" i="8"/>
  <c r="CA59" i="8"/>
  <c r="CG60" i="8"/>
  <c r="CA63" i="8"/>
  <c r="CG64" i="8"/>
  <c r="CA67" i="8"/>
  <c r="CG68" i="8"/>
  <c r="CA71" i="8"/>
  <c r="CA37" i="8"/>
  <c r="CG38" i="8"/>
  <c r="B195" i="9"/>
  <c r="CA15" i="9"/>
  <c r="CA19" i="9"/>
  <c r="CA23" i="9"/>
  <c r="CA27" i="9"/>
  <c r="CA31" i="9"/>
  <c r="CA35" i="9"/>
  <c r="CA39" i="9"/>
  <c r="CA44" i="9"/>
  <c r="CA48" i="9"/>
  <c r="CA52" i="9"/>
  <c r="CA56" i="9"/>
  <c r="CA60" i="9"/>
  <c r="CA64" i="9"/>
  <c r="CA68" i="9"/>
  <c r="CA14" i="9"/>
  <c r="CA18" i="9"/>
  <c r="CA22" i="9"/>
  <c r="CA26" i="9"/>
  <c r="CA30" i="9"/>
  <c r="CA34" i="9"/>
  <c r="CA38" i="9"/>
  <c r="CA43" i="9"/>
  <c r="CA47" i="9"/>
  <c r="CA51" i="9"/>
  <c r="CA55" i="9"/>
  <c r="CA59" i="9"/>
  <c r="CA63" i="9"/>
  <c r="CA67" i="9"/>
  <c r="CA71" i="9"/>
  <c r="D107" i="10"/>
  <c r="D106" i="10"/>
  <c r="D105" i="10"/>
  <c r="D104" i="10"/>
  <c r="D103" i="10"/>
  <c r="D102" i="10"/>
  <c r="D101" i="10"/>
  <c r="D100" i="10"/>
  <c r="D99" i="10"/>
  <c r="H79" i="10"/>
  <c r="G79" i="10"/>
  <c r="F79" i="10"/>
  <c r="D79" i="10" s="1"/>
  <c r="E79" i="10"/>
  <c r="D78" i="10"/>
  <c r="D77" i="10"/>
  <c r="D76" i="10"/>
  <c r="D75" i="10"/>
  <c r="I72" i="10"/>
  <c r="H72" i="10"/>
  <c r="G72" i="10"/>
  <c r="F72" i="10"/>
  <c r="E72" i="10"/>
  <c r="D72" i="10"/>
  <c r="D71" i="10"/>
  <c r="CG71" i="10" s="1"/>
  <c r="CG70" i="10"/>
  <c r="D70" i="10"/>
  <c r="CA70" i="10" s="1"/>
  <c r="CG69" i="10"/>
  <c r="CA69" i="10"/>
  <c r="D69" i="10"/>
  <c r="D68" i="10"/>
  <c r="CG68" i="10" s="1"/>
  <c r="D67" i="10"/>
  <c r="CG67" i="10" s="1"/>
  <c r="CG66" i="10"/>
  <c r="D66" i="10"/>
  <c r="CA66" i="10" s="1"/>
  <c r="CG65" i="10"/>
  <c r="CA65" i="10"/>
  <c r="D65" i="10"/>
  <c r="D64" i="10"/>
  <c r="CG64" i="10" s="1"/>
  <c r="D63" i="10"/>
  <c r="CG63" i="10" s="1"/>
  <c r="CG62" i="10"/>
  <c r="D62" i="10"/>
  <c r="CA62" i="10" s="1"/>
  <c r="CG61" i="10"/>
  <c r="CA61" i="10"/>
  <c r="D61" i="10"/>
  <c r="D60" i="10"/>
  <c r="CG60" i="10" s="1"/>
  <c r="D59" i="10"/>
  <c r="CG59" i="10" s="1"/>
  <c r="CG58" i="10"/>
  <c r="D58" i="10"/>
  <c r="CA58" i="10" s="1"/>
  <c r="CG57" i="10"/>
  <c r="CA57" i="10"/>
  <c r="D57" i="10"/>
  <c r="D56" i="10"/>
  <c r="CG56" i="10" s="1"/>
  <c r="D55" i="10"/>
  <c r="CG55" i="10" s="1"/>
  <c r="CG54" i="10"/>
  <c r="D54" i="10"/>
  <c r="CA54" i="10" s="1"/>
  <c r="CG53" i="10"/>
  <c r="CA53" i="10"/>
  <c r="D53" i="10"/>
  <c r="D52" i="10"/>
  <c r="CG52" i="10" s="1"/>
  <c r="D51" i="10"/>
  <c r="CG51" i="10" s="1"/>
  <c r="CG50" i="10"/>
  <c r="D50" i="10"/>
  <c r="CA50" i="10" s="1"/>
  <c r="CG49" i="10"/>
  <c r="CA49" i="10"/>
  <c r="D49" i="10"/>
  <c r="D48" i="10"/>
  <c r="CG48" i="10" s="1"/>
  <c r="D47" i="10"/>
  <c r="CG47" i="10" s="1"/>
  <c r="CG46" i="10"/>
  <c r="D46" i="10"/>
  <c r="CA46" i="10" s="1"/>
  <c r="CG45" i="10"/>
  <c r="CA45" i="10"/>
  <c r="D45" i="10"/>
  <c r="D44" i="10"/>
  <c r="CG44" i="10" s="1"/>
  <c r="D43" i="10"/>
  <c r="CG43" i="10" s="1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 s="1"/>
  <c r="A195" i="10" s="1"/>
  <c r="D39" i="10"/>
  <c r="CG39" i="10" s="1"/>
  <c r="D38" i="10"/>
  <c r="CG38" i="10" s="1"/>
  <c r="CG37" i="10"/>
  <c r="D37" i="10"/>
  <c r="CA37" i="10" s="1"/>
  <c r="CG36" i="10"/>
  <c r="CA36" i="10"/>
  <c r="D36" i="10"/>
  <c r="D35" i="10"/>
  <c r="CG35" i="10" s="1"/>
  <c r="D34" i="10"/>
  <c r="CG34" i="10" s="1"/>
  <c r="CG33" i="10"/>
  <c r="D33" i="10"/>
  <c r="CA33" i="10" s="1"/>
  <c r="CG32" i="10"/>
  <c r="CA32" i="10"/>
  <c r="D32" i="10"/>
  <c r="D31" i="10"/>
  <c r="CG31" i="10" s="1"/>
  <c r="D30" i="10"/>
  <c r="CG30" i="10" s="1"/>
  <c r="CG29" i="10"/>
  <c r="D29" i="10"/>
  <c r="CA29" i="10" s="1"/>
  <c r="CG28" i="10"/>
  <c r="CA28" i="10"/>
  <c r="D28" i="10"/>
  <c r="D27" i="10"/>
  <c r="CG27" i="10" s="1"/>
  <c r="D26" i="10"/>
  <c r="CG26" i="10" s="1"/>
  <c r="CG25" i="10"/>
  <c r="D25" i="10"/>
  <c r="CA25" i="10" s="1"/>
  <c r="CG24" i="10"/>
  <c r="CA24" i="10"/>
  <c r="D24" i="10"/>
  <c r="D23" i="10"/>
  <c r="CG23" i="10" s="1"/>
  <c r="D22" i="10"/>
  <c r="CG22" i="10" s="1"/>
  <c r="CG21" i="10"/>
  <c r="D21" i="10"/>
  <c r="CA21" i="10" s="1"/>
  <c r="CG20" i="10"/>
  <c r="CA20" i="10"/>
  <c r="D20" i="10"/>
  <c r="D19" i="10"/>
  <c r="CG19" i="10" s="1"/>
  <c r="D18" i="10"/>
  <c r="CG18" i="10" s="1"/>
  <c r="CG17" i="10"/>
  <c r="D17" i="10"/>
  <c r="CA17" i="10" s="1"/>
  <c r="CG16" i="10"/>
  <c r="CA16" i="10"/>
  <c r="D16" i="10"/>
  <c r="D15" i="10"/>
  <c r="CG15" i="10" s="1"/>
  <c r="D14" i="10"/>
  <c r="CG14" i="10" s="1"/>
  <c r="CG13" i="10"/>
  <c r="D13" i="10"/>
  <c r="CA13" i="10" s="1"/>
  <c r="CG12" i="10"/>
  <c r="CA12" i="10"/>
  <c r="D12" i="10"/>
  <c r="D11" i="10"/>
  <c r="A5" i="10"/>
  <c r="A4" i="10"/>
  <c r="A3" i="10"/>
  <c r="A2" i="10"/>
  <c r="B195" i="10" l="1"/>
  <c r="CA15" i="10"/>
  <c r="CA19" i="10"/>
  <c r="CA23" i="10"/>
  <c r="CA27" i="10"/>
  <c r="CA31" i="10"/>
  <c r="CA35" i="10"/>
  <c r="CA39" i="10"/>
  <c r="CA44" i="10"/>
  <c r="CA48" i="10"/>
  <c r="CA52" i="10"/>
  <c r="CA56" i="10"/>
  <c r="CA60" i="10"/>
  <c r="CA64" i="10"/>
  <c r="CA68" i="10"/>
  <c r="CA14" i="10"/>
  <c r="CA18" i="10"/>
  <c r="CA22" i="10"/>
  <c r="CA26" i="10"/>
  <c r="CA30" i="10"/>
  <c r="CA34" i="10"/>
  <c r="CA38" i="10"/>
  <c r="CA43" i="10"/>
  <c r="CA47" i="10"/>
  <c r="CA51" i="10"/>
  <c r="CA55" i="10"/>
  <c r="CA59" i="10"/>
  <c r="CA63" i="10"/>
  <c r="CA67" i="10"/>
  <c r="CA71" i="10"/>
  <c r="D100" i="1"/>
  <c r="E100" i="1"/>
  <c r="F100" i="1"/>
  <c r="G100" i="1"/>
  <c r="H100" i="1"/>
  <c r="I100" i="1"/>
  <c r="J100" i="1"/>
  <c r="K100" i="1"/>
  <c r="L100" i="1"/>
  <c r="D101" i="1"/>
  <c r="E101" i="1"/>
  <c r="F101" i="1"/>
  <c r="G101" i="1"/>
  <c r="H101" i="1"/>
  <c r="I101" i="1"/>
  <c r="J101" i="1"/>
  <c r="K101" i="1"/>
  <c r="L101" i="1"/>
  <c r="D102" i="1"/>
  <c r="E102" i="1"/>
  <c r="F102" i="1"/>
  <c r="G102" i="1"/>
  <c r="H102" i="1"/>
  <c r="I102" i="1"/>
  <c r="J102" i="1"/>
  <c r="K102" i="1"/>
  <c r="L102" i="1"/>
  <c r="D103" i="1"/>
  <c r="E103" i="1"/>
  <c r="F103" i="1"/>
  <c r="G103" i="1"/>
  <c r="H103" i="1"/>
  <c r="I103" i="1"/>
  <c r="J103" i="1"/>
  <c r="K103" i="1"/>
  <c r="L103" i="1"/>
  <c r="D104" i="1"/>
  <c r="E104" i="1"/>
  <c r="F104" i="1"/>
  <c r="G104" i="1"/>
  <c r="H104" i="1"/>
  <c r="I104" i="1"/>
  <c r="J104" i="1"/>
  <c r="K104" i="1"/>
  <c r="L104" i="1"/>
  <c r="D105" i="1"/>
  <c r="E105" i="1"/>
  <c r="F105" i="1"/>
  <c r="G105" i="1"/>
  <c r="H105" i="1"/>
  <c r="I105" i="1"/>
  <c r="J105" i="1"/>
  <c r="K105" i="1"/>
  <c r="L105" i="1"/>
  <c r="D106" i="1"/>
  <c r="E106" i="1"/>
  <c r="F106" i="1"/>
  <c r="G106" i="1"/>
  <c r="H106" i="1"/>
  <c r="I106" i="1"/>
  <c r="J106" i="1"/>
  <c r="K106" i="1"/>
  <c r="L106" i="1"/>
  <c r="D107" i="1"/>
  <c r="E107" i="1"/>
  <c r="F107" i="1"/>
  <c r="G107" i="1"/>
  <c r="H107" i="1"/>
  <c r="I107" i="1"/>
  <c r="J107" i="1"/>
  <c r="K107" i="1"/>
  <c r="L107" i="1"/>
  <c r="E99" i="1"/>
  <c r="F99" i="1"/>
  <c r="G99" i="1"/>
  <c r="H99" i="1"/>
  <c r="I99" i="1"/>
  <c r="J99" i="1"/>
  <c r="K99" i="1"/>
  <c r="L99" i="1"/>
  <c r="D99" i="1"/>
  <c r="D95" i="1"/>
  <c r="E95" i="1"/>
  <c r="E94" i="1"/>
  <c r="D94" i="1"/>
  <c r="D89" i="1"/>
  <c r="E89" i="1"/>
  <c r="D90" i="1"/>
  <c r="E90" i="1"/>
  <c r="E88" i="1"/>
  <c r="D88" i="1"/>
  <c r="D83" i="1"/>
  <c r="D84" i="1"/>
  <c r="D82" i="1"/>
  <c r="E76" i="1"/>
  <c r="F76" i="1"/>
  <c r="G76" i="1"/>
  <c r="H76" i="1"/>
  <c r="E77" i="1"/>
  <c r="F77" i="1"/>
  <c r="G77" i="1"/>
  <c r="H77" i="1"/>
  <c r="E78" i="1"/>
  <c r="F78" i="1"/>
  <c r="G78" i="1"/>
  <c r="H78" i="1"/>
  <c r="F75" i="1"/>
  <c r="G75" i="1"/>
  <c r="H75" i="1"/>
  <c r="E75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E48" i="1"/>
  <c r="F48" i="1"/>
  <c r="G48" i="1"/>
  <c r="H48" i="1"/>
  <c r="I48" i="1"/>
  <c r="E49" i="1"/>
  <c r="F49" i="1"/>
  <c r="G49" i="1"/>
  <c r="H49" i="1"/>
  <c r="I49" i="1"/>
  <c r="E50" i="1"/>
  <c r="F50" i="1"/>
  <c r="G50" i="1"/>
  <c r="H50" i="1"/>
  <c r="I50" i="1"/>
  <c r="E51" i="1"/>
  <c r="F51" i="1"/>
  <c r="G51" i="1"/>
  <c r="H51" i="1"/>
  <c r="I51" i="1"/>
  <c r="E52" i="1"/>
  <c r="F52" i="1"/>
  <c r="G52" i="1"/>
  <c r="H52" i="1"/>
  <c r="I52" i="1"/>
  <c r="E53" i="1"/>
  <c r="F53" i="1"/>
  <c r="G53" i="1"/>
  <c r="H53" i="1"/>
  <c r="I53" i="1"/>
  <c r="E54" i="1"/>
  <c r="F54" i="1"/>
  <c r="G54" i="1"/>
  <c r="H54" i="1"/>
  <c r="I54" i="1"/>
  <c r="E55" i="1"/>
  <c r="F55" i="1"/>
  <c r="G55" i="1"/>
  <c r="H55" i="1"/>
  <c r="I55" i="1"/>
  <c r="E56" i="1"/>
  <c r="F56" i="1"/>
  <c r="G56" i="1"/>
  <c r="H56" i="1"/>
  <c r="I56" i="1"/>
  <c r="E57" i="1"/>
  <c r="F57" i="1"/>
  <c r="G57" i="1"/>
  <c r="H57" i="1"/>
  <c r="I57" i="1"/>
  <c r="E58" i="1"/>
  <c r="F58" i="1"/>
  <c r="G58" i="1"/>
  <c r="H58" i="1"/>
  <c r="I58" i="1"/>
  <c r="E59" i="1"/>
  <c r="F59" i="1"/>
  <c r="G59" i="1"/>
  <c r="H59" i="1"/>
  <c r="I59" i="1"/>
  <c r="E60" i="1"/>
  <c r="F60" i="1"/>
  <c r="G60" i="1"/>
  <c r="H60" i="1"/>
  <c r="I60" i="1"/>
  <c r="E61" i="1"/>
  <c r="F61" i="1"/>
  <c r="G61" i="1"/>
  <c r="H61" i="1"/>
  <c r="I61" i="1"/>
  <c r="E62" i="1"/>
  <c r="F62" i="1"/>
  <c r="G62" i="1"/>
  <c r="H62" i="1"/>
  <c r="I62" i="1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E67" i="1"/>
  <c r="F67" i="1"/>
  <c r="G67" i="1"/>
  <c r="H67" i="1"/>
  <c r="I67" i="1"/>
  <c r="E68" i="1"/>
  <c r="F68" i="1"/>
  <c r="G68" i="1"/>
  <c r="H68" i="1"/>
  <c r="I68" i="1"/>
  <c r="E69" i="1"/>
  <c r="F69" i="1"/>
  <c r="G69" i="1"/>
  <c r="H69" i="1"/>
  <c r="I69" i="1"/>
  <c r="E70" i="1"/>
  <c r="F70" i="1"/>
  <c r="G70" i="1"/>
  <c r="H70" i="1"/>
  <c r="I70" i="1"/>
  <c r="E71" i="1"/>
  <c r="F71" i="1"/>
  <c r="G71" i="1"/>
  <c r="H71" i="1"/>
  <c r="I71" i="1"/>
  <c r="F43" i="1"/>
  <c r="G43" i="1"/>
  <c r="H43" i="1"/>
  <c r="I43" i="1"/>
  <c r="E43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E11" i="1"/>
  <c r="D107" i="11" l="1"/>
  <c r="D106" i="11"/>
  <c r="D105" i="11"/>
  <c r="D104" i="11"/>
  <c r="D103" i="11"/>
  <c r="D102" i="11"/>
  <c r="D101" i="11"/>
  <c r="D100" i="11"/>
  <c r="D99" i="11"/>
  <c r="H79" i="11"/>
  <c r="G79" i="11"/>
  <c r="F79" i="11"/>
  <c r="E79" i="11"/>
  <c r="D78" i="11"/>
  <c r="D77" i="11"/>
  <c r="D76" i="11"/>
  <c r="D75" i="11"/>
  <c r="I72" i="11"/>
  <c r="H72" i="11"/>
  <c r="G72" i="11"/>
  <c r="D72" i="11" s="1"/>
  <c r="F72" i="11"/>
  <c r="E72" i="11"/>
  <c r="D71" i="11"/>
  <c r="D70" i="11"/>
  <c r="CG70" i="11" s="1"/>
  <c r="D69" i="11"/>
  <c r="CG69" i="11" s="1"/>
  <c r="D68" i="11"/>
  <c r="D67" i="11"/>
  <c r="CG66" i="11"/>
  <c r="D66" i="11"/>
  <c r="CA66" i="11" s="1"/>
  <c r="D65" i="11"/>
  <c r="D64" i="11"/>
  <c r="CA64" i="11" s="1"/>
  <c r="D63" i="11"/>
  <c r="D62" i="11"/>
  <c r="D61" i="11"/>
  <c r="D60" i="11"/>
  <c r="CG59" i="11"/>
  <c r="D59" i="11"/>
  <c r="D58" i="11"/>
  <c r="CG58" i="11" s="1"/>
  <c r="D57" i="11"/>
  <c r="D56" i="11"/>
  <c r="D55" i="11"/>
  <c r="D54" i="11"/>
  <c r="CG54" i="11" s="1"/>
  <c r="D53" i="11"/>
  <c r="CG53" i="11" s="1"/>
  <c r="D52" i="11"/>
  <c r="D51" i="11"/>
  <c r="CG50" i="11"/>
  <c r="D50" i="11"/>
  <c r="CA50" i="11" s="1"/>
  <c r="D49" i="11"/>
  <c r="D48" i="11"/>
  <c r="CA48" i="11" s="1"/>
  <c r="D47" i="11"/>
  <c r="D46" i="11"/>
  <c r="D45" i="11"/>
  <c r="D44" i="11"/>
  <c r="CG43" i="11"/>
  <c r="D43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D40" i="11" s="1"/>
  <c r="F40" i="11"/>
  <c r="E40" i="11"/>
  <c r="D39" i="11"/>
  <c r="CA39" i="11" s="1"/>
  <c r="D38" i="11"/>
  <c r="CA38" i="11" s="1"/>
  <c r="CG37" i="11"/>
  <c r="CA37" i="11"/>
  <c r="D37" i="11"/>
  <c r="D36" i="11"/>
  <c r="CG36" i="11" s="1"/>
  <c r="D35" i="11"/>
  <c r="CA35" i="11" s="1"/>
  <c r="CG34" i="11"/>
  <c r="D34" i="11"/>
  <c r="CA34" i="11" s="1"/>
  <c r="D33" i="11"/>
  <c r="CG33" i="11" s="1"/>
  <c r="D32" i="11"/>
  <c r="CG32" i="11" s="1"/>
  <c r="D31" i="11"/>
  <c r="CA31" i="11" s="1"/>
  <c r="D30" i="11"/>
  <c r="CA30" i="11" s="1"/>
  <c r="D29" i="11"/>
  <c r="CG29" i="11" s="1"/>
  <c r="D28" i="11"/>
  <c r="CG28" i="11" s="1"/>
  <c r="D27" i="11"/>
  <c r="CA27" i="11" s="1"/>
  <c r="D26" i="11"/>
  <c r="CA26" i="11" s="1"/>
  <c r="CG25" i="11"/>
  <c r="D25" i="11"/>
  <c r="CA25" i="11" s="1"/>
  <c r="D24" i="11"/>
  <c r="CG24" i="11" s="1"/>
  <c r="D23" i="11"/>
  <c r="CA23" i="11" s="1"/>
  <c r="D22" i="11"/>
  <c r="CA22" i="11" s="1"/>
  <c r="CG21" i="11"/>
  <c r="CA21" i="11"/>
  <c r="D21" i="11"/>
  <c r="D20" i="11"/>
  <c r="CG20" i="11" s="1"/>
  <c r="D19" i="11"/>
  <c r="CA19" i="11" s="1"/>
  <c r="CG18" i="11"/>
  <c r="D18" i="11"/>
  <c r="CA18" i="11" s="1"/>
  <c r="D17" i="11"/>
  <c r="CG17" i="11" s="1"/>
  <c r="D16" i="11"/>
  <c r="CG16" i="11" s="1"/>
  <c r="D15" i="11"/>
  <c r="CA15" i="11" s="1"/>
  <c r="D14" i="11"/>
  <c r="CA14" i="11" s="1"/>
  <c r="D13" i="11"/>
  <c r="CG13" i="11" s="1"/>
  <c r="D12" i="11"/>
  <c r="CG12" i="11" s="1"/>
  <c r="D11" i="11"/>
  <c r="A5" i="11"/>
  <c r="A4" i="11"/>
  <c r="A3" i="11"/>
  <c r="A2" i="11"/>
  <c r="CA46" i="11" l="1"/>
  <c r="CA55" i="11"/>
  <c r="CA62" i="11"/>
  <c r="CA71" i="11"/>
  <c r="CG14" i="11"/>
  <c r="CA17" i="11"/>
  <c r="CG30" i="11"/>
  <c r="CA33" i="11"/>
  <c r="CA44" i="11"/>
  <c r="CG46" i="11"/>
  <c r="CG49" i="11"/>
  <c r="CA51" i="11"/>
  <c r="CG55" i="11"/>
  <c r="CA58" i="11"/>
  <c r="CA60" i="11"/>
  <c r="CG62" i="11"/>
  <c r="CG65" i="11"/>
  <c r="CA67" i="11"/>
  <c r="CG71" i="11"/>
  <c r="CA13" i="11"/>
  <c r="CG26" i="11"/>
  <c r="CA29" i="11"/>
  <c r="CG45" i="11"/>
  <c r="CA47" i="11"/>
  <c r="CG51" i="11"/>
  <c r="CA54" i="11"/>
  <c r="CA56" i="11"/>
  <c r="CG61" i="11"/>
  <c r="CA63" i="11"/>
  <c r="CG67" i="11"/>
  <c r="CA70" i="11"/>
  <c r="CG22" i="11"/>
  <c r="CG38" i="11"/>
  <c r="CA43" i="11"/>
  <c r="CG47" i="11"/>
  <c r="CA52" i="11"/>
  <c r="CG57" i="11"/>
  <c r="CA59" i="11"/>
  <c r="CG63" i="11"/>
  <c r="CA68" i="11"/>
  <c r="D79" i="11"/>
  <c r="A195" i="11" s="1"/>
  <c r="CG15" i="11"/>
  <c r="CG19" i="11"/>
  <c r="CG23" i="11"/>
  <c r="CG27" i="11"/>
  <c r="CG31" i="11"/>
  <c r="CG35" i="11"/>
  <c r="CG39" i="11"/>
  <c r="CG44" i="11"/>
  <c r="CG48" i="11"/>
  <c r="CG52" i="11"/>
  <c r="CG56" i="11"/>
  <c r="CG60" i="11"/>
  <c r="CG64" i="11"/>
  <c r="CG68" i="11"/>
  <c r="CA12" i="11"/>
  <c r="CA16" i="11"/>
  <c r="CA20" i="11"/>
  <c r="CA24" i="11"/>
  <c r="CA28" i="11"/>
  <c r="CA32" i="11"/>
  <c r="CA36" i="11"/>
  <c r="CA45" i="11"/>
  <c r="CA49" i="11"/>
  <c r="CA53" i="11"/>
  <c r="CA57" i="11"/>
  <c r="CA61" i="11"/>
  <c r="CA65" i="11"/>
  <c r="CA69" i="11"/>
  <c r="B195" i="11" l="1"/>
  <c r="D107" i="12"/>
  <c r="D106" i="12"/>
  <c r="D105" i="12"/>
  <c r="D104" i="12"/>
  <c r="D103" i="12"/>
  <c r="D102" i="12"/>
  <c r="D101" i="12"/>
  <c r="D100" i="12"/>
  <c r="D99" i="12"/>
  <c r="H79" i="12"/>
  <c r="G79" i="12"/>
  <c r="F79" i="12"/>
  <c r="E79" i="12"/>
  <c r="D78" i="12"/>
  <c r="D77" i="12"/>
  <c r="D76" i="12"/>
  <c r="D75" i="12"/>
  <c r="I72" i="12"/>
  <c r="H72" i="12"/>
  <c r="G72" i="12"/>
  <c r="F72" i="12"/>
  <c r="E72" i="12"/>
  <c r="D72" i="12"/>
  <c r="D71" i="12"/>
  <c r="D70" i="12"/>
  <c r="CG70" i="12" s="1"/>
  <c r="D69" i="12"/>
  <c r="D68" i="12"/>
  <c r="D67" i="12"/>
  <c r="D66" i="12"/>
  <c r="CG66" i="12" s="1"/>
  <c r="D65" i="12"/>
  <c r="CG65" i="12" s="1"/>
  <c r="D64" i="12"/>
  <c r="D63" i="12"/>
  <c r="CG62" i="12"/>
  <c r="D62" i="12"/>
  <c r="CA62" i="12" s="1"/>
  <c r="D61" i="12"/>
  <c r="D60" i="12"/>
  <c r="CG60" i="12" s="1"/>
  <c r="D59" i="12"/>
  <c r="D58" i="12"/>
  <c r="D57" i="12"/>
  <c r="D56" i="12"/>
  <c r="CG55" i="12"/>
  <c r="D55" i="12"/>
  <c r="D54" i="12"/>
  <c r="CG54" i="12" s="1"/>
  <c r="D53" i="12"/>
  <c r="D52" i="12"/>
  <c r="D51" i="12"/>
  <c r="D50" i="12"/>
  <c r="CG50" i="12" s="1"/>
  <c r="D49" i="12"/>
  <c r="CG49" i="12" s="1"/>
  <c r="D48" i="12"/>
  <c r="D47" i="12"/>
  <c r="CG46" i="12"/>
  <c r="D46" i="12"/>
  <c r="CA46" i="12" s="1"/>
  <c r="D45" i="12"/>
  <c r="D44" i="12"/>
  <c r="CG44" i="12" s="1"/>
  <c r="D43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D39" i="12"/>
  <c r="CG39" i="12" s="1"/>
  <c r="D38" i="12"/>
  <c r="CA38" i="12" s="1"/>
  <c r="CG37" i="12"/>
  <c r="D37" i="12"/>
  <c r="CA37" i="12" s="1"/>
  <c r="D36" i="12"/>
  <c r="CG36" i="12" s="1"/>
  <c r="D35" i="12"/>
  <c r="CG35" i="12" s="1"/>
  <c r="D34" i="12"/>
  <c r="CA34" i="12" s="1"/>
  <c r="CG33" i="12"/>
  <c r="CA33" i="12"/>
  <c r="D33" i="12"/>
  <c r="D32" i="12"/>
  <c r="CG32" i="12" s="1"/>
  <c r="D31" i="12"/>
  <c r="CG31" i="12" s="1"/>
  <c r="CG30" i="12"/>
  <c r="D30" i="12"/>
  <c r="CA30" i="12" s="1"/>
  <c r="D29" i="12"/>
  <c r="CG29" i="12" s="1"/>
  <c r="D28" i="12"/>
  <c r="CG28" i="12" s="1"/>
  <c r="D27" i="12"/>
  <c r="CG27" i="12" s="1"/>
  <c r="D26" i="12"/>
  <c r="CA26" i="12" s="1"/>
  <c r="D25" i="12"/>
  <c r="CG25" i="12" s="1"/>
  <c r="D24" i="12"/>
  <c r="CG24" i="12" s="1"/>
  <c r="D23" i="12"/>
  <c r="CG23" i="12" s="1"/>
  <c r="D22" i="12"/>
  <c r="CA22" i="12" s="1"/>
  <c r="CG21" i="12"/>
  <c r="D21" i="12"/>
  <c r="CA21" i="12" s="1"/>
  <c r="D20" i="12"/>
  <c r="CG20" i="12" s="1"/>
  <c r="D19" i="12"/>
  <c r="CG19" i="12" s="1"/>
  <c r="D18" i="12"/>
  <c r="CA18" i="12" s="1"/>
  <c r="CG17" i="12"/>
  <c r="CA17" i="12"/>
  <c r="D17" i="12"/>
  <c r="D16" i="12"/>
  <c r="CG16" i="12" s="1"/>
  <c r="D15" i="12"/>
  <c r="CG15" i="12" s="1"/>
  <c r="CG14" i="12"/>
  <c r="D14" i="12"/>
  <c r="CA14" i="12" s="1"/>
  <c r="D13" i="12"/>
  <c r="CG13" i="12" s="1"/>
  <c r="D12" i="12"/>
  <c r="CG12" i="12" s="1"/>
  <c r="D11" i="12"/>
  <c r="A5" i="12"/>
  <c r="A4" i="12"/>
  <c r="A3" i="12"/>
  <c r="A2" i="12"/>
  <c r="CA51" i="12" l="1"/>
  <c r="CA58" i="12"/>
  <c r="CA67" i="12"/>
  <c r="CA13" i="12"/>
  <c r="CG26" i="12"/>
  <c r="CA29" i="12"/>
  <c r="CG45" i="12"/>
  <c r="CA47" i="12"/>
  <c r="CG51" i="12"/>
  <c r="CA54" i="12"/>
  <c r="CG56" i="12"/>
  <c r="CG58" i="12"/>
  <c r="CG61" i="12"/>
  <c r="CA63" i="12"/>
  <c r="CG67" i="12"/>
  <c r="CA70" i="12"/>
  <c r="CG22" i="12"/>
  <c r="CA25" i="12"/>
  <c r="CG38" i="12"/>
  <c r="CA43" i="12"/>
  <c r="CG47" i="12"/>
  <c r="CA50" i="12"/>
  <c r="CG52" i="12"/>
  <c r="CG57" i="12"/>
  <c r="CA59" i="12"/>
  <c r="CG63" i="12"/>
  <c r="CA66" i="12"/>
  <c r="CG68" i="12"/>
  <c r="CG18" i="12"/>
  <c r="B195" i="12" s="1"/>
  <c r="CG34" i="12"/>
  <c r="CG43" i="12"/>
  <c r="CG48" i="12"/>
  <c r="CG53" i="12"/>
  <c r="CA55" i="12"/>
  <c r="CG59" i="12"/>
  <c r="CG64" i="12"/>
  <c r="CG69" i="12"/>
  <c r="CG71" i="12"/>
  <c r="D79" i="12"/>
  <c r="A195" i="12" s="1"/>
  <c r="CA12" i="12"/>
  <c r="CA16" i="12"/>
  <c r="CA20" i="12"/>
  <c r="CA24" i="12"/>
  <c r="CA28" i="12"/>
  <c r="CA32" i="12"/>
  <c r="CA36" i="12"/>
  <c r="CA45" i="12"/>
  <c r="CA49" i="12"/>
  <c r="CA53" i="12"/>
  <c r="CA57" i="12"/>
  <c r="CA61" i="12"/>
  <c r="CA65" i="12"/>
  <c r="CA69" i="12"/>
  <c r="CA15" i="12"/>
  <c r="CA19" i="12"/>
  <c r="CA23" i="12"/>
  <c r="CA27" i="12"/>
  <c r="CA31" i="12"/>
  <c r="CA35" i="12"/>
  <c r="CA39" i="12"/>
  <c r="CA44" i="12"/>
  <c r="CA48" i="12"/>
  <c r="CA52" i="12"/>
  <c r="CA56" i="12"/>
  <c r="CA60" i="12"/>
  <c r="CA64" i="12"/>
  <c r="CA68" i="12"/>
  <c r="CA71" i="12"/>
  <c r="D107" i="13" l="1"/>
  <c r="D106" i="13"/>
  <c r="D105" i="13"/>
  <c r="D104" i="13"/>
  <c r="D103" i="13"/>
  <c r="D102" i="13"/>
  <c r="D101" i="13"/>
  <c r="D100" i="13"/>
  <c r="D99" i="13"/>
  <c r="H79" i="13"/>
  <c r="G79" i="13"/>
  <c r="F79" i="13"/>
  <c r="E79" i="13"/>
  <c r="D78" i="13"/>
  <c r="D77" i="13"/>
  <c r="D76" i="13"/>
  <c r="D75" i="13"/>
  <c r="I72" i="13"/>
  <c r="H72" i="13"/>
  <c r="G72" i="13"/>
  <c r="F72" i="13"/>
  <c r="E72" i="13"/>
  <c r="CG71" i="13"/>
  <c r="CA71" i="13"/>
  <c r="D71" i="13"/>
  <c r="D70" i="13"/>
  <c r="CA70" i="13" s="1"/>
  <c r="D69" i="13"/>
  <c r="CG69" i="13" s="1"/>
  <c r="D68" i="13"/>
  <c r="CA68" i="13" s="1"/>
  <c r="D67" i="13"/>
  <c r="CG67" i="13" s="1"/>
  <c r="D66" i="13"/>
  <c r="D65" i="13"/>
  <c r="D64" i="13"/>
  <c r="CA64" i="13" s="1"/>
  <c r="D63" i="13"/>
  <c r="CA63" i="13" s="1"/>
  <c r="D62" i="13"/>
  <c r="D61" i="13"/>
  <c r="D60" i="13"/>
  <c r="CA60" i="13" s="1"/>
  <c r="CA59" i="13"/>
  <c r="D59" i="13"/>
  <c r="D58" i="13"/>
  <c r="D57" i="13"/>
  <c r="D56" i="13"/>
  <c r="D55" i="13"/>
  <c r="CG55" i="13" s="1"/>
  <c r="D54" i="13"/>
  <c r="D53" i="13"/>
  <c r="D52" i="13"/>
  <c r="CA52" i="13" s="1"/>
  <c r="D51" i="13"/>
  <c r="CG51" i="13" s="1"/>
  <c r="D50" i="13"/>
  <c r="D49" i="13"/>
  <c r="D48" i="13"/>
  <c r="CA48" i="13" s="1"/>
  <c r="D47" i="13"/>
  <c r="CA47" i="13" s="1"/>
  <c r="D46" i="13"/>
  <c r="D45" i="13"/>
  <c r="D44" i="13"/>
  <c r="CA44" i="13" s="1"/>
  <c r="D43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39" i="13"/>
  <c r="CA39" i="13" s="1"/>
  <c r="CG38" i="13"/>
  <c r="CA38" i="13"/>
  <c r="D38" i="13"/>
  <c r="D37" i="13"/>
  <c r="CG37" i="13" s="1"/>
  <c r="D36" i="13"/>
  <c r="CG36" i="13" s="1"/>
  <c r="CG35" i="13"/>
  <c r="D35" i="13"/>
  <c r="CA35" i="13" s="1"/>
  <c r="D34" i="13"/>
  <c r="CG34" i="13" s="1"/>
  <c r="D33" i="13"/>
  <c r="CG33" i="13" s="1"/>
  <c r="D32" i="13"/>
  <c r="CG32" i="13" s="1"/>
  <c r="D31" i="13"/>
  <c r="CA31" i="13" s="1"/>
  <c r="D30" i="13"/>
  <c r="CG30" i="13" s="1"/>
  <c r="D29" i="13"/>
  <c r="CG29" i="13" s="1"/>
  <c r="D28" i="13"/>
  <c r="CG28" i="13" s="1"/>
  <c r="D27" i="13"/>
  <c r="CA27" i="13" s="1"/>
  <c r="CG26" i="13"/>
  <c r="D26" i="13"/>
  <c r="CA26" i="13" s="1"/>
  <c r="D25" i="13"/>
  <c r="CG25" i="13" s="1"/>
  <c r="D24" i="13"/>
  <c r="CG24" i="13" s="1"/>
  <c r="D23" i="13"/>
  <c r="CA23" i="13" s="1"/>
  <c r="CG22" i="13"/>
  <c r="CA22" i="13"/>
  <c r="D22" i="13"/>
  <c r="D21" i="13"/>
  <c r="CG21" i="13" s="1"/>
  <c r="D20" i="13"/>
  <c r="CG20" i="13" s="1"/>
  <c r="CG19" i="13"/>
  <c r="D19" i="13"/>
  <c r="CA19" i="13" s="1"/>
  <c r="D18" i="13"/>
  <c r="CG18" i="13" s="1"/>
  <c r="D17" i="13"/>
  <c r="CG17" i="13" s="1"/>
  <c r="D16" i="13"/>
  <c r="CG16" i="13" s="1"/>
  <c r="D15" i="13"/>
  <c r="CA15" i="13" s="1"/>
  <c r="D14" i="13"/>
  <c r="CG14" i="13" s="1"/>
  <c r="D13" i="13"/>
  <c r="CG13" i="13" s="1"/>
  <c r="D12" i="13"/>
  <c r="CG12" i="13" s="1"/>
  <c r="D11" i="13"/>
  <c r="A5" i="13"/>
  <c r="A4" i="13"/>
  <c r="A3" i="13"/>
  <c r="A2" i="13"/>
  <c r="CG45" i="13" l="1"/>
  <c r="CG47" i="13"/>
  <c r="CG50" i="13"/>
  <c r="CG56" i="13"/>
  <c r="CG61" i="13"/>
  <c r="CG63" i="13"/>
  <c r="CG66" i="13"/>
  <c r="CG15" i="13"/>
  <c r="B195" i="13" s="1"/>
  <c r="CA18" i="13"/>
  <c r="CG31" i="13"/>
  <c r="CA34" i="13"/>
  <c r="CG46" i="13"/>
  <c r="CG52" i="13"/>
  <c r="CA55" i="13"/>
  <c r="CG57" i="13"/>
  <c r="CG59" i="13"/>
  <c r="CG62" i="13"/>
  <c r="CG43" i="13"/>
  <c r="CA14" i="13"/>
  <c r="CG27" i="13"/>
  <c r="CA30" i="13"/>
  <c r="D40" i="13"/>
  <c r="CG48" i="13"/>
  <c r="CA51" i="13"/>
  <c r="CG53" i="13"/>
  <c r="CG58" i="13"/>
  <c r="CG64" i="13"/>
  <c r="CA67" i="13"/>
  <c r="CG23" i="13"/>
  <c r="CG39" i="13"/>
  <c r="CG44" i="13"/>
  <c r="CG49" i="13"/>
  <c r="CG54" i="13"/>
  <c r="CA56" i="13"/>
  <c r="CG60" i="13"/>
  <c r="CG65" i="13"/>
  <c r="D72" i="13"/>
  <c r="D79" i="13"/>
  <c r="CA43" i="13"/>
  <c r="CG68" i="13"/>
  <c r="CA13" i="13"/>
  <c r="CA17" i="13"/>
  <c r="CA21" i="13"/>
  <c r="CA25" i="13"/>
  <c r="CA29" i="13"/>
  <c r="CA33" i="13"/>
  <c r="CA37" i="13"/>
  <c r="CA46" i="13"/>
  <c r="CA50" i="13"/>
  <c r="CA54" i="13"/>
  <c r="CA58" i="13"/>
  <c r="CA62" i="13"/>
  <c r="CA66" i="13"/>
  <c r="CA12" i="13"/>
  <c r="CA16" i="13"/>
  <c r="CA20" i="13"/>
  <c r="CA24" i="13"/>
  <c r="CA28" i="13"/>
  <c r="CA32" i="13"/>
  <c r="CA36" i="13"/>
  <c r="CA45" i="13"/>
  <c r="CA49" i="13"/>
  <c r="CA53" i="13"/>
  <c r="CA57" i="13"/>
  <c r="CA61" i="13"/>
  <c r="CA65" i="13"/>
  <c r="CA69" i="13"/>
  <c r="CG70" i="13"/>
  <c r="A195" i="13" l="1"/>
  <c r="H79" i="6"/>
  <c r="G79" i="6"/>
  <c r="F79" i="6"/>
  <c r="D79" i="6" s="1"/>
  <c r="E79" i="6"/>
  <c r="D78" i="6"/>
  <c r="D77" i="6"/>
  <c r="D76" i="6"/>
  <c r="D75" i="6"/>
  <c r="I72" i="6"/>
  <c r="H72" i="6"/>
  <c r="G72" i="6"/>
  <c r="F72" i="6"/>
  <c r="E72" i="6"/>
  <c r="CG71" i="6"/>
  <c r="D71" i="6"/>
  <c r="CA71" i="6" s="1"/>
  <c r="D70" i="6"/>
  <c r="CG70" i="6" s="1"/>
  <c r="D69" i="6"/>
  <c r="CA69" i="6" s="1"/>
  <c r="D68" i="6"/>
  <c r="CG68" i="6" s="1"/>
  <c r="D67" i="6"/>
  <c r="D66" i="6"/>
  <c r="CG66" i="6" s="1"/>
  <c r="D65" i="6"/>
  <c r="CA65" i="6" s="1"/>
  <c r="D64" i="6"/>
  <c r="D63" i="6"/>
  <c r="CA63" i="6" s="1"/>
  <c r="D62" i="6"/>
  <c r="D61" i="6"/>
  <c r="CA61" i="6" s="1"/>
  <c r="D60" i="6"/>
  <c r="CG60" i="6" s="1"/>
  <c r="D59" i="6"/>
  <c r="CG59" i="6" s="1"/>
  <c r="D58" i="6"/>
  <c r="CG58" i="6" s="1"/>
  <c r="D57" i="6"/>
  <c r="D56" i="6"/>
  <c r="CG56" i="6" s="1"/>
  <c r="CG55" i="6"/>
  <c r="D55" i="6"/>
  <c r="CA55" i="6" s="1"/>
  <c r="D54" i="6"/>
  <c r="CG54" i="6" s="1"/>
  <c r="D53" i="6"/>
  <c r="CA53" i="6" s="1"/>
  <c r="D52" i="6"/>
  <c r="CG52" i="6" s="1"/>
  <c r="D51" i="6"/>
  <c r="D50" i="6"/>
  <c r="CG50" i="6" s="1"/>
  <c r="D49" i="6"/>
  <c r="CA49" i="6" s="1"/>
  <c r="D48" i="6"/>
  <c r="D47" i="6"/>
  <c r="CG47" i="6" s="1"/>
  <c r="D46" i="6"/>
  <c r="D45" i="6"/>
  <c r="CA45" i="6" s="1"/>
  <c r="D44" i="6"/>
  <c r="CG44" i="6" s="1"/>
  <c r="D43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D40" i="6" s="1"/>
  <c r="F40" i="6"/>
  <c r="E40" i="6"/>
  <c r="CG39" i="6"/>
  <c r="CA39" i="6"/>
  <c r="D39" i="6"/>
  <c r="D38" i="6"/>
  <c r="CG38" i="6" s="1"/>
  <c r="D37" i="6"/>
  <c r="CG37" i="6" s="1"/>
  <c r="CG36" i="6"/>
  <c r="D36" i="6"/>
  <c r="CA36" i="6" s="1"/>
  <c r="D35" i="6"/>
  <c r="CG35" i="6" s="1"/>
  <c r="D34" i="6"/>
  <c r="CG34" i="6" s="1"/>
  <c r="D33" i="6"/>
  <c r="CG33" i="6" s="1"/>
  <c r="D32" i="6"/>
  <c r="CA32" i="6" s="1"/>
  <c r="D31" i="6"/>
  <c r="CG31" i="6" s="1"/>
  <c r="D30" i="6"/>
  <c r="CG30" i="6" s="1"/>
  <c r="D29" i="6"/>
  <c r="CG29" i="6" s="1"/>
  <c r="D28" i="6"/>
  <c r="CA28" i="6" s="1"/>
  <c r="CG27" i="6"/>
  <c r="D27" i="6"/>
  <c r="CA27" i="6" s="1"/>
  <c r="D26" i="6"/>
  <c r="CG26" i="6" s="1"/>
  <c r="D25" i="6"/>
  <c r="CG25" i="6" s="1"/>
  <c r="D24" i="6"/>
  <c r="CA24" i="6" s="1"/>
  <c r="CG23" i="6"/>
  <c r="CA23" i="6"/>
  <c r="D23" i="6"/>
  <c r="D22" i="6"/>
  <c r="CG22" i="6" s="1"/>
  <c r="D21" i="6"/>
  <c r="CG21" i="6" s="1"/>
  <c r="CG20" i="6"/>
  <c r="D20" i="6"/>
  <c r="CA20" i="6" s="1"/>
  <c r="D19" i="6"/>
  <c r="CG19" i="6" s="1"/>
  <c r="D18" i="6"/>
  <c r="CG18" i="6" s="1"/>
  <c r="D17" i="6"/>
  <c r="CG17" i="6" s="1"/>
  <c r="D16" i="6"/>
  <c r="CA16" i="6" s="1"/>
  <c r="D15" i="6"/>
  <c r="CG15" i="6" s="1"/>
  <c r="D14" i="6"/>
  <c r="CG14" i="6" s="1"/>
  <c r="D13" i="6"/>
  <c r="CG13" i="6" s="1"/>
  <c r="D12" i="6"/>
  <c r="CA12" i="6" s="1"/>
  <c r="D11" i="6"/>
  <c r="CG43" i="6" s="1"/>
  <c r="A5" i="6"/>
  <c r="A4" i="6"/>
  <c r="A3" i="6"/>
  <c r="A2" i="6"/>
  <c r="D107" i="7"/>
  <c r="D106" i="7"/>
  <c r="D105" i="7"/>
  <c r="D104" i="7"/>
  <c r="D103" i="7"/>
  <c r="D102" i="7"/>
  <c r="D101" i="7"/>
  <c r="D100" i="7"/>
  <c r="D99" i="7"/>
  <c r="H79" i="7"/>
  <c r="G79" i="7"/>
  <c r="F79" i="7"/>
  <c r="E79" i="7"/>
  <c r="D78" i="7"/>
  <c r="D77" i="7"/>
  <c r="D76" i="7"/>
  <c r="D75" i="7"/>
  <c r="I72" i="7"/>
  <c r="H72" i="7"/>
  <c r="G72" i="7"/>
  <c r="F72" i="7"/>
  <c r="E72" i="7"/>
  <c r="D71" i="7"/>
  <c r="CA71" i="7" s="1"/>
  <c r="D70" i="7"/>
  <c r="D69" i="7"/>
  <c r="D68" i="7"/>
  <c r="D67" i="7"/>
  <c r="D66" i="7"/>
  <c r="D65" i="7"/>
  <c r="D64" i="7"/>
  <c r="D63" i="7"/>
  <c r="CA63" i="7" s="1"/>
  <c r="D62" i="7"/>
  <c r="D61" i="7"/>
  <c r="D60" i="7"/>
  <c r="D59" i="7"/>
  <c r="D58" i="7"/>
  <c r="D57" i="7"/>
  <c r="D56" i="7"/>
  <c r="D55" i="7"/>
  <c r="CA55" i="7" s="1"/>
  <c r="D54" i="7"/>
  <c r="D53" i="7"/>
  <c r="D52" i="7"/>
  <c r="D51" i="7"/>
  <c r="D50" i="7"/>
  <c r="D49" i="7"/>
  <c r="D48" i="7"/>
  <c r="D47" i="7"/>
  <c r="CA47" i="7" s="1"/>
  <c r="D46" i="7"/>
  <c r="D45" i="7"/>
  <c r="D44" i="7"/>
  <c r="D43" i="7"/>
  <c r="CA43" i="7" s="1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D39" i="7"/>
  <c r="CG39" i="7" s="1"/>
  <c r="D38" i="7"/>
  <c r="D37" i="7"/>
  <c r="CG37" i="7" s="1"/>
  <c r="D36" i="7"/>
  <c r="CA68" i="7" s="1"/>
  <c r="D35" i="7"/>
  <c r="CG35" i="7" s="1"/>
  <c r="D34" i="7"/>
  <c r="D33" i="7"/>
  <c r="CG33" i="7" s="1"/>
  <c r="D32" i="7"/>
  <c r="CA64" i="7" s="1"/>
  <c r="D31" i="7"/>
  <c r="CG31" i="7" s="1"/>
  <c r="D30" i="7"/>
  <c r="D29" i="7"/>
  <c r="CG29" i="7" s="1"/>
  <c r="D28" i="7"/>
  <c r="CA60" i="7" s="1"/>
  <c r="D27" i="7"/>
  <c r="CG27" i="7" s="1"/>
  <c r="D26" i="7"/>
  <c r="D25" i="7"/>
  <c r="CG25" i="7" s="1"/>
  <c r="D24" i="7"/>
  <c r="CA56" i="7" s="1"/>
  <c r="D23" i="7"/>
  <c r="CG23" i="7" s="1"/>
  <c r="D22" i="7"/>
  <c r="D21" i="7"/>
  <c r="CG21" i="7" s="1"/>
  <c r="D20" i="7"/>
  <c r="CA52" i="7" s="1"/>
  <c r="D19" i="7"/>
  <c r="CG19" i="7" s="1"/>
  <c r="D18" i="7"/>
  <c r="D17" i="7"/>
  <c r="CG17" i="7" s="1"/>
  <c r="D16" i="7"/>
  <c r="CA48" i="7" s="1"/>
  <c r="D15" i="7"/>
  <c r="CG15" i="7" s="1"/>
  <c r="D14" i="7"/>
  <c r="D13" i="7"/>
  <c r="CG13" i="7" s="1"/>
  <c r="D12" i="7"/>
  <c r="CA44" i="7" s="1"/>
  <c r="D11" i="7"/>
  <c r="A5" i="7"/>
  <c r="A4" i="7"/>
  <c r="A3" i="7"/>
  <c r="A2" i="7"/>
  <c r="CG46" i="7" l="1"/>
  <c r="CG14" i="7"/>
  <c r="CG50" i="7"/>
  <c r="CG18" i="7"/>
  <c r="CG54" i="7"/>
  <c r="CG22" i="7"/>
  <c r="CG58" i="7"/>
  <c r="CG26" i="7"/>
  <c r="CG62" i="7"/>
  <c r="CG30" i="7"/>
  <c r="CG66" i="7"/>
  <c r="CG34" i="7"/>
  <c r="CG70" i="7"/>
  <c r="CG38" i="7"/>
  <c r="CA46" i="7"/>
  <c r="CA50" i="7"/>
  <c r="CA54" i="7"/>
  <c r="CA58" i="7"/>
  <c r="CA62" i="7"/>
  <c r="CA66" i="7"/>
  <c r="CA70" i="7"/>
  <c r="CG60" i="7"/>
  <c r="CG16" i="6"/>
  <c r="CA19" i="6"/>
  <c r="CA47" i="6"/>
  <c r="CG67" i="6"/>
  <c r="CA13" i="7"/>
  <c r="CA17" i="7"/>
  <c r="CA25" i="7"/>
  <c r="CA29" i="7"/>
  <c r="CA33" i="7"/>
  <c r="CG48" i="7"/>
  <c r="CG64" i="7"/>
  <c r="CA15" i="6"/>
  <c r="CG28" i="6"/>
  <c r="CG63" i="6"/>
  <c r="CG44" i="7"/>
  <c r="CG52" i="7"/>
  <c r="CG68" i="7"/>
  <c r="CG48" i="6"/>
  <c r="CA51" i="6"/>
  <c r="CG64" i="6"/>
  <c r="CA67" i="6"/>
  <c r="CG45" i="7"/>
  <c r="CG47" i="7"/>
  <c r="CG53" i="7"/>
  <c r="CG55" i="7"/>
  <c r="CG61" i="7"/>
  <c r="CG63" i="7"/>
  <c r="CG69" i="7"/>
  <c r="CG71" i="7"/>
  <c r="CG32" i="6"/>
  <c r="CA35" i="6"/>
  <c r="CG51" i="6"/>
  <c r="D72" i="6"/>
  <c r="A195" i="6" s="1"/>
  <c r="CA21" i="7"/>
  <c r="CA37" i="7"/>
  <c r="CA51" i="7"/>
  <c r="CG56" i="7"/>
  <c r="CA59" i="7"/>
  <c r="CA67" i="7"/>
  <c r="D72" i="7"/>
  <c r="A195" i="7" s="1"/>
  <c r="CG12" i="6"/>
  <c r="CA31" i="6"/>
  <c r="CA59" i="6"/>
  <c r="CA15" i="7"/>
  <c r="CA19" i="7"/>
  <c r="CA23" i="7"/>
  <c r="CA27" i="7"/>
  <c r="CA31" i="7"/>
  <c r="CA35" i="7"/>
  <c r="CA39" i="7"/>
  <c r="CG43" i="7"/>
  <c r="CG49" i="7"/>
  <c r="CG51" i="7"/>
  <c r="CG57" i="7"/>
  <c r="CG59" i="7"/>
  <c r="CG65" i="7"/>
  <c r="CG67" i="7"/>
  <c r="D79" i="7"/>
  <c r="CG24" i="6"/>
  <c r="CG46" i="6"/>
  <c r="CA57" i="6"/>
  <c r="CG62" i="6"/>
  <c r="CA44" i="6"/>
  <c r="CG45" i="6"/>
  <c r="CA48" i="6"/>
  <c r="CG49" i="6"/>
  <c r="CA52" i="6"/>
  <c r="CG53" i="6"/>
  <c r="CA56" i="6"/>
  <c r="CG57" i="6"/>
  <c r="CA60" i="6"/>
  <c r="CG61" i="6"/>
  <c r="CA64" i="6"/>
  <c r="CG65" i="6"/>
  <c r="CA68" i="6"/>
  <c r="CG69" i="6"/>
  <c r="CA14" i="6"/>
  <c r="CA18" i="6"/>
  <c r="CA22" i="6"/>
  <c r="CA26" i="6"/>
  <c r="CA30" i="6"/>
  <c r="CA34" i="6"/>
  <c r="CA38" i="6"/>
  <c r="CA43" i="6"/>
  <c r="CA13" i="6"/>
  <c r="CA17" i="6"/>
  <c r="CA21" i="6"/>
  <c r="CA25" i="6"/>
  <c r="CA29" i="6"/>
  <c r="CA33" i="6"/>
  <c r="CA37" i="6"/>
  <c r="CA46" i="6"/>
  <c r="CA50" i="6"/>
  <c r="CA54" i="6"/>
  <c r="CA58" i="6"/>
  <c r="CA62" i="6"/>
  <c r="CA66" i="6"/>
  <c r="CA70" i="6"/>
  <c r="CA14" i="7"/>
  <c r="CA18" i="7"/>
  <c r="CA22" i="7"/>
  <c r="CA26" i="7"/>
  <c r="CA30" i="7"/>
  <c r="CA34" i="7"/>
  <c r="CA38" i="7"/>
  <c r="CA12" i="7"/>
  <c r="CA16" i="7"/>
  <c r="CA20" i="7"/>
  <c r="CA24" i="7"/>
  <c r="CA28" i="7"/>
  <c r="CA32" i="7"/>
  <c r="CA36" i="7"/>
  <c r="CA45" i="7"/>
  <c r="CA49" i="7"/>
  <c r="CA53" i="7"/>
  <c r="CA57" i="7"/>
  <c r="CA61" i="7"/>
  <c r="CA65" i="7"/>
  <c r="CA69" i="7"/>
  <c r="CG12" i="7"/>
  <c r="CG16" i="7"/>
  <c r="CG20" i="7"/>
  <c r="CG24" i="7"/>
  <c r="CG28" i="7"/>
  <c r="CG32" i="7"/>
  <c r="CG36" i="7"/>
  <c r="H79" i="5"/>
  <c r="G79" i="5"/>
  <c r="F79" i="5"/>
  <c r="E79" i="5"/>
  <c r="D78" i="5"/>
  <c r="D77" i="5"/>
  <c r="D76" i="5"/>
  <c r="D75" i="5"/>
  <c r="I72" i="5"/>
  <c r="H72" i="5"/>
  <c r="G72" i="5"/>
  <c r="F72" i="5"/>
  <c r="E72" i="5"/>
  <c r="D71" i="5"/>
  <c r="D70" i="5"/>
  <c r="CG70" i="5" s="1"/>
  <c r="D69" i="5"/>
  <c r="D68" i="5"/>
  <c r="D67" i="5"/>
  <c r="CA67" i="5" s="1"/>
  <c r="D66" i="5"/>
  <c r="CA66" i="5" s="1"/>
  <c r="CA65" i="5"/>
  <c r="D65" i="5"/>
  <c r="D64" i="5"/>
  <c r="D63" i="5"/>
  <c r="CA63" i="5" s="1"/>
  <c r="CG62" i="5"/>
  <c r="D62" i="5"/>
  <c r="D61" i="5"/>
  <c r="CG61" i="5" s="1"/>
  <c r="D60" i="5"/>
  <c r="D59" i="5"/>
  <c r="CA58" i="5"/>
  <c r="D58" i="5"/>
  <c r="D57" i="5"/>
  <c r="CG57" i="5" s="1"/>
  <c r="D56" i="5"/>
  <c r="D55" i="5"/>
  <c r="D54" i="5"/>
  <c r="CG54" i="5" s="1"/>
  <c r="D53" i="5"/>
  <c r="D52" i="5"/>
  <c r="D51" i="5"/>
  <c r="CA51" i="5" s="1"/>
  <c r="D50" i="5"/>
  <c r="CA50" i="5" s="1"/>
  <c r="CA49" i="5"/>
  <c r="D49" i="5"/>
  <c r="D48" i="5"/>
  <c r="D47" i="5"/>
  <c r="CA47" i="5" s="1"/>
  <c r="CG46" i="5"/>
  <c r="D46" i="5"/>
  <c r="D45" i="5"/>
  <c r="CG45" i="5" s="1"/>
  <c r="D44" i="5"/>
  <c r="D43" i="5"/>
  <c r="CA43" i="5" s="1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 s="1"/>
  <c r="D39" i="5"/>
  <c r="CG71" i="5" s="1"/>
  <c r="D38" i="5"/>
  <c r="CA38" i="5" s="1"/>
  <c r="CG37" i="5"/>
  <c r="CA37" i="5"/>
  <c r="D37" i="5"/>
  <c r="CA69" i="5" s="1"/>
  <c r="D36" i="5"/>
  <c r="CG36" i="5" s="1"/>
  <c r="D35" i="5"/>
  <c r="D34" i="5"/>
  <c r="CA34" i="5" s="1"/>
  <c r="CG33" i="5"/>
  <c r="CA33" i="5"/>
  <c r="D33" i="5"/>
  <c r="D32" i="5"/>
  <c r="CG32" i="5" s="1"/>
  <c r="D31" i="5"/>
  <c r="D30" i="5"/>
  <c r="CA30" i="5" s="1"/>
  <c r="CG29" i="5"/>
  <c r="CA29" i="5"/>
  <c r="D29" i="5"/>
  <c r="D28" i="5"/>
  <c r="CG28" i="5" s="1"/>
  <c r="D27" i="5"/>
  <c r="CG59" i="5" s="1"/>
  <c r="D26" i="5"/>
  <c r="CA26" i="5" s="1"/>
  <c r="CG25" i="5"/>
  <c r="CA25" i="5"/>
  <c r="D25" i="5"/>
  <c r="D24" i="5"/>
  <c r="CG24" i="5" s="1"/>
  <c r="D23" i="5"/>
  <c r="CG55" i="5" s="1"/>
  <c r="D22" i="5"/>
  <c r="CA22" i="5" s="1"/>
  <c r="CG21" i="5"/>
  <c r="CA21" i="5"/>
  <c r="D21" i="5"/>
  <c r="CA53" i="5" s="1"/>
  <c r="D20" i="5"/>
  <c r="CG20" i="5" s="1"/>
  <c r="D19" i="5"/>
  <c r="D18" i="5"/>
  <c r="CA18" i="5" s="1"/>
  <c r="CG17" i="5"/>
  <c r="CA17" i="5"/>
  <c r="D17" i="5"/>
  <c r="D16" i="5"/>
  <c r="CG16" i="5" s="1"/>
  <c r="D15" i="5"/>
  <c r="D14" i="5"/>
  <c r="CA14" i="5" s="1"/>
  <c r="CG13" i="5"/>
  <c r="CA13" i="5"/>
  <c r="D13" i="5"/>
  <c r="D12" i="5"/>
  <c r="CG12" i="5" s="1"/>
  <c r="D11" i="5"/>
  <c r="A5" i="5"/>
  <c r="A4" i="5"/>
  <c r="A3" i="5"/>
  <c r="A2" i="5"/>
  <c r="H79" i="1"/>
  <c r="G79" i="1"/>
  <c r="F79" i="1"/>
  <c r="E79" i="1"/>
  <c r="D78" i="1"/>
  <c r="D77" i="1"/>
  <c r="D76" i="1"/>
  <c r="D75" i="1"/>
  <c r="I72" i="1"/>
  <c r="H72" i="1"/>
  <c r="G72" i="1"/>
  <c r="F72" i="1"/>
  <c r="E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39" i="1"/>
  <c r="CG39" i="1" s="1"/>
  <c r="D38" i="1"/>
  <c r="CA38" i="1" s="1"/>
  <c r="D37" i="1"/>
  <c r="CA37" i="1" s="1"/>
  <c r="D36" i="1"/>
  <c r="CA36" i="1" s="1"/>
  <c r="D35" i="1"/>
  <c r="CG35" i="1" s="1"/>
  <c r="D34" i="1"/>
  <c r="CA34" i="1" s="1"/>
  <c r="D33" i="1"/>
  <c r="CG33" i="1" s="1"/>
  <c r="D32" i="1"/>
  <c r="CA32" i="1" s="1"/>
  <c r="D31" i="1"/>
  <c r="CG31" i="1" s="1"/>
  <c r="D30" i="1"/>
  <c r="CA30" i="1" s="1"/>
  <c r="D29" i="1"/>
  <c r="CG29" i="1" s="1"/>
  <c r="D28" i="1"/>
  <c r="CA28" i="1" s="1"/>
  <c r="D27" i="1"/>
  <c r="CG27" i="1" s="1"/>
  <c r="D26" i="1"/>
  <c r="CA26" i="1" s="1"/>
  <c r="D25" i="1"/>
  <c r="CA25" i="1" s="1"/>
  <c r="D24" i="1"/>
  <c r="CA24" i="1" s="1"/>
  <c r="D23" i="1"/>
  <c r="CG23" i="1" s="1"/>
  <c r="D22" i="1"/>
  <c r="CA22" i="1" s="1"/>
  <c r="D21" i="1"/>
  <c r="CG21" i="1" s="1"/>
  <c r="D20" i="1"/>
  <c r="CA20" i="1" s="1"/>
  <c r="D19" i="1"/>
  <c r="CG19" i="1" s="1"/>
  <c r="D18" i="1"/>
  <c r="CA18" i="1" s="1"/>
  <c r="D17" i="1"/>
  <c r="CG17" i="1" s="1"/>
  <c r="D16" i="1"/>
  <c r="CA16" i="1" s="1"/>
  <c r="D15" i="1"/>
  <c r="CG15" i="1" s="1"/>
  <c r="D14" i="1"/>
  <c r="CA14" i="1" s="1"/>
  <c r="D13" i="1"/>
  <c r="CG13" i="1" s="1"/>
  <c r="D12" i="1"/>
  <c r="CA12" i="1" s="1"/>
  <c r="D11" i="1"/>
  <c r="A5" i="1"/>
  <c r="A3" i="1"/>
  <c r="A2" i="1"/>
  <c r="CG18" i="1" l="1"/>
  <c r="CA21" i="1"/>
  <c r="CA70" i="1"/>
  <c r="CG37" i="1"/>
  <c r="CA63" i="1"/>
  <c r="CG34" i="1"/>
  <c r="CA47" i="1"/>
  <c r="D40" i="1"/>
  <c r="CA16" i="5"/>
  <c r="CA28" i="5"/>
  <c r="CA36" i="5"/>
  <c r="CA54" i="5"/>
  <c r="CG58" i="5"/>
  <c r="CA61" i="5"/>
  <c r="CG68" i="5"/>
  <c r="CA70" i="5"/>
  <c r="D79" i="5"/>
  <c r="A195" i="5" s="1"/>
  <c r="CG43" i="1"/>
  <c r="CA54" i="1"/>
  <c r="CA58" i="1"/>
  <c r="CG47" i="5"/>
  <c r="CG51" i="5"/>
  <c r="CG63" i="5"/>
  <c r="CG67" i="5"/>
  <c r="CG44" i="5"/>
  <c r="CA46" i="5"/>
  <c r="CG49" i="5"/>
  <c r="CG50" i="5"/>
  <c r="CA55" i="5"/>
  <c r="CG60" i="5"/>
  <c r="CA62" i="5"/>
  <c r="CG65" i="5"/>
  <c r="CG66" i="5"/>
  <c r="CA71" i="5"/>
  <c r="D72" i="5"/>
  <c r="B195" i="6"/>
  <c r="CA51" i="1"/>
  <c r="CA67" i="1"/>
  <c r="CG56" i="5"/>
  <c r="CG25" i="1"/>
  <c r="CA12" i="5"/>
  <c r="CA20" i="5"/>
  <c r="CA24" i="5"/>
  <c r="CA32" i="5"/>
  <c r="CA45" i="5"/>
  <c r="CG52" i="5"/>
  <c r="CG14" i="5"/>
  <c r="CG18" i="5"/>
  <c r="CG22" i="5"/>
  <c r="CG26" i="5"/>
  <c r="CG30" i="5"/>
  <c r="CG34" i="5"/>
  <c r="CG38" i="5"/>
  <c r="CG43" i="5"/>
  <c r="CG48" i="5"/>
  <c r="CG53" i="5"/>
  <c r="CA57" i="5"/>
  <c r="CA59" i="5"/>
  <c r="CG64" i="5"/>
  <c r="CG69" i="5"/>
  <c r="D79" i="1"/>
  <c r="D72" i="1"/>
  <c r="CG44" i="1"/>
  <c r="CA49" i="1"/>
  <c r="CG62" i="1"/>
  <c r="CA65" i="1"/>
  <c r="CG14" i="1"/>
  <c r="CA33" i="1"/>
  <c r="CG56" i="1"/>
  <c r="CG58" i="1"/>
  <c r="CA61" i="1"/>
  <c r="CG67" i="1"/>
  <c r="CG47" i="1"/>
  <c r="CA50" i="1"/>
  <c r="CG52" i="1"/>
  <c r="CG54" i="1"/>
  <c r="CA57" i="1"/>
  <c r="CA59" i="1"/>
  <c r="CG63" i="1"/>
  <c r="CA66" i="1"/>
  <c r="CG68" i="1"/>
  <c r="CG70" i="1"/>
  <c r="CG46" i="1"/>
  <c r="CG55" i="1"/>
  <c r="CG60" i="1"/>
  <c r="CG71" i="1"/>
  <c r="CA17" i="1"/>
  <c r="CG30" i="1"/>
  <c r="CA45" i="1"/>
  <c r="CG51" i="1"/>
  <c r="CA13" i="1"/>
  <c r="CG26" i="1"/>
  <c r="CA29" i="1"/>
  <c r="CG22" i="1"/>
  <c r="CG38" i="1"/>
  <c r="CA46" i="1"/>
  <c r="CG48" i="1"/>
  <c r="CG50" i="1"/>
  <c r="CA53" i="1"/>
  <c r="CA55" i="1"/>
  <c r="CG59" i="1"/>
  <c r="CA62" i="1"/>
  <c r="CG64" i="1"/>
  <c r="CG66" i="1"/>
  <c r="CA69" i="1"/>
  <c r="CA71" i="1"/>
  <c r="CA43" i="1"/>
  <c r="B195" i="7"/>
  <c r="CA15" i="5"/>
  <c r="CA19" i="5"/>
  <c r="CA23" i="5"/>
  <c r="CA27" i="5"/>
  <c r="CA31" i="5"/>
  <c r="CA35" i="5"/>
  <c r="CA39" i="5"/>
  <c r="CA44" i="5"/>
  <c r="CA48" i="5"/>
  <c r="CA52" i="5"/>
  <c r="CA56" i="5"/>
  <c r="CA60" i="5"/>
  <c r="CA64" i="5"/>
  <c r="CA68" i="5"/>
  <c r="CG15" i="5"/>
  <c r="CG19" i="5"/>
  <c r="CG23" i="5"/>
  <c r="CG27" i="5"/>
  <c r="CG31" i="5"/>
  <c r="CG35" i="5"/>
  <c r="CG39" i="5"/>
  <c r="CG12" i="1"/>
  <c r="CA15" i="1"/>
  <c r="CG16" i="1"/>
  <c r="CA19" i="1"/>
  <c r="CG20" i="1"/>
  <c r="CA23" i="1"/>
  <c r="CG24" i="1"/>
  <c r="CA27" i="1"/>
  <c r="CG28" i="1"/>
  <c r="CA31" i="1"/>
  <c r="CG32" i="1"/>
  <c r="CA35" i="1"/>
  <c r="CG36" i="1"/>
  <c r="CA39" i="1"/>
  <c r="CA44" i="1"/>
  <c r="CG45" i="1"/>
  <c r="CA48" i="1"/>
  <c r="CG49" i="1"/>
  <c r="CA52" i="1"/>
  <c r="CG53" i="1"/>
  <c r="CA56" i="1"/>
  <c r="CG57" i="1"/>
  <c r="CA60" i="1"/>
  <c r="CG61" i="1"/>
  <c r="CA64" i="1"/>
  <c r="CG65" i="1"/>
  <c r="CA68" i="1"/>
  <c r="CG69" i="1"/>
  <c r="A195" i="1" l="1"/>
  <c r="B195" i="5"/>
  <c r="B195" i="1"/>
</calcChain>
</file>

<file path=xl/sharedStrings.xml><?xml version="1.0" encoding="utf-8"?>
<sst xmlns="http://schemas.openxmlformats.org/spreadsheetml/2006/main" count="2197" uniqueCount="120">
  <si>
    <t>SERVICIO DE SALUD</t>
  </si>
  <si>
    <t>REM-27.  EDUCACIÓN PARA LA SALUD</t>
  </si>
  <si>
    <t>SECCIÓN A: PERSONAS QUE INGRESAN A EDUCACIÓN GRUPAL SEGÚN ÁREAS TEMÁTICAS Y EDAD</t>
  </si>
  <si>
    <t>ÁREAS TEMÁTICAS DE PREVENCIÓN</t>
  </si>
  <si>
    <t>TOTAL</t>
  </si>
  <si>
    <t>Menores de 1 año</t>
  </si>
  <si>
    <t>Niños 12 a 23 meses</t>
  </si>
  <si>
    <t>Niños de 2 a 5 años</t>
  </si>
  <si>
    <t>Niños de 6 a 9 años</t>
  </si>
  <si>
    <t>10 a 14 años</t>
  </si>
  <si>
    <t>10 a 14</t>
  </si>
  <si>
    <t>15 a 19</t>
  </si>
  <si>
    <t>20 a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</si>
  <si>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</si>
  <si>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</si>
  <si>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</si>
  <si>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</si>
  <si>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</si>
  <si>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</si>
  <si>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</si>
  <si>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</si>
  <si>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</si>
  <si>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</si>
  <si>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</si>
  <si>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y mas</t>
  </si>
  <si>
    <t>APS</t>
  </si>
  <si>
    <t>EDUCACIÓN DE GRUPO</t>
  </si>
  <si>
    <t>ESTIMULACIÓN DESARROLLO PSICOMOTOR</t>
  </si>
  <si>
    <t>NUTRICIÓN</t>
  </si>
  <si>
    <t>RIESGO DE MALNUTRICIÓN POR EXCESO</t>
  </si>
  <si>
    <t>MALNUTRICIÓN POR EXCESO</t>
  </si>
  <si>
    <t>MALNUTRICIÓN DE DÉFICIT</t>
  </si>
  <si>
    <t>PREVENCIÓN DE IRA - ERA</t>
  </si>
  <si>
    <t>PREVENCIÓN DE ACCIDENTES</t>
  </si>
  <si>
    <t>SALUD BUCO-DENTAL</t>
  </si>
  <si>
    <t>SALUD SEXUAL Y REPRODUCTIVA</t>
  </si>
  <si>
    <t>PREPARACIÓN PARA EL PARTO Y LA CRIANZA</t>
  </si>
  <si>
    <t>DEL LENGUAJE</t>
  </si>
  <si>
    <t>MOTOR</t>
  </si>
  <si>
    <t>OTROS</t>
  </si>
  <si>
    <t>HABILIDADES PARENTALES</t>
  </si>
  <si>
    <t>NADIE ES PERFECTO</t>
  </si>
  <si>
    <t>FAMILIAS FUERTES</t>
  </si>
  <si>
    <t>AUTOCUIDADO</t>
  </si>
  <si>
    <t>APOYO MADRE A MADRE</t>
  </si>
  <si>
    <t>ANTITABÁQUICA (excluye REM 23)</t>
  </si>
  <si>
    <t>PREVENCIÓN DE LA TRANSMISIÓN VERTICAL DE VIH-SIFILIS</t>
  </si>
  <si>
    <t>OTRAS ÁREAS TEMÁTICAS</t>
  </si>
  <si>
    <t>EDUCACIÓN ESPECIAL EN ADULTO MAYOR</t>
  </si>
  <si>
    <t>ESTIMULACIÓN DE MEMORIA</t>
  </si>
  <si>
    <t>PREVENCIÓN CAÍDAS</t>
  </si>
  <si>
    <t>ESTIMULACIÓN DE ACTIVIDAD FÍSICA</t>
  </si>
  <si>
    <t>USO RACIONAL DE MEDICAMENTOS</t>
  </si>
  <si>
    <t>SECCIÓN B: ACTIVIDADES DE EDUCACIÓN PARA LA SALUD SEGÚN PERSONAL QUE LAS REALIZA (SESIONES)</t>
  </si>
  <si>
    <t>UN PROFESIONAL</t>
  </si>
  <si>
    <t>UN PROFESIONAL Y UN TÉCNICO PARAMÉDICO</t>
  </si>
  <si>
    <t>TÉCNICO 
PARAMÉ-
DICO</t>
  </si>
  <si>
    <t>SECCIÓN C: ACTIVIDAD FÍSICA GRUPAL PARA PROGRAMA SALUD CARDIOVASCULAR (SESIONES)</t>
  </si>
  <si>
    <t>GRUPO DE EDAD</t>
  </si>
  <si>
    <t>TOTAL SESIONES</t>
  </si>
  <si>
    <t>PROFESOR
EDUCACIÓN FÍSICA</t>
  </si>
  <si>
    <t>OTROS PROFESIONALES</t>
  </si>
  <si>
    <t>TÉCNICO PARAMÉDICO</t>
  </si>
  <si>
    <t>10 A 19 AÑOS</t>
  </si>
  <si>
    <t>20 A 24 AÑOS</t>
  </si>
  <si>
    <t>25 A 64 AÑOS</t>
  </si>
  <si>
    <t>65 Y MÁS</t>
  </si>
  <si>
    <t>SECCIÓN D: EDUCACIÓN GRUPAL A GESTANTES DE ALTO RIESGO OBSTÉTRICO (Nivel Secundario)</t>
  </si>
  <si>
    <t>TEMAS</t>
  </si>
  <si>
    <t>TOTAL 
SESIONES</t>
  </si>
  <si>
    <t>AUTOCUIDADO SEGÚN PATOLOGÍA</t>
  </si>
  <si>
    <t>PREPARACIÓN PARA EL PARTO</t>
  </si>
  <si>
    <t>TALLER DE EDUCACIÓN PRENATAL</t>
  </si>
  <si>
    <t>SECCIÓN E: TALLERES PROGRAMA "MÁS A.M AUTOVALENTES"</t>
  </si>
  <si>
    <t>TALLER</t>
  </si>
  <si>
    <t>Nº DE SESIONES</t>
  </si>
  <si>
    <t>ESTIMULACIÓN DE FUNCIONES MOTORAS Y PREVENCIÓN DE CAÍDAS</t>
  </si>
  <si>
    <t>AUTOCUIDADO Y ESTILOS DE VIDA SALUDABLE</t>
  </si>
  <si>
    <t>SECCIÓN F: TALLERES PROGRAMA VIDA SANA</t>
  </si>
  <si>
    <t>PREVENCIÓN VIOLENCIA DE GÉNERO</t>
  </si>
  <si>
    <t xml:space="preserve">PREVENCIÓN DE SALUD MENTAL </t>
  </si>
  <si>
    <t>PREVENCION ALCOHOL Y DROGAS</t>
  </si>
  <si>
    <t>Nº DE INTERVEN-CIONES</t>
  </si>
  <si>
    <t>POR EDAD</t>
  </si>
  <si>
    <t>SEXO</t>
  </si>
  <si>
    <t>10-14 años</t>
  </si>
  <si>
    <t>15-19 años</t>
  </si>
  <si>
    <t>20-24 años</t>
  </si>
  <si>
    <t>25-44 años</t>
  </si>
  <si>
    <t>45-64 años</t>
  </si>
  <si>
    <t>65 o más</t>
  </si>
  <si>
    <t>Hombres</t>
  </si>
  <si>
    <t>Mujeres</t>
  </si>
  <si>
    <t>INTERVENCIÓN MÍNIMA
(BAJO RIESGO)</t>
  </si>
  <si>
    <t xml:space="preserve"> ALCOHOL</t>
  </si>
  <si>
    <t xml:space="preserve"> TABACO</t>
  </si>
  <si>
    <t xml:space="preserve"> DROGAS</t>
  </si>
  <si>
    <t>INTERVENCIÓN BREVE 
(RIESGO)</t>
  </si>
  <si>
    <t>INTERVENCIÓN REFERENCIA ASISTIDA
(PERJUDICIAL O DEPENDENCIA)</t>
  </si>
  <si>
    <t>MADRE, PADRE O CUIDADOR DE :</t>
  </si>
  <si>
    <t>GRUPO DE EDAD (en años)</t>
  </si>
  <si>
    <t>GESTANTES</t>
  </si>
  <si>
    <t>GESTANTES ALTO RIESGO OBSTÉTRICO</t>
  </si>
  <si>
    <t>MUJERES EN EDADES DE CLIMATERIO 45 A 64 AÑOS</t>
  </si>
  <si>
    <t>FAMILIAS DE RIESGO</t>
  </si>
  <si>
    <t>Maternidad</t>
  </si>
  <si>
    <t>PROMOCIÓN DE SALUD MENTAL</t>
  </si>
  <si>
    <t>PROMOCIÓN DEL DESARROLLO INFANTIL TEMPRANO</t>
  </si>
  <si>
    <t>PREVENCIÓN SUICIDIO</t>
  </si>
  <si>
    <t>PREVENCIÓN TRASTORNO MENTAL</t>
  </si>
  <si>
    <t>PREVENCIÓN DE LA TRANSMISIÓN VERTICAL DE VIH-SÍFILIS</t>
  </si>
  <si>
    <t>DOS O MÁS PROFESIO- NALES</t>
  </si>
  <si>
    <t>FACILITADOR/A INTERCULTURAL</t>
  </si>
  <si>
    <t>KINESIÓ-
LOGO</t>
  </si>
  <si>
    <t>Nº DE PARTICIPAN- TES</t>
  </si>
  <si>
    <t>ESTIMULACIÓN DE FUNCIONES  COGNITIVA</t>
  </si>
  <si>
    <t>ACTIVIDAD FÍSICA</t>
  </si>
  <si>
    <t>DUPLA NUTRICIONISTA-PSICÓLOGO</t>
  </si>
  <si>
    <t>SECCIÓN G: INTERVENCIONES POR PATRÓN DE CONSUMO ALCOHOL y OTRAS SUSTANCIAS (PROGRAMA DIR EX PROGRAMA VIDA SANA ALCOHOL)</t>
  </si>
  <si>
    <t>TIPO DE INTERVENCIÓN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</si>
</sst>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10"/>
      <name val="Times New Roman"/>
      <family val="1"/>
    </font>
    <font>
      <b/>
      <sz val="8"/>
      <color theme="1"/>
      <name val="Verdana"/>
      <family val="2"/>
    </font>
    <font>
      <sz val="8"/>
      <color indexed="8"/>
      <name val="Verdana"/>
      <family val="2"/>
    </font>
    <font>
      <sz val="8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15">
    <xf numFmtId="0" fontId="0" fillId="0" borderId="0" xfId="0"/>
    <xf numFmtId="0" fontId="4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6" fillId="2" borderId="1" xfId="0" applyFont="1" applyFill="1" applyBorder="1" applyAlignment="1" applyProtection="1"/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3" fontId="2" fillId="0" borderId="5" xfId="0" applyNumberFormat="1" applyFont="1" applyFill="1" applyBorder="1" applyAlignment="1" applyProtection="1"/>
    <xf numFmtId="3" fontId="2" fillId="3" borderId="14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4" borderId="18" xfId="0" applyNumberFormat="1" applyFont="1" applyFill="1" applyBorder="1" applyAlignment="1" applyProtection="1"/>
    <xf numFmtId="3" fontId="2" fillId="4" borderId="22" xfId="0" applyNumberFormat="1" applyFont="1" applyFill="1" applyBorder="1" applyAlignment="1" applyProtection="1"/>
    <xf numFmtId="3" fontId="2" fillId="4" borderId="15" xfId="0" applyNumberFormat="1" applyFont="1" applyFill="1" applyBorder="1" applyAlignment="1" applyProtection="1"/>
    <xf numFmtId="3" fontId="2" fillId="4" borderId="23" xfId="0" applyNumberFormat="1" applyFont="1" applyFill="1" applyBorder="1" applyAlignment="1" applyProtection="1"/>
    <xf numFmtId="3" fontId="2" fillId="4" borderId="24" xfId="0" applyNumberFormat="1" applyFont="1" applyFill="1" applyBorder="1" applyAlignment="1" applyProtection="1"/>
    <xf numFmtId="3" fontId="2" fillId="4" borderId="19" xfId="0" applyNumberFormat="1" applyFont="1" applyFill="1" applyBorder="1" applyAlignment="1" applyProtection="1"/>
    <xf numFmtId="3" fontId="2" fillId="4" borderId="4" xfId="0" applyNumberFormat="1" applyFont="1" applyFill="1" applyBorder="1" applyAlignment="1" applyProtection="1"/>
    <xf numFmtId="0" fontId="2" fillId="0" borderId="26" xfId="0" applyFont="1" applyFill="1" applyBorder="1" applyAlignment="1" applyProtection="1">
      <alignment vertical="center"/>
    </xf>
    <xf numFmtId="3" fontId="2" fillId="0" borderId="27" xfId="0" applyNumberFormat="1" applyFont="1" applyFill="1" applyBorder="1" applyAlignment="1" applyProtection="1"/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0" borderId="34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0" fontId="2" fillId="0" borderId="41" xfId="0" applyFont="1" applyFill="1" applyBorder="1" applyAlignment="1" applyProtection="1">
      <alignment horizontal="left" vertical="center"/>
    </xf>
    <xf numFmtId="3" fontId="2" fillId="0" borderId="13" xfId="0" applyNumberFormat="1" applyFont="1" applyFill="1" applyBorder="1" applyAlignment="1" applyProtection="1"/>
    <xf numFmtId="3" fontId="2" fillId="3" borderId="4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48" xfId="0" applyNumberFormat="1" applyFont="1" applyFill="1" applyBorder="1" applyAlignment="1" applyProtection="1"/>
    <xf numFmtId="3" fontId="2" fillId="3" borderId="49" xfId="0" applyNumberFormat="1" applyFont="1" applyFill="1" applyBorder="1" applyAlignment="1" applyProtection="1">
      <protection locked="0"/>
    </xf>
    <xf numFmtId="3" fontId="2" fillId="3" borderId="50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3" fontId="2" fillId="3" borderId="55" xfId="0" applyNumberFormat="1" applyFont="1" applyFill="1" applyBorder="1" applyAlignment="1" applyProtection="1">
      <protection locked="0"/>
    </xf>
    <xf numFmtId="3" fontId="2" fillId="3" borderId="56" xfId="0" applyNumberFormat="1" applyFont="1" applyFill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4" borderId="53" xfId="0" applyNumberFormat="1" applyFont="1" applyFill="1" applyBorder="1" applyAlignment="1" applyProtection="1"/>
    <xf numFmtId="3" fontId="2" fillId="4" borderId="54" xfId="0" applyNumberFormat="1" applyFont="1" applyFill="1" applyBorder="1" applyAlignment="1" applyProtection="1"/>
    <xf numFmtId="3" fontId="2" fillId="4" borderId="33" xfId="0" applyNumberFormat="1" applyFont="1" applyFill="1" applyBorder="1" applyAlignment="1" applyProtection="1"/>
    <xf numFmtId="3" fontId="2" fillId="4" borderId="56" xfId="0" applyNumberFormat="1" applyFont="1" applyFill="1" applyBorder="1" applyAlignment="1" applyProtection="1"/>
    <xf numFmtId="3" fontId="2" fillId="0" borderId="60" xfId="0" applyNumberFormat="1" applyFont="1" applyFill="1" applyBorder="1" applyAlignment="1" applyProtection="1"/>
    <xf numFmtId="3" fontId="2" fillId="3" borderId="63" xfId="0" applyNumberFormat="1" applyFont="1" applyFill="1" applyBorder="1" applyAlignment="1" applyProtection="1">
      <protection locked="0"/>
    </xf>
    <xf numFmtId="3" fontId="2" fillId="3" borderId="62" xfId="0" applyNumberFormat="1" applyFont="1" applyFill="1" applyBorder="1" applyAlignment="1" applyProtection="1">
      <protection locked="0"/>
    </xf>
    <xf numFmtId="3" fontId="2" fillId="4" borderId="64" xfId="0" applyNumberFormat="1" applyFont="1" applyFill="1" applyBorder="1" applyAlignment="1" applyProtection="1"/>
    <xf numFmtId="3" fontId="2" fillId="3" borderId="65" xfId="0" applyNumberFormat="1" applyFont="1" applyFill="1" applyBorder="1" applyAlignment="1" applyProtection="1">
      <protection locked="0"/>
    </xf>
    <xf numFmtId="3" fontId="2" fillId="3" borderId="66" xfId="0" applyNumberFormat="1" applyFont="1" applyFill="1" applyBorder="1" applyAlignment="1" applyProtection="1">
      <protection locked="0"/>
    </xf>
    <xf numFmtId="3" fontId="2" fillId="3" borderId="59" xfId="0" applyNumberFormat="1" applyFont="1" applyFill="1" applyBorder="1" applyAlignment="1" applyProtection="1">
      <protection locked="0"/>
    </xf>
    <xf numFmtId="3" fontId="2" fillId="4" borderId="59" xfId="0" applyNumberFormat="1" applyFont="1" applyFill="1" applyBorder="1" applyAlignment="1" applyProtection="1"/>
    <xf numFmtId="0" fontId="2" fillId="0" borderId="4" xfId="0" applyFont="1" applyFill="1" applyBorder="1" applyAlignment="1" applyProtection="1">
      <alignment horizontal="left" vertical="center"/>
    </xf>
    <xf numFmtId="3" fontId="2" fillId="4" borderId="32" xfId="0" applyNumberFormat="1" applyFont="1" applyFill="1" applyBorder="1" applyAlignment="1" applyProtection="1"/>
    <xf numFmtId="3" fontId="2" fillId="4" borderId="29" xfId="0" applyNumberFormat="1" applyFont="1" applyFill="1" applyBorder="1" applyAlignment="1" applyProtection="1"/>
    <xf numFmtId="3" fontId="2" fillId="3" borderId="4" xfId="0" applyNumberFormat="1" applyFont="1" applyFill="1" applyBorder="1" applyAlignment="1" applyProtection="1">
      <protection locked="0"/>
    </xf>
    <xf numFmtId="3" fontId="2" fillId="4" borderId="62" xfId="0" applyNumberFormat="1" applyFont="1" applyFill="1" applyBorder="1" applyAlignment="1" applyProtection="1"/>
    <xf numFmtId="3" fontId="2" fillId="4" borderId="68" xfId="0" applyNumberFormat="1" applyFont="1" applyFill="1" applyBorder="1" applyAlignment="1" applyProtection="1"/>
    <xf numFmtId="3" fontId="2" fillId="4" borderId="55" xfId="0" applyNumberFormat="1" applyFont="1" applyFill="1" applyBorder="1" applyAlignment="1" applyProtection="1"/>
    <xf numFmtId="0" fontId="2" fillId="0" borderId="41" xfId="0" applyFont="1" applyFill="1" applyBorder="1" applyAlignment="1" applyProtection="1">
      <alignment vertical="center" wrapText="1"/>
    </xf>
    <xf numFmtId="3" fontId="2" fillId="0" borderId="69" xfId="0" applyNumberFormat="1" applyFont="1" applyFill="1" applyBorder="1" applyAlignment="1" applyProtection="1"/>
    <xf numFmtId="3" fontId="2" fillId="3" borderId="70" xfId="0" applyNumberFormat="1" applyFont="1" applyFill="1" applyBorder="1" applyAlignment="1" applyProtection="1">
      <protection locked="0"/>
    </xf>
    <xf numFmtId="3" fontId="2" fillId="4" borderId="71" xfId="0" applyNumberFormat="1" applyFont="1" applyFill="1" applyBorder="1" applyAlignment="1" applyProtection="1"/>
    <xf numFmtId="3" fontId="2" fillId="4" borderId="72" xfId="0" applyNumberFormat="1" applyFont="1" applyFill="1" applyBorder="1" applyAlignment="1" applyProtection="1"/>
    <xf numFmtId="3" fontId="2" fillId="4" borderId="73" xfId="0" applyNumberFormat="1" applyFont="1" applyFill="1" applyBorder="1" applyAlignment="1" applyProtection="1"/>
    <xf numFmtId="3" fontId="2" fillId="4" borderId="74" xfId="0" applyNumberFormat="1" applyFont="1" applyFill="1" applyBorder="1" applyAlignment="1" applyProtection="1"/>
    <xf numFmtId="3" fontId="2" fillId="4" borderId="75" xfId="0" applyNumberFormat="1" applyFont="1" applyFill="1" applyBorder="1" applyAlignment="1" applyProtection="1"/>
    <xf numFmtId="3" fontId="2" fillId="4" borderId="76" xfId="0" applyNumberFormat="1" applyFont="1" applyFill="1" applyBorder="1" applyAlignment="1" applyProtection="1"/>
    <xf numFmtId="3" fontId="2" fillId="3" borderId="41" xfId="0" applyNumberFormat="1" applyFont="1" applyFill="1" applyBorder="1" applyAlignment="1" applyProtection="1">
      <protection locked="0"/>
    </xf>
    <xf numFmtId="3" fontId="2" fillId="4" borderId="26" xfId="0" applyNumberFormat="1" applyFont="1" applyFill="1" applyBorder="1" applyAlignment="1" applyProtection="1"/>
    <xf numFmtId="3" fontId="2" fillId="4" borderId="77" xfId="0" applyNumberFormat="1" applyFont="1" applyFill="1" applyBorder="1" applyAlignment="1" applyProtection="1"/>
    <xf numFmtId="3" fontId="2" fillId="4" borderId="67" xfId="0" applyNumberFormat="1" applyFont="1" applyFill="1" applyBorder="1" applyAlignment="1" applyProtection="1"/>
    <xf numFmtId="3" fontId="2" fillId="4" borderId="65" xfId="0" applyNumberFormat="1" applyFont="1" applyFill="1" applyBorder="1" applyAlignment="1" applyProtection="1"/>
    <xf numFmtId="3" fontId="2" fillId="4" borderId="66" xfId="0" applyNumberFormat="1" applyFont="1" applyFill="1" applyBorder="1" applyAlignment="1" applyProtection="1"/>
    <xf numFmtId="3" fontId="2" fillId="3" borderId="73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61" xfId="0" applyNumberFormat="1" applyFont="1" applyFill="1" applyBorder="1" applyAlignment="1" applyProtection="1">
      <protection locked="0"/>
    </xf>
    <xf numFmtId="3" fontId="2" fillId="3" borderId="64" xfId="0" applyNumberFormat="1" applyFont="1" applyFill="1" applyBorder="1" applyAlignment="1" applyProtection="1">
      <protection locked="0"/>
    </xf>
    <xf numFmtId="0" fontId="2" fillId="0" borderId="78" xfId="0" applyFont="1" applyBorder="1" applyAlignment="1" applyProtection="1">
      <alignment horizontal="left" wrapText="1"/>
    </xf>
    <xf numFmtId="3" fontId="2" fillId="4" borderId="28" xfId="0" applyNumberFormat="1" applyFont="1" applyFill="1" applyBorder="1" applyAlignment="1" applyProtection="1"/>
    <xf numFmtId="3" fontId="2" fillId="3" borderId="77" xfId="0" applyNumberFormat="1" applyFont="1" applyFill="1" applyBorder="1" applyAlignment="1" applyProtection="1">
      <protection locked="0"/>
    </xf>
    <xf numFmtId="3" fontId="2" fillId="4" borderId="79" xfId="0" applyNumberFormat="1" applyFont="1" applyFill="1" applyBorder="1" applyAlignment="1" applyProtection="1"/>
    <xf numFmtId="3" fontId="2" fillId="4" borderId="31" xfId="0" applyNumberFormat="1" applyFont="1" applyFill="1" applyBorder="1" applyAlignment="1" applyProtection="1"/>
    <xf numFmtId="3" fontId="2" fillId="4" borderId="57" xfId="0" applyNumberFormat="1" applyFont="1" applyFill="1" applyBorder="1" applyAlignment="1" applyProtection="1"/>
    <xf numFmtId="3" fontId="2" fillId="4" borderId="38" xfId="0" applyNumberFormat="1" applyFont="1" applyFill="1" applyBorder="1" applyAlignment="1" applyProtection="1"/>
    <xf numFmtId="0" fontId="2" fillId="0" borderId="81" xfId="0" applyFont="1" applyBorder="1" applyAlignment="1" applyProtection="1">
      <alignment horizontal="left" wrapText="1"/>
    </xf>
    <xf numFmtId="3" fontId="2" fillId="4" borderId="70" xfId="0" applyNumberFormat="1" applyFont="1" applyFill="1" applyBorder="1" applyAlignment="1" applyProtection="1"/>
    <xf numFmtId="3" fontId="2" fillId="4" borderId="41" xfId="0" applyNumberFormat="1" applyFont="1" applyFill="1" applyBorder="1" applyAlignment="1" applyProtection="1"/>
    <xf numFmtId="3" fontId="2" fillId="3" borderId="74" xfId="0" applyNumberFormat="1" applyFont="1" applyFill="1" applyBorder="1" applyAlignment="1" applyProtection="1">
      <protection locked="0"/>
    </xf>
    <xf numFmtId="3" fontId="2" fillId="3" borderId="82" xfId="0" applyNumberFormat="1" applyFont="1" applyFill="1" applyBorder="1" applyAlignment="1" applyProtection="1">
      <protection locked="0"/>
    </xf>
    <xf numFmtId="3" fontId="2" fillId="4" borderId="83" xfId="0" applyNumberFormat="1" applyFont="1" applyFill="1" applyBorder="1" applyAlignment="1" applyProtection="1"/>
    <xf numFmtId="3" fontId="2" fillId="4" borderId="45" xfId="0" applyNumberFormat="1" applyFont="1" applyFill="1" applyBorder="1" applyAlignment="1" applyProtection="1"/>
    <xf numFmtId="3" fontId="2" fillId="4" borderId="12" xfId="0" applyNumberFormat="1" applyFont="1" applyFill="1" applyBorder="1" applyAlignment="1" applyProtection="1"/>
    <xf numFmtId="3" fontId="2" fillId="0" borderId="86" xfId="0" applyNumberFormat="1" applyFont="1" applyFill="1" applyBorder="1" applyAlignment="1" applyProtection="1"/>
    <xf numFmtId="3" fontId="2" fillId="0" borderId="84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8" xfId="0" applyNumberFormat="1" applyFont="1" applyFill="1" applyBorder="1" applyAlignment="1" applyProtection="1"/>
    <xf numFmtId="3" fontId="2" fillId="0" borderId="87" xfId="0" applyNumberFormat="1" applyFont="1" applyFill="1" applyBorder="1" applyAlignment="1" applyProtection="1"/>
    <xf numFmtId="3" fontId="2" fillId="0" borderId="8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0" borderId="21" xfId="0" applyNumberFormat="1" applyFont="1" applyFill="1" applyBorder="1" applyAlignment="1" applyProtection="1"/>
    <xf numFmtId="0" fontId="3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Protection="1"/>
    <xf numFmtId="0" fontId="5" fillId="2" borderId="0" xfId="0" applyFont="1" applyFill="1" applyProtection="1"/>
    <xf numFmtId="0" fontId="8" fillId="2" borderId="0" xfId="0" applyFont="1" applyFill="1" applyProtection="1"/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88" xfId="0" applyNumberFormat="1" applyFont="1" applyFill="1" applyBorder="1" applyAlignment="1" applyProtection="1">
      <protection locked="0"/>
    </xf>
    <xf numFmtId="3" fontId="2" fillId="3" borderId="72" xfId="0" applyNumberFormat="1" applyFont="1" applyFill="1" applyBorder="1" applyAlignment="1" applyProtection="1">
      <protection locked="0"/>
    </xf>
    <xf numFmtId="3" fontId="2" fillId="3" borderId="68" xfId="0" applyNumberFormat="1" applyFont="1" applyFill="1" applyBorder="1" applyAlignment="1" applyProtection="1">
      <protection locked="0"/>
    </xf>
    <xf numFmtId="3" fontId="2" fillId="3" borderId="71" xfId="0" applyNumberFormat="1" applyFont="1" applyFill="1" applyBorder="1" applyAlignment="1" applyProtection="1">
      <protection locked="0"/>
    </xf>
    <xf numFmtId="0" fontId="2" fillId="0" borderId="80" xfId="0" applyFont="1" applyBorder="1" applyAlignment="1" applyProtection="1">
      <alignment horizontal="left" wrapText="1"/>
    </xf>
    <xf numFmtId="3" fontId="2" fillId="3" borderId="84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0" fontId="8" fillId="2" borderId="0" xfId="0" applyFont="1" applyFill="1" applyBorder="1" applyProtection="1"/>
    <xf numFmtId="0" fontId="5" fillId="2" borderId="89" xfId="0" applyFont="1" applyFill="1" applyBorder="1" applyProtection="1"/>
    <xf numFmtId="0" fontId="5" fillId="2" borderId="0" xfId="0" applyFont="1" applyFill="1" applyBorder="1" applyProtection="1"/>
    <xf numFmtId="3" fontId="2" fillId="0" borderId="52" xfId="0" applyNumberFormat="1" applyFont="1" applyFill="1" applyBorder="1" applyAlignment="1" applyProtection="1"/>
    <xf numFmtId="3" fontId="2" fillId="0" borderId="47" xfId="0" applyNumberFormat="1" applyFont="1" applyFill="1" applyBorder="1" applyAlignment="1" applyProtection="1"/>
    <xf numFmtId="3" fontId="2" fillId="0" borderId="6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alignment horizontal="left"/>
    </xf>
    <xf numFmtId="0" fontId="8" fillId="2" borderId="0" xfId="0" applyNumberFormat="1" applyFont="1" applyFill="1" applyBorder="1" applyAlignment="1" applyProtection="1">
      <alignment horizontal="left" wrapText="1"/>
    </xf>
    <xf numFmtId="0" fontId="9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/>
    <xf numFmtId="3" fontId="5" fillId="3" borderId="48" xfId="0" applyNumberFormat="1" applyFont="1" applyFill="1" applyBorder="1" applyAlignment="1" applyProtection="1">
      <protection locked="0"/>
    </xf>
    <xf numFmtId="3" fontId="5" fillId="3" borderId="69" xfId="0" applyNumberFormat="1" applyFont="1" applyFill="1" applyBorder="1" applyAlignment="1" applyProtection="1">
      <protection locked="0"/>
    </xf>
    <xf numFmtId="0" fontId="3" fillId="2" borderId="7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8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/>
    <xf numFmtId="3" fontId="2" fillId="4" borderId="61" xfId="0" applyNumberFormat="1" applyFont="1" applyFill="1" applyBorder="1" applyAlignment="1" applyProtection="1"/>
    <xf numFmtId="3" fontId="2" fillId="0" borderId="26" xfId="0" applyNumberFormat="1" applyFont="1" applyFill="1" applyBorder="1" applyAlignment="1" applyProtection="1">
      <alignment vertical="center" wrapText="1"/>
    </xf>
    <xf numFmtId="0" fontId="2" fillId="0" borderId="33" xfId="0" applyFont="1" applyFill="1" applyBorder="1" applyAlignment="1" applyProtection="1">
      <alignment vertical="center" wrapText="1"/>
    </xf>
    <xf numFmtId="0" fontId="2" fillId="0" borderId="86" xfId="0" applyFont="1" applyFill="1" applyBorder="1" applyAlignment="1" applyProtection="1">
      <alignment horizontal="left" vertical="center"/>
    </xf>
    <xf numFmtId="0" fontId="2" fillId="2" borderId="80" xfId="0" applyFont="1" applyFill="1" applyBorder="1" applyAlignment="1" applyProtection="1">
      <alignment horizontal="left" wrapText="1"/>
    </xf>
    <xf numFmtId="0" fontId="2" fillId="0" borderId="84" xfId="0" applyNumberFormat="1" applyFont="1" applyFill="1" applyBorder="1" applyAlignment="1" applyProtection="1">
      <alignment horizontal="center" vertical="center" wrapText="1"/>
    </xf>
    <xf numFmtId="0" fontId="2" fillId="0" borderId="87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86" xfId="0" applyNumberFormat="1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>
      <alignment vertical="center"/>
    </xf>
    <xf numFmtId="3" fontId="2" fillId="3" borderId="27" xfId="0" applyNumberFormat="1" applyFont="1" applyFill="1" applyBorder="1" applyAlignment="1" applyProtection="1">
      <protection locked="0"/>
    </xf>
    <xf numFmtId="0" fontId="2" fillId="0" borderId="34" xfId="0" applyFont="1" applyBorder="1" applyAlignment="1">
      <alignment vertical="center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6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2" fillId="0" borderId="33" xfId="0" applyFont="1" applyFill="1" applyBorder="1" applyAlignment="1" applyProtection="1">
      <alignment horizontal="left" vertical="center"/>
    </xf>
    <xf numFmtId="0" fontId="2" fillId="0" borderId="59" xfId="0" applyFont="1" applyFill="1" applyBorder="1" applyAlignment="1" applyProtection="1">
      <alignment horizontal="left" vertical="center"/>
    </xf>
    <xf numFmtId="0" fontId="2" fillId="0" borderId="86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4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84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86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59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/>
    <xf numFmtId="0" fontId="11" fillId="2" borderId="0" xfId="0" applyFont="1" applyFill="1" applyProtection="1">
      <protection locked="0"/>
    </xf>
    <xf numFmtId="0" fontId="0" fillId="2" borderId="0" xfId="0" applyFill="1"/>
    <xf numFmtId="0" fontId="0" fillId="2" borderId="0" xfId="0" applyFill="1" applyProtection="1">
      <protection locked="0"/>
    </xf>
    <xf numFmtId="3" fontId="2" fillId="0" borderId="5" xfId="0" applyNumberFormat="1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3" fontId="2" fillId="0" borderId="27" xfId="0" applyNumberFormat="1" applyFont="1" applyFill="1" applyBorder="1" applyAlignment="1" applyProtection="1">
      <protection locked="0"/>
    </xf>
    <xf numFmtId="0" fontId="7" fillId="2" borderId="0" xfId="0" applyFont="1" applyFill="1" applyProtection="1">
      <protection locked="0"/>
    </xf>
    <xf numFmtId="3" fontId="2" fillId="0" borderId="34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>
      <protection locked="0"/>
    </xf>
    <xf numFmtId="3" fontId="2" fillId="0" borderId="48" xfId="0" applyNumberFormat="1" applyFont="1" applyFill="1" applyBorder="1" applyAlignment="1" applyProtection="1">
      <protection locked="0"/>
    </xf>
    <xf numFmtId="3" fontId="2" fillId="0" borderId="60" xfId="0" applyNumberFormat="1" applyFont="1" applyFill="1" applyBorder="1" applyAlignment="1" applyProtection="1">
      <protection locked="0"/>
    </xf>
    <xf numFmtId="3" fontId="2" fillId="0" borderId="69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>
      <protection locked="0"/>
    </xf>
    <xf numFmtId="3" fontId="2" fillId="0" borderId="86" xfId="0" applyNumberFormat="1" applyFont="1" applyFill="1" applyBorder="1" applyAlignment="1" applyProtection="1">
      <protection locked="0"/>
    </xf>
    <xf numFmtId="3" fontId="2" fillId="0" borderId="84" xfId="0" applyNumberFormat="1" applyFont="1" applyFill="1" applyBorder="1" applyAlignment="1" applyProtection="1">
      <protection locked="0"/>
    </xf>
    <xf numFmtId="3" fontId="2" fillId="0" borderId="16" xfId="0" applyNumberFormat="1" applyFont="1" applyFill="1" applyBorder="1" applyAlignment="1" applyProtection="1">
      <protection locked="0"/>
    </xf>
    <xf numFmtId="3" fontId="2" fillId="0" borderId="8" xfId="0" applyNumberFormat="1" applyFont="1" applyFill="1" applyBorder="1" applyAlignment="1" applyProtection="1">
      <protection locked="0"/>
    </xf>
    <xf numFmtId="3" fontId="2" fillId="0" borderId="87" xfId="0" applyNumberFormat="1" applyFont="1" applyFill="1" applyBorder="1" applyAlignment="1" applyProtection="1">
      <protection locked="0"/>
    </xf>
    <xf numFmtId="3" fontId="2" fillId="0" borderId="85" xfId="0" applyNumberFormat="1" applyFont="1" applyFill="1" applyBorder="1" applyAlignment="1" applyProtection="1">
      <protection locked="0"/>
    </xf>
    <xf numFmtId="3" fontId="2" fillId="0" borderId="20" xfId="0" applyNumberFormat="1" applyFont="1" applyFill="1" applyBorder="1" applyAlignment="1" applyProtection="1">
      <protection locked="0"/>
    </xf>
    <xf numFmtId="3" fontId="2" fillId="0" borderId="2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/>
    </xf>
    <xf numFmtId="3" fontId="2" fillId="0" borderId="52" xfId="0" applyNumberFormat="1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>
      <protection locked="0"/>
    </xf>
    <xf numFmtId="3" fontId="2" fillId="0" borderId="6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>
      <protection locked="0"/>
    </xf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Alignment="1" applyProtection="1">
      <protection locked="0"/>
    </xf>
    <xf numFmtId="0" fontId="6" fillId="2" borderId="7" xfId="0" applyFont="1" applyFill="1" applyBorder="1" applyAlignment="1">
      <alignment vertical="center"/>
    </xf>
    <xf numFmtId="3" fontId="2" fillId="3" borderId="28" xfId="0" applyNumberFormat="1" applyFont="1" applyFill="1" applyBorder="1" applyAlignment="1" applyProtection="1">
      <alignment vertical="center"/>
      <protection locked="0"/>
    </xf>
    <xf numFmtId="3" fontId="2" fillId="3" borderId="30" xfId="0" applyNumberFormat="1" applyFont="1" applyFill="1" applyBorder="1" applyAlignment="1" applyProtection="1">
      <alignment vertical="center"/>
      <protection locked="0"/>
    </xf>
    <xf numFmtId="3" fontId="2" fillId="3" borderId="53" xfId="0" applyNumberFormat="1" applyFont="1" applyFill="1" applyBorder="1" applyAlignment="1" applyProtection="1">
      <alignment vertical="center"/>
      <protection locked="0"/>
    </xf>
    <xf numFmtId="3" fontId="2" fillId="3" borderId="88" xfId="0" applyNumberFormat="1" applyFont="1" applyFill="1" applyBorder="1" applyAlignment="1" applyProtection="1">
      <alignment vertical="center"/>
      <protection locked="0"/>
    </xf>
    <xf numFmtId="3" fontId="2" fillId="3" borderId="70" xfId="0" applyNumberFormat="1" applyFont="1" applyFill="1" applyBorder="1" applyAlignment="1" applyProtection="1">
      <alignment vertical="center"/>
      <protection locked="0"/>
    </xf>
    <xf numFmtId="3" fontId="2" fillId="3" borderId="72" xfId="0" applyNumberFormat="1" applyFont="1" applyFill="1" applyBorder="1" applyAlignment="1" applyProtection="1">
      <alignment vertical="center"/>
      <protection locked="0"/>
    </xf>
    <xf numFmtId="3" fontId="2" fillId="3" borderId="27" xfId="0" applyNumberFormat="1" applyFont="1" applyFill="1" applyBorder="1" applyAlignment="1" applyProtection="1">
      <alignment vertical="center"/>
      <protection locked="0"/>
    </xf>
    <xf numFmtId="0" fontId="13" fillId="2" borderId="0" xfId="0" applyFont="1" applyFill="1" applyProtection="1">
      <protection locked="0"/>
    </xf>
    <xf numFmtId="3" fontId="2" fillId="3" borderId="34" xfId="0" applyNumberFormat="1" applyFont="1" applyFill="1" applyBorder="1" applyAlignment="1" applyProtection="1">
      <alignment vertical="center"/>
      <protection locked="0"/>
    </xf>
    <xf numFmtId="3" fontId="2" fillId="3" borderId="69" xfId="0" applyNumberFormat="1" applyFont="1" applyFill="1" applyBorder="1" applyAlignment="1" applyProtection="1">
      <alignment vertical="center"/>
      <protection locked="0"/>
    </xf>
    <xf numFmtId="0" fontId="2" fillId="0" borderId="69" xfId="0" applyFont="1" applyBorder="1" applyAlignment="1">
      <alignment vertical="center"/>
    </xf>
    <xf numFmtId="3" fontId="0" fillId="2" borderId="0" xfId="0" applyNumberFormat="1" applyFill="1"/>
    <xf numFmtId="3" fontId="2" fillId="0" borderId="27" xfId="0" applyNumberFormat="1" applyFont="1" applyFill="1" applyBorder="1" applyAlignment="1" applyProtection="1">
      <alignment vertical="center"/>
      <protection locked="0"/>
    </xf>
    <xf numFmtId="3" fontId="2" fillId="0" borderId="34" xfId="0" applyNumberFormat="1" applyFont="1" applyFill="1" applyBorder="1" applyAlignment="1" applyProtection="1">
      <alignment vertical="center"/>
      <protection locked="0"/>
    </xf>
    <xf numFmtId="3" fontId="2" fillId="0" borderId="69" xfId="0" applyNumberFormat="1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horizontal="left" vertical="center"/>
    </xf>
    <xf numFmtId="0" fontId="2" fillId="0" borderId="86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2" fillId="0" borderId="84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85" xfId="0" applyFont="1" applyFill="1" applyBorder="1" applyAlignment="1" applyProtection="1">
      <alignment horizontal="center" vertical="center" wrapText="1"/>
    </xf>
    <xf numFmtId="0" fontId="2" fillId="0" borderId="59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93" xfId="0" applyFont="1" applyFill="1" applyBorder="1" applyAlignment="1" applyProtection="1">
      <alignment horizontal="center" vertical="center" wrapText="1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94" xfId="0" applyNumberFormat="1" applyFont="1" applyFill="1" applyBorder="1" applyAlignment="1" applyProtection="1">
      <protection locked="0"/>
    </xf>
    <xf numFmtId="3" fontId="2" fillId="3" borderId="95" xfId="0" applyNumberFormat="1" applyFont="1" applyFill="1" applyBorder="1" applyAlignment="1" applyProtection="1">
      <protection locked="0"/>
    </xf>
    <xf numFmtId="3" fontId="2" fillId="3" borderId="96" xfId="0" applyNumberFormat="1" applyFont="1" applyFill="1" applyBorder="1" applyAlignment="1" applyProtection="1">
      <protection locked="0"/>
    </xf>
    <xf numFmtId="3" fontId="2" fillId="3" borderId="97" xfId="0" applyNumberFormat="1" applyFont="1" applyFill="1" applyBorder="1" applyAlignment="1" applyProtection="1">
      <protection locked="0"/>
    </xf>
    <xf numFmtId="3" fontId="2" fillId="3" borderId="98" xfId="0" applyNumberFormat="1" applyFont="1" applyFill="1" applyBorder="1" applyAlignment="1" applyProtection="1">
      <protection locked="0"/>
    </xf>
    <xf numFmtId="3" fontId="2" fillId="3" borderId="99" xfId="0" applyNumberFormat="1" applyFont="1" applyFill="1" applyBorder="1" applyAlignment="1" applyProtection="1">
      <protection locked="0"/>
    </xf>
    <xf numFmtId="3" fontId="2" fillId="3" borderId="85" xfId="0" applyNumberFormat="1" applyFont="1" applyFill="1" applyBorder="1" applyAlignment="1" applyProtection="1">
      <protection locked="0"/>
    </xf>
    <xf numFmtId="3" fontId="2" fillId="3" borderId="93" xfId="0" applyNumberFormat="1" applyFont="1" applyFill="1" applyBorder="1" applyAlignment="1" applyProtection="1">
      <protection locked="0"/>
    </xf>
    <xf numFmtId="3" fontId="2" fillId="0" borderId="93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>
      <alignment vertical="center"/>
    </xf>
    <xf numFmtId="3" fontId="2" fillId="0" borderId="34" xfId="0" applyNumberFormat="1" applyFont="1" applyFill="1" applyBorder="1" applyAlignment="1" applyProtection="1">
      <alignment vertical="center"/>
    </xf>
    <xf numFmtId="3" fontId="2" fillId="0" borderId="69" xfId="0" applyNumberFormat="1" applyFont="1" applyFill="1" applyBorder="1" applyAlignment="1" applyProtection="1">
      <alignment vertical="center"/>
    </xf>
    <xf numFmtId="1" fontId="11" fillId="2" borderId="0" xfId="0" applyNumberFormat="1" applyFont="1" applyFill="1"/>
    <xf numFmtId="1" fontId="11" fillId="2" borderId="0" xfId="0" applyNumberFormat="1" applyFont="1" applyFill="1" applyProtection="1">
      <protection locked="0"/>
    </xf>
    <xf numFmtId="1" fontId="4" fillId="2" borderId="0" xfId="0" applyNumberFormat="1" applyFont="1" applyFill="1" applyBorder="1" applyAlignment="1" applyProtection="1">
      <alignment horizontal="center"/>
    </xf>
    <xf numFmtId="1" fontId="5" fillId="2" borderId="0" xfId="0" applyNumberFormat="1" applyFont="1" applyFill="1" applyAlignment="1" applyProtection="1"/>
    <xf numFmtId="1" fontId="2" fillId="2" borderId="0" xfId="0" applyNumberFormat="1" applyFont="1" applyFill="1" applyAlignment="1" applyProtection="1"/>
    <xf numFmtId="1" fontId="0" fillId="2" borderId="0" xfId="0" applyNumberFormat="1" applyFill="1"/>
    <xf numFmtId="1" fontId="0" fillId="2" borderId="0" xfId="0" applyNumberFormat="1" applyFill="1" applyProtection="1"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 applyProtection="1"/>
    <xf numFmtId="1" fontId="1" fillId="2" borderId="0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horizontal="center"/>
    </xf>
    <xf numFmtId="1" fontId="2" fillId="0" borderId="14" xfId="0" applyNumberFormat="1" applyFont="1" applyBorder="1" applyAlignment="1" applyProtection="1">
      <alignment horizontal="center" vertical="center" wrapText="1"/>
    </xf>
    <xf numFmtId="1" fontId="2" fillId="0" borderId="15" xfId="0" applyNumberFormat="1" applyFont="1" applyBorder="1" applyAlignment="1" applyProtection="1">
      <alignment horizontal="center" vertical="center" wrapText="1"/>
    </xf>
    <xf numFmtId="1" fontId="2" fillId="0" borderId="16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18" xfId="0" applyNumberFormat="1" applyFont="1" applyBorder="1" applyAlignment="1" applyProtection="1">
      <alignment horizontal="center" vertical="center" wrapText="1"/>
    </xf>
    <xf numFmtId="1" fontId="2" fillId="0" borderId="19" xfId="0" applyNumberFormat="1" applyFont="1" applyBorder="1" applyAlignment="1" applyProtection="1">
      <alignment horizontal="center" vertical="center" wrapText="1"/>
    </xf>
    <xf numFmtId="1" fontId="2" fillId="0" borderId="20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/>
    <xf numFmtId="1" fontId="2" fillId="3" borderId="14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4" borderId="18" xfId="0" applyNumberFormat="1" applyFont="1" applyFill="1" applyBorder="1" applyAlignment="1" applyProtection="1"/>
    <xf numFmtId="1" fontId="2" fillId="4" borderId="22" xfId="0" applyNumberFormat="1" applyFont="1" applyFill="1" applyBorder="1" applyAlignment="1" applyProtection="1"/>
    <xf numFmtId="1" fontId="2" fillId="4" borderId="15" xfId="0" applyNumberFormat="1" applyFont="1" applyFill="1" applyBorder="1" applyAlignment="1" applyProtection="1"/>
    <xf numFmtId="1" fontId="2" fillId="4" borderId="23" xfId="0" applyNumberFormat="1" applyFont="1" applyFill="1" applyBorder="1" applyAlignment="1" applyProtection="1"/>
    <xf numFmtId="1" fontId="2" fillId="4" borderId="24" xfId="0" applyNumberFormat="1" applyFont="1" applyFill="1" applyBorder="1" applyAlignment="1" applyProtection="1"/>
    <xf numFmtId="1" fontId="2" fillId="4" borderId="19" xfId="0" applyNumberFormat="1" applyFont="1" applyFill="1" applyBorder="1" applyAlignment="1" applyProtection="1"/>
    <xf numFmtId="1" fontId="2" fillId="4" borderId="4" xfId="0" applyNumberFormat="1" applyFont="1" applyFill="1" applyBorder="1" applyAlignment="1" applyProtection="1"/>
    <xf numFmtId="1" fontId="12" fillId="2" borderId="0" xfId="0" applyNumberFormat="1" applyFont="1" applyFill="1" applyProtection="1">
      <protection locked="0"/>
    </xf>
    <xf numFmtId="1" fontId="2" fillId="0" borderId="26" xfId="0" applyNumberFormat="1" applyFont="1" applyFill="1" applyBorder="1" applyAlignment="1" applyProtection="1">
      <alignment vertical="center"/>
    </xf>
    <xf numFmtId="1" fontId="2" fillId="0" borderId="27" xfId="0" applyNumberFormat="1" applyFont="1" applyFill="1" applyBorder="1" applyAlignment="1" applyProtection="1"/>
    <xf numFmtId="1" fontId="2" fillId="3" borderId="28" xfId="0" applyNumberFormat="1" applyFont="1" applyFill="1" applyBorder="1" applyAlignment="1" applyProtection="1">
      <protection locked="0"/>
    </xf>
    <xf numFmtId="1" fontId="2" fillId="3" borderId="29" xfId="0" applyNumberFormat="1" applyFont="1" applyFill="1" applyBorder="1" applyAlignment="1" applyProtection="1">
      <protection locked="0"/>
    </xf>
    <xf numFmtId="1" fontId="2" fillId="3" borderId="30" xfId="0" applyNumberFormat="1" applyFont="1" applyFill="1" applyBorder="1" applyAlignment="1" applyProtection="1">
      <protection locked="0"/>
    </xf>
    <xf numFmtId="1" fontId="2" fillId="3" borderId="31" xfId="0" applyNumberFormat="1" applyFont="1" applyFill="1" applyBorder="1" applyAlignment="1" applyProtection="1">
      <protection locked="0"/>
    </xf>
    <xf numFmtId="1" fontId="2" fillId="3" borderId="32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  <xf numFmtId="1" fontId="7" fillId="2" borderId="0" xfId="0" applyNumberFormat="1" applyFont="1" applyFill="1" applyProtection="1">
      <protection locked="0"/>
    </xf>
    <xf numFmtId="1" fontId="2" fillId="0" borderId="33" xfId="0" applyNumberFormat="1" applyFont="1" applyFill="1" applyBorder="1" applyAlignment="1" applyProtection="1">
      <alignment horizontal="left" vertical="center"/>
    </xf>
    <xf numFmtId="1" fontId="2" fillId="0" borderId="34" xfId="0" applyNumberFormat="1" applyFont="1" applyFill="1" applyBorder="1" applyAlignment="1" applyProtection="1"/>
    <xf numFmtId="1" fontId="2" fillId="3" borderId="35" xfId="0" applyNumberFormat="1" applyFont="1" applyFill="1" applyBorder="1" applyAlignment="1" applyProtection="1">
      <protection locked="0"/>
    </xf>
    <xf numFmtId="1" fontId="2" fillId="3" borderId="36" xfId="0" applyNumberFormat="1" applyFont="1" applyFill="1" applyBorder="1" applyAlignment="1" applyProtection="1">
      <protection locked="0"/>
    </xf>
    <xf numFmtId="1" fontId="2" fillId="3" borderId="37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1" fontId="2" fillId="3" borderId="39" xfId="0" applyNumberFormat="1" applyFont="1" applyFill="1" applyBorder="1" applyAlignment="1" applyProtection="1">
      <protection locked="0"/>
    </xf>
    <xf numFmtId="1" fontId="2" fillId="3" borderId="33" xfId="0" applyNumberFormat="1" applyFont="1" applyFill="1" applyBorder="1" applyAlignment="1" applyProtection="1">
      <protection locked="0"/>
    </xf>
    <xf numFmtId="1" fontId="2" fillId="3" borderId="40" xfId="0" applyNumberFormat="1" applyFont="1" applyFill="1" applyBorder="1" applyAlignment="1" applyProtection="1">
      <protection locked="0"/>
    </xf>
    <xf numFmtId="1" fontId="2" fillId="0" borderId="41" xfId="0" applyNumberFormat="1" applyFont="1" applyFill="1" applyBorder="1" applyAlignment="1" applyProtection="1">
      <alignment horizontal="left" vertical="center"/>
    </xf>
    <xf numFmtId="1" fontId="2" fillId="0" borderId="13" xfId="0" applyNumberFormat="1" applyFont="1" applyFill="1" applyBorder="1" applyAlignment="1" applyProtection="1"/>
    <xf numFmtId="1" fontId="2" fillId="3" borderId="42" xfId="0" applyNumberFormat="1" applyFont="1" applyFill="1" applyBorder="1" applyAlignment="1" applyProtection="1">
      <protection locked="0"/>
    </xf>
    <xf numFmtId="1" fontId="2" fillId="3" borderId="43" xfId="0" applyNumberFormat="1" applyFont="1" applyFill="1" applyBorder="1" applyAlignment="1" applyProtection="1">
      <protection locked="0"/>
    </xf>
    <xf numFmtId="1" fontId="2" fillId="3" borderId="44" xfId="0" applyNumberFormat="1" applyFont="1" applyFill="1" applyBorder="1" applyAlignment="1" applyProtection="1">
      <protection locked="0"/>
    </xf>
    <xf numFmtId="1" fontId="2" fillId="3" borderId="45" xfId="0" applyNumberFormat="1" applyFont="1" applyFill="1" applyBorder="1" applyAlignment="1" applyProtection="1">
      <protection locked="0"/>
    </xf>
    <xf numFmtId="1" fontId="2" fillId="3" borderId="46" xfId="0" applyNumberFormat="1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protection locked="0"/>
    </xf>
    <xf numFmtId="1" fontId="2" fillId="0" borderId="48" xfId="0" applyNumberFormat="1" applyFont="1" applyFill="1" applyBorder="1" applyAlignment="1" applyProtection="1"/>
    <xf numFmtId="1" fontId="2" fillId="3" borderId="49" xfId="0" applyNumberFormat="1" applyFont="1" applyFill="1" applyBorder="1" applyAlignment="1" applyProtection="1">
      <protection locked="0"/>
    </xf>
    <xf numFmtId="1" fontId="2" fillId="3" borderId="50" xfId="0" applyNumberFormat="1" applyFont="1" applyFill="1" applyBorder="1" applyAlignment="1" applyProtection="1">
      <protection locked="0"/>
    </xf>
    <xf numFmtId="1" fontId="2" fillId="3" borderId="51" xfId="0" applyNumberFormat="1" applyFont="1" applyFill="1" applyBorder="1" applyAlignment="1" applyProtection="1">
      <protection locked="0"/>
    </xf>
    <xf numFmtId="1" fontId="2" fillId="3" borderId="53" xfId="0" applyNumberFormat="1" applyFont="1" applyFill="1" applyBorder="1" applyAlignment="1" applyProtection="1">
      <protection locked="0"/>
    </xf>
    <xf numFmtId="1" fontId="2" fillId="3" borderId="54" xfId="0" applyNumberFormat="1" applyFont="1" applyFill="1" applyBorder="1" applyAlignment="1" applyProtection="1">
      <protection locked="0"/>
    </xf>
    <xf numFmtId="1" fontId="2" fillId="3" borderId="55" xfId="0" applyNumberFormat="1" applyFont="1" applyFill="1" applyBorder="1" applyAlignment="1" applyProtection="1">
      <protection locked="0"/>
    </xf>
    <xf numFmtId="1" fontId="2" fillId="3" borderId="56" xfId="0" applyNumberFormat="1" applyFont="1" applyFill="1" applyBorder="1" applyAlignment="1" applyProtection="1">
      <protection locked="0"/>
    </xf>
    <xf numFmtId="1" fontId="2" fillId="3" borderId="57" xfId="0" applyNumberFormat="1" applyFont="1" applyFill="1" applyBorder="1" applyAlignment="1" applyProtection="1">
      <protection locked="0"/>
    </xf>
    <xf numFmtId="1" fontId="2" fillId="4" borderId="53" xfId="0" applyNumberFormat="1" applyFont="1" applyFill="1" applyBorder="1" applyAlignment="1" applyProtection="1"/>
    <xf numFmtId="1" fontId="2" fillId="4" borderId="54" xfId="0" applyNumberFormat="1" applyFont="1" applyFill="1" applyBorder="1" applyAlignment="1" applyProtection="1"/>
    <xf numFmtId="1" fontId="2" fillId="4" borderId="33" xfId="0" applyNumberFormat="1" applyFont="1" applyFill="1" applyBorder="1" applyAlignment="1" applyProtection="1"/>
    <xf numFmtId="1" fontId="2" fillId="4" borderId="56" xfId="0" applyNumberFormat="1" applyFont="1" applyFill="1" applyBorder="1" applyAlignment="1" applyProtection="1"/>
    <xf numFmtId="1" fontId="2" fillId="0" borderId="60" xfId="0" applyNumberFormat="1" applyFont="1" applyFill="1" applyBorder="1" applyAlignment="1" applyProtection="1"/>
    <xf numFmtId="1" fontId="2" fillId="4" borderId="61" xfId="0" applyNumberFormat="1" applyFont="1" applyFill="1" applyBorder="1" applyAlignment="1" applyProtection="1"/>
    <xf numFmtId="1" fontId="2" fillId="4" borderId="62" xfId="0" applyNumberFormat="1" applyFont="1" applyFill="1" applyBorder="1" applyAlignment="1" applyProtection="1"/>
    <xf numFmtId="1" fontId="2" fillId="3" borderId="62" xfId="0" applyNumberFormat="1" applyFont="1" applyFill="1" applyBorder="1" applyAlignment="1" applyProtection="1">
      <protection locked="0"/>
    </xf>
    <xf numFmtId="1" fontId="2" fillId="3" borderId="59" xfId="0" applyNumberFormat="1" applyFont="1" applyFill="1" applyBorder="1" applyAlignment="1" applyProtection="1">
      <protection locked="0"/>
    </xf>
    <xf numFmtId="1" fontId="2" fillId="3" borderId="63" xfId="0" applyNumberFormat="1" applyFont="1" applyFill="1" applyBorder="1" applyAlignment="1" applyProtection="1">
      <protection locked="0"/>
    </xf>
    <xf numFmtId="1" fontId="2" fillId="4" borderId="64" xfId="0" applyNumberFormat="1" applyFont="1" applyFill="1" applyBorder="1" applyAlignment="1" applyProtection="1"/>
    <xf numFmtId="1" fontId="2" fillId="3" borderId="65" xfId="0" applyNumberFormat="1" applyFont="1" applyFill="1" applyBorder="1" applyAlignment="1" applyProtection="1">
      <protection locked="0"/>
    </xf>
    <xf numFmtId="1" fontId="2" fillId="3" borderId="66" xfId="0" applyNumberFormat="1" applyFont="1" applyFill="1" applyBorder="1" applyAlignment="1" applyProtection="1">
      <protection locked="0"/>
    </xf>
    <xf numFmtId="1" fontId="2" fillId="4" borderId="59" xfId="0" applyNumberFormat="1" applyFont="1" applyFill="1" applyBorder="1" applyAlignment="1" applyProtection="1"/>
    <xf numFmtId="1" fontId="2" fillId="0" borderId="4" xfId="0" applyNumberFormat="1" applyFont="1" applyFill="1" applyBorder="1" applyAlignment="1" applyProtection="1">
      <alignment horizontal="left" vertical="center"/>
    </xf>
    <xf numFmtId="1" fontId="2" fillId="4" borderId="32" xfId="0" applyNumberFormat="1" applyFont="1" applyFill="1" applyBorder="1" applyAlignment="1" applyProtection="1"/>
    <xf numFmtId="1" fontId="2" fillId="4" borderId="29" xfId="0" applyNumberFormat="1" applyFont="1" applyFill="1" applyBorder="1" applyAlignment="1" applyProtection="1"/>
    <xf numFmtId="1" fontId="2" fillId="4" borderId="67" xfId="0" applyNumberFormat="1" applyFont="1" applyFill="1" applyBorder="1" applyAlignment="1" applyProtection="1"/>
    <xf numFmtId="1" fontId="2" fillId="3" borderId="4" xfId="0" applyNumberFormat="1" applyFont="1" applyFill="1" applyBorder="1" applyAlignment="1" applyProtection="1">
      <protection locked="0"/>
    </xf>
    <xf numFmtId="1" fontId="2" fillId="0" borderId="59" xfId="0" applyNumberFormat="1" applyFont="1" applyFill="1" applyBorder="1" applyAlignment="1" applyProtection="1">
      <alignment horizontal="left" vertical="center"/>
    </xf>
    <xf numFmtId="1" fontId="2" fillId="4" borderId="68" xfId="0" applyNumberFormat="1" applyFont="1" applyFill="1" applyBorder="1" applyAlignment="1" applyProtection="1"/>
    <xf numFmtId="1" fontId="2" fillId="4" borderId="55" xfId="0" applyNumberFormat="1" applyFont="1" applyFill="1" applyBorder="1" applyAlignment="1" applyProtection="1"/>
    <xf numFmtId="1" fontId="2" fillId="4" borderId="65" xfId="0" applyNumberFormat="1" applyFont="1" applyFill="1" applyBorder="1" applyAlignment="1" applyProtection="1"/>
    <xf numFmtId="1" fontId="2" fillId="4" borderId="66" xfId="0" applyNumberFormat="1" applyFont="1" applyFill="1" applyBorder="1" applyAlignment="1" applyProtection="1"/>
    <xf numFmtId="1" fontId="2" fillId="0" borderId="41" xfId="0" applyNumberFormat="1" applyFont="1" applyFill="1" applyBorder="1" applyAlignment="1" applyProtection="1">
      <alignment vertical="center" wrapText="1"/>
    </xf>
    <xf numFmtId="1" fontId="2" fillId="0" borderId="69" xfId="0" applyNumberFormat="1" applyFont="1" applyFill="1" applyBorder="1" applyAlignment="1" applyProtection="1"/>
    <xf numFmtId="1" fontId="2" fillId="3" borderId="70" xfId="0" applyNumberFormat="1" applyFont="1" applyFill="1" applyBorder="1" applyAlignment="1" applyProtection="1">
      <protection locked="0"/>
    </xf>
    <xf numFmtId="1" fontId="2" fillId="3" borderId="71" xfId="0" applyNumberFormat="1" applyFont="1" applyFill="1" applyBorder="1" applyAlignment="1" applyProtection="1">
      <protection locked="0"/>
    </xf>
    <xf numFmtId="1" fontId="2" fillId="4" borderId="71" xfId="0" applyNumberFormat="1" applyFont="1" applyFill="1" applyBorder="1" applyAlignment="1" applyProtection="1"/>
    <xf numFmtId="1" fontId="2" fillId="4" borderId="72" xfId="0" applyNumberFormat="1" applyFont="1" applyFill="1" applyBorder="1" applyAlignment="1" applyProtection="1"/>
    <xf numFmtId="1" fontId="2" fillId="4" borderId="73" xfId="0" applyNumberFormat="1" applyFont="1" applyFill="1" applyBorder="1" applyAlignment="1" applyProtection="1"/>
    <xf numFmtId="1" fontId="2" fillId="4" borderId="74" xfId="0" applyNumberFormat="1" applyFont="1" applyFill="1" applyBorder="1" applyAlignment="1" applyProtection="1"/>
    <xf numFmtId="1" fontId="2" fillId="4" borderId="75" xfId="0" applyNumberFormat="1" applyFont="1" applyFill="1" applyBorder="1" applyAlignment="1" applyProtection="1"/>
    <xf numFmtId="1" fontId="2" fillId="4" borderId="76" xfId="0" applyNumberFormat="1" applyFont="1" applyFill="1" applyBorder="1" applyAlignment="1" applyProtection="1"/>
    <xf numFmtId="1" fontId="2" fillId="3" borderId="41" xfId="0" applyNumberFormat="1" applyFont="1" applyFill="1" applyBorder="1" applyAlignment="1" applyProtection="1">
      <protection locked="0"/>
    </xf>
    <xf numFmtId="1" fontId="2" fillId="0" borderId="26" xfId="0" applyNumberFormat="1" applyFont="1" applyFill="1" applyBorder="1" applyAlignment="1" applyProtection="1">
      <alignment vertical="center" wrapText="1"/>
    </xf>
    <xf numFmtId="1" fontId="2" fillId="4" borderId="26" xfId="0" applyNumberFormat="1" applyFont="1" applyFill="1" applyBorder="1" applyAlignment="1" applyProtection="1"/>
    <xf numFmtId="1" fontId="2" fillId="4" borderId="77" xfId="0" applyNumberFormat="1" applyFont="1" applyFill="1" applyBorder="1" applyAlignment="1" applyProtection="1"/>
    <xf numFmtId="1" fontId="2" fillId="0" borderId="33" xfId="0" applyNumberFormat="1" applyFont="1" applyFill="1" applyBorder="1" applyAlignment="1" applyProtection="1">
      <alignment vertical="center" wrapText="1"/>
    </xf>
    <xf numFmtId="1" fontId="2" fillId="3" borderId="73" xfId="0" applyNumberFormat="1" applyFont="1" applyFill="1" applyBorder="1" applyAlignment="1" applyProtection="1">
      <protection locked="0"/>
    </xf>
    <xf numFmtId="1" fontId="2" fillId="0" borderId="86" xfId="0" applyNumberFormat="1" applyFont="1" applyFill="1" applyBorder="1" applyAlignment="1" applyProtection="1">
      <alignment horizontal="left" vertical="center"/>
    </xf>
    <xf numFmtId="1" fontId="2" fillId="0" borderId="25" xfId="0" applyNumberFormat="1" applyFont="1" applyFill="1" applyBorder="1" applyAlignment="1" applyProtection="1"/>
    <xf numFmtId="1" fontId="2" fillId="3" borderId="61" xfId="0" applyNumberFormat="1" applyFont="1" applyFill="1" applyBorder="1" applyAlignment="1" applyProtection="1">
      <protection locked="0"/>
    </xf>
    <xf numFmtId="1" fontId="2" fillId="3" borderId="64" xfId="0" applyNumberFormat="1" applyFont="1" applyFill="1" applyBorder="1" applyAlignment="1" applyProtection="1">
      <protection locked="0"/>
    </xf>
    <xf numFmtId="1" fontId="2" fillId="0" borderId="78" xfId="0" applyNumberFormat="1" applyFont="1" applyBorder="1" applyAlignment="1" applyProtection="1">
      <alignment horizontal="left" wrapText="1"/>
    </xf>
    <xf numFmtId="1" fontId="2" fillId="4" borderId="28" xfId="0" applyNumberFormat="1" applyFont="1" applyFill="1" applyBorder="1" applyAlignment="1" applyProtection="1"/>
    <xf numFmtId="1" fontId="2" fillId="3" borderId="77" xfId="0" applyNumberFormat="1" applyFont="1" applyFill="1" applyBorder="1" applyAlignment="1" applyProtection="1">
      <protection locked="0"/>
    </xf>
    <xf numFmtId="1" fontId="2" fillId="4" borderId="79" xfId="0" applyNumberFormat="1" applyFont="1" applyFill="1" applyBorder="1" applyAlignment="1" applyProtection="1"/>
    <xf numFmtId="1" fontId="2" fillId="4" borderId="31" xfId="0" applyNumberFormat="1" applyFont="1" applyFill="1" applyBorder="1" applyAlignment="1" applyProtection="1"/>
    <xf numFmtId="1" fontId="2" fillId="2" borderId="80" xfId="0" applyNumberFormat="1" applyFont="1" applyFill="1" applyBorder="1" applyAlignment="1" applyProtection="1">
      <alignment horizontal="left" wrapText="1"/>
    </xf>
    <xf numFmtId="1" fontId="2" fillId="4" borderId="57" xfId="0" applyNumberFormat="1" applyFont="1" applyFill="1" applyBorder="1" applyAlignment="1" applyProtection="1"/>
    <xf numFmtId="1" fontId="2" fillId="4" borderId="38" xfId="0" applyNumberFormat="1" applyFont="1" applyFill="1" applyBorder="1" applyAlignment="1" applyProtection="1"/>
    <xf numFmtId="1" fontId="2" fillId="0" borderId="81" xfId="0" applyNumberFormat="1" applyFont="1" applyBorder="1" applyAlignment="1" applyProtection="1">
      <alignment horizontal="left" wrapText="1"/>
    </xf>
    <xf numFmtId="1" fontId="2" fillId="4" borderId="70" xfId="0" applyNumberFormat="1" applyFont="1" applyFill="1" applyBorder="1" applyAlignment="1" applyProtection="1"/>
    <xf numFmtId="1" fontId="2" fillId="4" borderId="41" xfId="0" applyNumberFormat="1" applyFont="1" applyFill="1" applyBorder="1" applyAlignment="1" applyProtection="1"/>
    <xf numFmtId="1" fontId="2" fillId="3" borderId="74" xfId="0" applyNumberFormat="1" applyFont="1" applyFill="1" applyBorder="1" applyAlignment="1" applyProtection="1">
      <protection locked="0"/>
    </xf>
    <xf numFmtId="1" fontId="2" fillId="3" borderId="82" xfId="0" applyNumberFormat="1" applyFont="1" applyFill="1" applyBorder="1" applyAlignment="1" applyProtection="1">
      <protection locked="0"/>
    </xf>
    <xf numFmtId="1" fontId="2" fillId="4" borderId="83" xfId="0" applyNumberFormat="1" applyFont="1" applyFill="1" applyBorder="1" applyAlignment="1" applyProtection="1"/>
    <xf numFmtId="1" fontId="2" fillId="4" borderId="45" xfId="0" applyNumberFormat="1" applyFont="1" applyFill="1" applyBorder="1" applyAlignment="1" applyProtection="1"/>
    <xf numFmtId="1" fontId="2" fillId="4" borderId="12" xfId="0" applyNumberFormat="1" applyFont="1" applyFill="1" applyBorder="1" applyAlignment="1" applyProtection="1"/>
    <xf numFmtId="1" fontId="2" fillId="0" borderId="86" xfId="0" applyNumberFormat="1" applyFont="1" applyFill="1" applyBorder="1" applyAlignment="1" applyProtection="1"/>
    <xf numFmtId="1" fontId="2" fillId="0" borderId="84" xfId="0" applyNumberFormat="1" applyFont="1" applyFill="1" applyBorder="1" applyAlignment="1" applyProtection="1"/>
    <xf numFmtId="1" fontId="2" fillId="0" borderId="16" xfId="0" applyNumberFormat="1" applyFont="1" applyFill="1" applyBorder="1" applyAlignment="1" applyProtection="1"/>
    <xf numFmtId="1" fontId="2" fillId="0" borderId="8" xfId="0" applyNumberFormat="1" applyFont="1" applyFill="1" applyBorder="1" applyAlignment="1" applyProtection="1"/>
    <xf numFmtId="1" fontId="2" fillId="0" borderId="87" xfId="0" applyNumberFormat="1" applyFont="1" applyFill="1" applyBorder="1" applyAlignment="1" applyProtection="1"/>
    <xf numFmtId="1" fontId="2" fillId="0" borderId="85" xfId="0" applyNumberFormat="1" applyFont="1" applyFill="1" applyBorder="1" applyAlignment="1" applyProtection="1"/>
    <xf numFmtId="1" fontId="2" fillId="0" borderId="20" xfId="0" applyNumberFormat="1" applyFont="1" applyFill="1" applyBorder="1" applyAlignment="1" applyProtection="1"/>
    <xf numFmtId="1" fontId="2" fillId="0" borderId="21" xfId="0" applyNumberFormat="1" applyFont="1" applyFill="1" applyBorder="1" applyAlignment="1" applyProtection="1"/>
    <xf numFmtId="1" fontId="6" fillId="2" borderId="1" xfId="0" applyNumberFormat="1" applyFont="1" applyFill="1" applyBorder="1" applyAlignment="1" applyProtection="1">
      <alignment horizontal="left"/>
    </xf>
    <xf numFmtId="1" fontId="3" fillId="2" borderId="1" xfId="0" applyNumberFormat="1" applyFont="1" applyFill="1" applyBorder="1" applyAlignment="1" applyProtection="1">
      <alignment horizontal="left"/>
    </xf>
    <xf numFmtId="1" fontId="8" fillId="2" borderId="1" xfId="0" applyNumberFormat="1" applyFont="1" applyFill="1" applyBorder="1" applyProtection="1"/>
    <xf numFmtId="1" fontId="5" fillId="2" borderId="0" xfId="0" applyNumberFormat="1" applyFont="1" applyFill="1" applyProtection="1"/>
    <xf numFmtId="1" fontId="8" fillId="2" borderId="0" xfId="0" applyNumberFormat="1" applyFont="1" applyFill="1" applyProtection="1"/>
    <xf numFmtId="1" fontId="2" fillId="0" borderId="86" xfId="0" applyNumberFormat="1" applyFont="1" applyFill="1" applyBorder="1" applyAlignment="1" applyProtection="1">
      <alignment horizontal="center" vertical="center" wrapText="1"/>
    </xf>
    <xf numFmtId="1" fontId="2" fillId="0" borderId="14" xfId="0" applyNumberFormat="1" applyFont="1" applyFill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2" fillId="0" borderId="85" xfId="0" applyNumberFormat="1" applyFont="1" applyFill="1" applyBorder="1" applyAlignment="1" applyProtection="1">
      <alignment horizontal="center" vertical="center" wrapText="1"/>
    </xf>
    <xf numFmtId="1" fontId="2" fillId="0" borderId="93" xfId="0" applyNumberFormat="1" applyFont="1" applyFill="1" applyBorder="1" applyAlignment="1" applyProtection="1">
      <alignment horizontal="center" vertical="center" wrapText="1"/>
    </xf>
    <xf numFmtId="1" fontId="2" fillId="3" borderId="23" xfId="0" applyNumberFormat="1" applyFont="1" applyFill="1" applyBorder="1" applyAlignment="1" applyProtection="1">
      <protection locked="0"/>
    </xf>
    <xf numFmtId="1" fontId="2" fillId="3" borderId="94" xfId="0" applyNumberFormat="1" applyFont="1" applyFill="1" applyBorder="1" applyAlignment="1" applyProtection="1">
      <protection locked="0"/>
    </xf>
    <xf numFmtId="1" fontId="2" fillId="3" borderId="95" xfId="0" applyNumberFormat="1" applyFont="1" applyFill="1" applyBorder="1" applyAlignment="1" applyProtection="1">
      <protection locked="0"/>
    </xf>
    <xf numFmtId="1" fontId="2" fillId="3" borderId="96" xfId="0" applyNumberFormat="1" applyFont="1" applyFill="1" applyBorder="1" applyAlignment="1" applyProtection="1">
      <protection locked="0"/>
    </xf>
    <xf numFmtId="1" fontId="2" fillId="3" borderId="97" xfId="0" applyNumberFormat="1" applyFont="1" applyFill="1" applyBorder="1" applyAlignment="1" applyProtection="1">
      <protection locked="0"/>
    </xf>
    <xf numFmtId="1" fontId="2" fillId="3" borderId="98" xfId="0" applyNumberFormat="1" applyFont="1" applyFill="1" applyBorder="1" applyAlignment="1" applyProtection="1">
      <protection locked="0"/>
    </xf>
    <xf numFmtId="1" fontId="2" fillId="3" borderId="99" xfId="0" applyNumberFormat="1" applyFont="1" applyFill="1" applyBorder="1" applyAlignment="1" applyProtection="1">
      <protection locked="0"/>
    </xf>
    <xf numFmtId="1" fontId="2" fillId="0" borderId="80" xfId="0" applyNumberFormat="1" applyFont="1" applyBorder="1" applyAlignment="1" applyProtection="1">
      <alignment horizontal="left" wrapText="1"/>
    </xf>
    <xf numFmtId="1" fontId="2" fillId="3" borderId="84" xfId="0" applyNumberFormat="1" applyFont="1" applyFill="1" applyBorder="1" applyAlignment="1" applyProtection="1">
      <protection locked="0"/>
    </xf>
    <xf numFmtId="1" fontId="2" fillId="3" borderId="16" xfId="0" applyNumberFormat="1" applyFont="1" applyFill="1" applyBorder="1" applyAlignment="1" applyProtection="1">
      <protection locked="0"/>
    </xf>
    <xf numFmtId="1" fontId="2" fillId="3" borderId="85" xfId="0" applyNumberFormat="1" applyFont="1" applyFill="1" applyBorder="1" applyAlignment="1" applyProtection="1">
      <protection locked="0"/>
    </xf>
    <xf numFmtId="1" fontId="2" fillId="3" borderId="93" xfId="0" applyNumberFormat="1" applyFont="1" applyFill="1" applyBorder="1" applyAlignment="1" applyProtection="1">
      <protection locked="0"/>
    </xf>
    <xf numFmtId="1" fontId="2" fillId="0" borderId="6" xfId="0" applyNumberFormat="1" applyFont="1" applyFill="1" applyBorder="1" applyAlignment="1" applyProtection="1"/>
    <xf numFmtId="1" fontId="2" fillId="0" borderId="93" xfId="0" applyNumberFormat="1" applyFont="1" applyFill="1" applyBorder="1" applyAlignment="1" applyProtection="1"/>
    <xf numFmtId="1" fontId="8" fillId="2" borderId="0" xfId="0" applyNumberFormat="1" applyFont="1" applyFill="1" applyBorder="1" applyProtection="1"/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84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5" fillId="2" borderId="89" xfId="0" applyNumberFormat="1" applyFont="1" applyFill="1" applyBorder="1" applyProtection="1"/>
    <xf numFmtId="1" fontId="5" fillId="2" borderId="0" xfId="0" applyNumberFormat="1" applyFont="1" applyFill="1" applyBorder="1" applyProtection="1"/>
    <xf numFmtId="1" fontId="2" fillId="0" borderId="52" xfId="0" applyNumberFormat="1" applyFont="1" applyFill="1" applyBorder="1" applyAlignment="1" applyProtection="1"/>
    <xf numFmtId="1" fontId="2" fillId="3" borderId="88" xfId="0" applyNumberFormat="1" applyFont="1" applyFill="1" applyBorder="1" applyAlignment="1" applyProtection="1">
      <protection locked="0"/>
    </xf>
    <xf numFmtId="1" fontId="2" fillId="0" borderId="47" xfId="0" applyNumberFormat="1" applyFont="1" applyFill="1" applyBorder="1" applyAlignment="1" applyProtection="1"/>
    <xf numFmtId="1" fontId="2" fillId="3" borderId="68" xfId="0" applyNumberFormat="1" applyFont="1" applyFill="1" applyBorder="1" applyAlignment="1" applyProtection="1">
      <protection locked="0"/>
    </xf>
    <xf numFmtId="1" fontId="2" fillId="0" borderId="17" xfId="0" applyNumberFormat="1" applyFont="1" applyFill="1" applyBorder="1" applyAlignment="1" applyProtection="1"/>
    <xf numFmtId="1" fontId="8" fillId="2" borderId="0" xfId="0" applyNumberFormat="1" applyFont="1" applyFill="1" applyBorder="1" applyAlignment="1" applyProtection="1">
      <alignment horizontal="left" wrapText="1"/>
    </xf>
    <xf numFmtId="1" fontId="9" fillId="2" borderId="0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>
      <alignment horizontal="left"/>
    </xf>
    <xf numFmtId="1" fontId="5" fillId="2" borderId="0" xfId="0" applyNumberFormat="1" applyFont="1" applyFill="1" applyBorder="1" applyAlignment="1" applyProtection="1"/>
    <xf numFmtId="1" fontId="5" fillId="3" borderId="48" xfId="0" applyNumberFormat="1" applyFont="1" applyFill="1" applyBorder="1" applyAlignment="1" applyProtection="1">
      <protection locked="0"/>
    </xf>
    <xf numFmtId="1" fontId="5" fillId="3" borderId="69" xfId="0" applyNumberFormat="1" applyFont="1" applyFill="1" applyBorder="1" applyAlignment="1" applyProtection="1">
      <protection locked="0"/>
    </xf>
    <xf numFmtId="1" fontId="5" fillId="2" borderId="0" xfId="0" applyNumberFormat="1" applyFont="1" applyFill="1" applyAlignment="1" applyProtection="1">
      <protection locked="0"/>
    </xf>
    <xf numFmtId="1" fontId="6" fillId="2" borderId="7" xfId="0" applyNumberFormat="1" applyFont="1" applyFill="1" applyBorder="1" applyAlignment="1">
      <alignment vertical="center"/>
    </xf>
    <xf numFmtId="1" fontId="3" fillId="2" borderId="7" xfId="0" applyNumberFormat="1" applyFont="1" applyFill="1" applyBorder="1" applyAlignment="1">
      <alignment vertical="center"/>
    </xf>
    <xf numFmtId="1" fontId="10" fillId="0" borderId="0" xfId="0" applyNumberFormat="1" applyFont="1" applyAlignment="1">
      <alignment vertical="center" wrapText="1"/>
    </xf>
    <xf numFmtId="1" fontId="8" fillId="0" borderId="0" xfId="0" applyNumberFormat="1" applyFont="1" applyFill="1" applyBorder="1" applyAlignment="1" applyProtection="1">
      <alignment horizontal="left" wrapText="1"/>
    </xf>
    <xf numFmtId="1" fontId="2" fillId="3" borderId="28" xfId="0" applyNumberFormat="1" applyFont="1" applyFill="1" applyBorder="1" applyAlignment="1" applyProtection="1">
      <alignment vertical="center"/>
      <protection locked="0"/>
    </xf>
    <xf numFmtId="1" fontId="2" fillId="3" borderId="30" xfId="0" applyNumberFormat="1" applyFont="1" applyFill="1" applyBorder="1" applyAlignment="1" applyProtection="1">
      <alignment vertical="center"/>
      <protection locked="0"/>
    </xf>
    <xf numFmtId="1" fontId="2" fillId="3" borderId="53" xfId="0" applyNumberFormat="1" applyFont="1" applyFill="1" applyBorder="1" applyAlignment="1" applyProtection="1">
      <alignment vertical="center"/>
      <protection locked="0"/>
    </xf>
    <xf numFmtId="1" fontId="2" fillId="3" borderId="88" xfId="0" applyNumberFormat="1" applyFont="1" applyFill="1" applyBorder="1" applyAlignment="1" applyProtection="1">
      <alignment vertical="center"/>
      <protection locked="0"/>
    </xf>
    <xf numFmtId="1" fontId="2" fillId="3" borderId="70" xfId="0" applyNumberFormat="1" applyFont="1" applyFill="1" applyBorder="1" applyAlignment="1" applyProtection="1">
      <alignment vertical="center"/>
      <protection locked="0"/>
    </xf>
    <xf numFmtId="1" fontId="2" fillId="3" borderId="72" xfId="0" applyNumberFormat="1" applyFont="1" applyFill="1" applyBorder="1" applyAlignment="1" applyProtection="1">
      <alignment vertical="center"/>
      <protection locked="0"/>
    </xf>
    <xf numFmtId="1" fontId="5" fillId="0" borderId="0" xfId="0" applyNumberFormat="1" applyFont="1" applyFill="1" applyBorder="1" applyAlignment="1" applyProtection="1"/>
    <xf numFmtId="1" fontId="2" fillId="0" borderId="87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27" xfId="0" applyNumberFormat="1" applyFont="1" applyBorder="1" applyAlignment="1">
      <alignment vertical="center"/>
    </xf>
    <xf numFmtId="1" fontId="2" fillId="0" borderId="27" xfId="0" applyNumberFormat="1" applyFont="1" applyFill="1" applyBorder="1" applyAlignment="1" applyProtection="1">
      <alignment vertical="center"/>
    </xf>
    <xf numFmtId="1" fontId="2" fillId="3" borderId="27" xfId="0" applyNumberFormat="1" applyFont="1" applyFill="1" applyBorder="1" applyAlignment="1" applyProtection="1">
      <protection locked="0"/>
    </xf>
    <xf numFmtId="1" fontId="13" fillId="2" borderId="0" xfId="0" applyNumberFormat="1" applyFont="1" applyFill="1" applyProtection="1">
      <protection locked="0"/>
    </xf>
    <xf numFmtId="1" fontId="2" fillId="0" borderId="34" xfId="0" applyNumberFormat="1" applyFont="1" applyBorder="1" applyAlignment="1">
      <alignment vertical="center"/>
    </xf>
    <xf numFmtId="1" fontId="2" fillId="0" borderId="34" xfId="0" applyNumberFormat="1" applyFont="1" applyFill="1" applyBorder="1" applyAlignment="1" applyProtection="1">
      <alignment vertical="center"/>
    </xf>
    <xf numFmtId="1" fontId="2" fillId="3" borderId="34" xfId="0" applyNumberFormat="1" applyFont="1" applyFill="1" applyBorder="1" applyAlignment="1" applyProtection="1">
      <protection locked="0"/>
    </xf>
    <xf numFmtId="1" fontId="2" fillId="0" borderId="69" xfId="0" applyNumberFormat="1" applyFont="1" applyFill="1" applyBorder="1" applyAlignment="1" applyProtection="1">
      <alignment vertical="center"/>
    </xf>
    <xf numFmtId="1" fontId="2" fillId="3" borderId="69" xfId="0" applyNumberFormat="1" applyFont="1" applyFill="1" applyBorder="1" applyAlignment="1" applyProtection="1">
      <protection locked="0"/>
    </xf>
    <xf numFmtId="1" fontId="2" fillId="3" borderId="48" xfId="0" applyNumberFormat="1" applyFont="1" applyFill="1" applyBorder="1" applyAlignment="1" applyProtection="1">
      <protection locked="0"/>
    </xf>
    <xf numFmtId="1" fontId="2" fillId="3" borderId="60" xfId="0" applyNumberFormat="1" applyFont="1" applyFill="1" applyBorder="1" applyAlignment="1" applyProtection="1">
      <protection locked="0"/>
    </xf>
    <xf numFmtId="1" fontId="2" fillId="0" borderId="69" xfId="0" applyNumberFormat="1" applyFont="1" applyBorder="1" applyAlignment="1">
      <alignment vertical="center"/>
    </xf>
    <xf numFmtId="1" fontId="2" fillId="0" borderId="33" xfId="0" applyNumberFormat="1" applyFont="1" applyFill="1" applyBorder="1" applyAlignment="1" applyProtection="1">
      <alignment horizontal="left" vertical="center"/>
    </xf>
    <xf numFmtId="1" fontId="2" fillId="0" borderId="86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left" vertical="center"/>
    </xf>
    <xf numFmtId="1" fontId="2" fillId="0" borderId="84" xfId="0" applyNumberFormat="1" applyFont="1" applyFill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2" fillId="0" borderId="85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33" xfId="0" applyNumberFormat="1" applyFont="1" applyFill="1" applyBorder="1" applyAlignment="1" applyProtection="1">
      <alignment horizontal="left" vertical="center"/>
    </xf>
    <xf numFmtId="1" fontId="2" fillId="0" borderId="86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left" vertic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84" xfId="0" applyNumberFormat="1" applyFont="1" applyFill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2" fillId="0" borderId="85" xfId="0" applyNumberFormat="1" applyFont="1" applyFill="1" applyBorder="1" applyAlignment="1" applyProtection="1">
      <alignment horizontal="center" vertical="center" wrapText="1"/>
    </xf>
    <xf numFmtId="1" fontId="2" fillId="0" borderId="33" xfId="0" applyNumberFormat="1" applyFont="1" applyFill="1" applyBorder="1" applyAlignment="1" applyProtection="1">
      <alignment horizontal="left" vertical="center"/>
    </xf>
    <xf numFmtId="1" fontId="2" fillId="0" borderId="86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left" vertic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84" xfId="0" applyNumberFormat="1" applyFont="1" applyFill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2" fillId="0" borderId="85" xfId="0" applyNumberFormat="1" applyFont="1" applyFill="1" applyBorder="1" applyAlignment="1" applyProtection="1">
      <alignment horizontal="center" vertical="center" wrapText="1"/>
    </xf>
    <xf numFmtId="1" fontId="2" fillId="0" borderId="33" xfId="0" applyNumberFormat="1" applyFont="1" applyFill="1" applyBorder="1" applyAlignment="1" applyProtection="1">
      <alignment horizontal="left" vertical="center"/>
    </xf>
    <xf numFmtId="1" fontId="2" fillId="0" borderId="86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left" vertical="center"/>
    </xf>
    <xf numFmtId="1" fontId="2" fillId="0" borderId="84" xfId="0" applyNumberFormat="1" applyFont="1" applyFill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2" fillId="0" borderId="85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33" xfId="0" applyNumberFormat="1" applyFont="1" applyFill="1" applyBorder="1" applyAlignment="1" applyProtection="1">
      <alignment horizontal="left" vertical="center"/>
    </xf>
    <xf numFmtId="1" fontId="2" fillId="0" borderId="86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left" vertic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84" xfId="0" applyNumberFormat="1" applyFont="1" applyFill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2" fillId="0" borderId="85" xfId="0" applyNumberFormat="1" applyFont="1" applyFill="1" applyBorder="1" applyAlignment="1" applyProtection="1">
      <alignment horizontal="center" vertical="center" wrapText="1"/>
    </xf>
    <xf numFmtId="0" fontId="2" fillId="0" borderId="84" xfId="0" applyFont="1" applyFill="1" applyBorder="1" applyAlignment="1" applyProtection="1">
      <alignment horizontal="center" wrapText="1"/>
    </xf>
    <xf numFmtId="0" fontId="2" fillId="0" borderId="16" xfId="0" applyFont="1" applyFill="1" applyBorder="1" applyAlignment="1" applyProtection="1">
      <alignment horizontal="center" wrapText="1"/>
    </xf>
    <xf numFmtId="0" fontId="2" fillId="0" borderId="85" xfId="0" applyFont="1" applyFill="1" applyBorder="1" applyAlignment="1" applyProtection="1">
      <alignment horizontal="center" wrapText="1"/>
    </xf>
    <xf numFmtId="0" fontId="2" fillId="0" borderId="35" xfId="0" applyNumberFormat="1" applyFont="1" applyFill="1" applyBorder="1" applyAlignment="1" applyProtection="1"/>
    <xf numFmtId="0" fontId="2" fillId="0" borderId="36" xfId="0" applyNumberFormat="1" applyFont="1" applyFill="1" applyBorder="1" applyAlignment="1" applyProtection="1"/>
    <xf numFmtId="0" fontId="2" fillId="0" borderId="49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center"/>
      <protection locked="0"/>
    </xf>
    <xf numFmtId="0" fontId="2" fillId="0" borderId="5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2" fillId="0" borderId="88" xfId="0" applyFont="1" applyBorder="1" applyAlignment="1">
      <alignment horizontal="left" vertical="center" wrapText="1"/>
    </xf>
    <xf numFmtId="0" fontId="2" fillId="0" borderId="53" xfId="0" applyNumberFormat="1" applyFont="1" applyFill="1" applyBorder="1" applyAlignment="1" applyProtection="1">
      <alignment horizontal="left"/>
    </xf>
    <xf numFmtId="0" fontId="2" fillId="0" borderId="54" xfId="0" applyNumberFormat="1" applyFont="1" applyFill="1" applyBorder="1" applyAlignment="1" applyProtection="1">
      <alignment horizontal="left"/>
    </xf>
    <xf numFmtId="0" fontId="2" fillId="0" borderId="56" xfId="0" applyNumberFormat="1" applyFont="1" applyFill="1" applyBorder="1" applyAlignment="1" applyProtection="1">
      <alignment horizontal="left"/>
    </xf>
    <xf numFmtId="0" fontId="2" fillId="0" borderId="90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70" xfId="0" applyNumberFormat="1" applyFont="1" applyFill="1" applyBorder="1" applyAlignment="1" applyProtection="1">
      <alignment horizontal="left"/>
    </xf>
    <xf numFmtId="0" fontId="2" fillId="0" borderId="73" xfId="0" applyNumberFormat="1" applyFont="1" applyFill="1" applyBorder="1" applyAlignment="1" applyProtection="1">
      <alignment horizontal="left"/>
    </xf>
    <xf numFmtId="0" fontId="2" fillId="0" borderId="72" xfId="0" applyNumberFormat="1" applyFont="1" applyFill="1" applyBorder="1" applyAlignment="1" applyProtection="1">
      <alignment horizontal="left"/>
    </xf>
    <xf numFmtId="0" fontId="2" fillId="0" borderId="86" xfId="0" applyFont="1" applyFill="1" applyBorder="1" applyAlignment="1">
      <alignment horizontal="center" vertical="center"/>
    </xf>
    <xf numFmtId="0" fontId="2" fillId="0" borderId="86" xfId="0" applyFont="1" applyBorder="1" applyAlignment="1">
      <alignment horizontal="center" vertical="center" wrapText="1"/>
    </xf>
    <xf numFmtId="0" fontId="2" fillId="0" borderId="86" xfId="0" applyFont="1" applyFill="1" applyBorder="1" applyAlignment="1" applyProtection="1">
      <alignment horizontal="left" vertical="center" wrapText="1"/>
    </xf>
    <xf numFmtId="0" fontId="2" fillId="0" borderId="52" xfId="0" applyFont="1" applyFill="1" applyBorder="1" applyAlignment="1" applyProtection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</xf>
    <xf numFmtId="0" fontId="2" fillId="0" borderId="8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textRotation="90"/>
    </xf>
    <xf numFmtId="0" fontId="2" fillId="0" borderId="25" xfId="0" applyFont="1" applyFill="1" applyBorder="1" applyAlignment="1" applyProtection="1">
      <alignment horizontal="center" vertical="center" textRotation="90"/>
    </xf>
    <xf numFmtId="0" fontId="2" fillId="0" borderId="13" xfId="0" applyFont="1" applyFill="1" applyBorder="1" applyAlignment="1" applyProtection="1">
      <alignment horizontal="center" vertical="center" textRotation="90"/>
    </xf>
    <xf numFmtId="0" fontId="2" fillId="0" borderId="58" xfId="0" applyFont="1" applyFill="1" applyBorder="1" applyAlignment="1" applyProtection="1">
      <alignment horizontal="left" vertical="center"/>
    </xf>
    <xf numFmtId="0" fontId="2" fillId="0" borderId="59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85" xfId="0" applyFont="1" applyBorder="1" applyAlignment="1" applyProtection="1">
      <alignment horizontal="center" wrapText="1"/>
    </xf>
    <xf numFmtId="0" fontId="2" fillId="0" borderId="52" xfId="0" applyFont="1" applyFill="1" applyBorder="1" applyAlignment="1" applyProtection="1">
      <alignment horizontal="left" vertical="center" wrapText="1"/>
    </xf>
    <xf numFmtId="0" fontId="2" fillId="0" borderId="33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wrapText="1"/>
    </xf>
    <xf numFmtId="0" fontId="2" fillId="2" borderId="8" xfId="0" applyFont="1" applyFill="1" applyBorder="1" applyAlignment="1" applyProtection="1">
      <alignment horizontal="left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left" vertical="center"/>
    </xf>
    <xf numFmtId="0" fontId="2" fillId="0" borderId="40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2" borderId="52" xfId="0" applyFont="1" applyFill="1" applyBorder="1" applyAlignment="1" applyProtection="1">
      <alignment horizontal="left" vertical="center"/>
    </xf>
    <xf numFmtId="0" fontId="2" fillId="2" borderId="33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0" borderId="35" xfId="0" applyNumberFormat="1" applyFont="1" applyFill="1" applyBorder="1" applyAlignment="1" applyProtection="1">
      <alignment horizontal="left"/>
    </xf>
    <xf numFmtId="0" fontId="2" fillId="0" borderId="36" xfId="0" applyNumberFormat="1" applyFont="1" applyFill="1" applyBorder="1" applyAlignment="1" applyProtection="1">
      <alignment horizontal="left"/>
    </xf>
    <xf numFmtId="0" fontId="2" fillId="0" borderId="49" xfId="0" applyNumberFormat="1" applyFont="1" applyFill="1" applyBorder="1" applyAlignment="1" applyProtection="1">
      <alignment horizontal="left"/>
    </xf>
    <xf numFmtId="0" fontId="2" fillId="0" borderId="28" xfId="0" applyNumberFormat="1" applyFont="1" applyFill="1" applyBorder="1" applyAlignment="1" applyProtection="1">
      <alignment horizontal="left"/>
    </xf>
    <xf numFmtId="0" fontId="2" fillId="0" borderId="29" xfId="0" applyNumberFormat="1" applyFont="1" applyFill="1" applyBorder="1" applyAlignment="1" applyProtection="1">
      <alignment horizontal="left"/>
    </xf>
    <xf numFmtId="0" fontId="2" fillId="0" borderId="30" xfId="0" applyNumberFormat="1" applyFont="1" applyFill="1" applyBorder="1" applyAlignment="1" applyProtection="1">
      <alignment horizontal="left"/>
    </xf>
    <xf numFmtId="0" fontId="2" fillId="0" borderId="61" xfId="0" applyNumberFormat="1" applyFont="1" applyFill="1" applyBorder="1" applyAlignment="1" applyProtection="1">
      <alignment horizontal="left"/>
    </xf>
    <xf numFmtId="0" fontId="2" fillId="0" borderId="62" xfId="0" applyNumberFormat="1" applyFont="1" applyFill="1" applyBorder="1" applyAlignment="1" applyProtection="1">
      <alignment horizontal="left"/>
    </xf>
    <xf numFmtId="0" fontId="2" fillId="0" borderId="64" xfId="0" applyNumberFormat="1" applyFont="1" applyFill="1" applyBorder="1" applyAlignment="1" applyProtection="1">
      <alignment horizontal="left"/>
    </xf>
    <xf numFmtId="0" fontId="2" fillId="0" borderId="84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85" xfId="0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left" vertical="center"/>
    </xf>
    <xf numFmtId="0" fontId="2" fillId="0" borderId="8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 wrapText="1"/>
    </xf>
    <xf numFmtId="0" fontId="2" fillId="0" borderId="73" xfId="0" applyFont="1" applyBorder="1" applyAlignment="1">
      <alignment horizontal="left" vertical="center" wrapText="1"/>
    </xf>
    <xf numFmtId="0" fontId="2" fillId="0" borderId="72" xfId="0" applyFont="1" applyBorder="1" applyAlignment="1">
      <alignment horizontal="left" vertical="center" wrapText="1"/>
    </xf>
    <xf numFmtId="0" fontId="2" fillId="0" borderId="90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1" fontId="2" fillId="0" borderId="91" xfId="0" applyNumberFormat="1" applyFont="1" applyBorder="1" applyAlignment="1">
      <alignment horizontal="left" vertical="center"/>
    </xf>
    <xf numFmtId="1" fontId="2" fillId="0" borderId="81" xfId="0" applyNumberFormat="1" applyFont="1" applyBorder="1" applyAlignment="1">
      <alignment horizontal="left" vertical="center"/>
    </xf>
    <xf numFmtId="1" fontId="2" fillId="0" borderId="41" xfId="0" applyNumberFormat="1" applyFont="1" applyBorder="1" applyAlignment="1">
      <alignment horizontal="left" vertical="center"/>
    </xf>
    <xf numFmtId="1" fontId="2" fillId="0" borderId="86" xfId="0" applyNumberFormat="1" applyFont="1" applyFill="1" applyBorder="1" applyAlignment="1">
      <alignment horizontal="center" vertical="center"/>
    </xf>
    <xf numFmtId="1" fontId="2" fillId="0" borderId="86" xfId="0" applyNumberFormat="1" applyFont="1" applyBorder="1" applyAlignment="1">
      <alignment horizontal="center" vertical="center" wrapText="1"/>
    </xf>
    <xf numFmtId="1" fontId="2" fillId="0" borderId="70" xfId="0" applyNumberFormat="1" applyFont="1" applyBorder="1" applyAlignment="1">
      <alignment horizontal="left" vertical="center" wrapText="1"/>
    </xf>
    <xf numFmtId="1" fontId="2" fillId="0" borderId="73" xfId="0" applyNumberFormat="1" applyFont="1" applyBorder="1" applyAlignment="1">
      <alignment horizontal="left" vertical="center" wrapText="1"/>
    </xf>
    <xf numFmtId="1" fontId="2" fillId="0" borderId="72" xfId="0" applyNumberFormat="1" applyFont="1" applyBorder="1" applyAlignment="1">
      <alignment horizontal="left" vertical="center" wrapText="1"/>
    </xf>
    <xf numFmtId="1" fontId="2" fillId="0" borderId="90" xfId="0" applyNumberFormat="1" applyFont="1" applyBorder="1" applyAlignment="1">
      <alignment horizontal="left" vertical="center"/>
    </xf>
    <xf numFmtId="1" fontId="2" fillId="0" borderId="78" xfId="0" applyNumberFormat="1" applyFont="1" applyBorder="1" applyAlignment="1">
      <alignment horizontal="left" vertical="center"/>
    </xf>
    <xf numFmtId="1" fontId="2" fillId="0" borderId="26" xfId="0" applyNumberFormat="1" applyFont="1" applyBorder="1" applyAlignment="1">
      <alignment horizontal="left" vertical="center"/>
    </xf>
    <xf numFmtId="1" fontId="2" fillId="0" borderId="52" xfId="0" applyNumberFormat="1" applyFont="1" applyFill="1" applyBorder="1" applyAlignment="1" applyProtection="1">
      <alignment horizontal="left" vertical="center"/>
    </xf>
    <xf numFmtId="1" fontId="2" fillId="0" borderId="33" xfId="0" applyNumberFormat="1" applyFont="1" applyFill="1" applyBorder="1" applyAlignment="1" applyProtection="1">
      <alignment horizontal="left" vertical="center"/>
    </xf>
    <xf numFmtId="1" fontId="2" fillId="0" borderId="86" xfId="0" applyNumberFormat="1" applyFont="1" applyFill="1" applyBorder="1" applyAlignment="1" applyProtection="1">
      <alignment horizontal="center" vertical="center" wrapText="1"/>
    </xf>
    <xf numFmtId="1" fontId="2" fillId="0" borderId="58" xfId="0" applyNumberFormat="1" applyFont="1" applyFill="1" applyBorder="1" applyAlignment="1" applyProtection="1">
      <alignment horizontal="left" vertical="center"/>
    </xf>
    <xf numFmtId="1" fontId="2" fillId="0" borderId="59" xfId="0" applyNumberFormat="1" applyFont="1" applyFill="1" applyBorder="1" applyAlignment="1" applyProtection="1">
      <alignment horizontal="left" vertical="center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25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0" borderId="84" xfId="0" applyNumberFormat="1" applyFont="1" applyFill="1" applyBorder="1" applyAlignment="1" applyProtection="1">
      <alignment horizontal="center" wrapText="1"/>
    </xf>
    <xf numFmtId="1" fontId="2" fillId="0" borderId="85" xfId="0" applyNumberFormat="1" applyFont="1" applyBorder="1" applyAlignment="1" applyProtection="1">
      <alignment horizontal="center" wrapText="1"/>
    </xf>
    <xf numFmtId="1" fontId="2" fillId="0" borderId="2" xfId="0" applyNumberFormat="1" applyFont="1" applyFill="1" applyBorder="1" applyAlignment="1" applyProtection="1">
      <alignment horizontal="left" wrapText="1"/>
    </xf>
    <xf numFmtId="1" fontId="2" fillId="0" borderId="4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/>
    </xf>
    <xf numFmtId="1" fontId="2" fillId="0" borderId="25" xfId="0" applyNumberFormat="1" applyFont="1" applyFill="1" applyBorder="1" applyAlignment="1" applyProtection="1">
      <alignment horizontal="center" vertical="center"/>
    </xf>
    <xf numFmtId="1" fontId="2" fillId="0" borderId="13" xfId="0" applyNumberFormat="1" applyFont="1" applyFill="1" applyBorder="1" applyAlignment="1" applyProtection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12" xfId="0" applyNumberForma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1" fontId="2" fillId="0" borderId="89" xfId="0" applyNumberFormat="1" applyFont="1" applyBorder="1" applyAlignment="1">
      <alignment horizontal="center" vertical="center"/>
    </xf>
    <xf numFmtId="1" fontId="2" fillId="0" borderId="92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89" xfId="0" applyNumberFormat="1" applyFont="1" applyBorder="1" applyAlignment="1">
      <alignment horizontal="center" vertical="center" wrapText="1"/>
    </xf>
    <xf numFmtId="1" fontId="2" fillId="0" borderId="92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0" borderId="6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1" fontId="2" fillId="2" borderId="52" xfId="0" applyNumberFormat="1" applyFont="1" applyFill="1" applyBorder="1" applyAlignment="1" applyProtection="1">
      <alignment horizontal="left" vertical="center"/>
    </xf>
    <xf numFmtId="1" fontId="2" fillId="2" borderId="33" xfId="0" applyNumberFormat="1" applyFont="1" applyFill="1" applyBorder="1" applyAlignment="1" applyProtection="1">
      <alignment horizontal="left" vertical="center"/>
    </xf>
    <xf numFmtId="1" fontId="2" fillId="2" borderId="6" xfId="0" applyNumberFormat="1" applyFont="1" applyFill="1" applyBorder="1" applyAlignment="1" applyProtection="1">
      <alignment horizontal="left" vertical="center" wrapText="1"/>
    </xf>
    <xf numFmtId="1" fontId="2" fillId="2" borderId="8" xfId="0" applyNumberFormat="1" applyFont="1" applyFill="1" applyBorder="1" applyAlignment="1" applyProtection="1">
      <alignment horizontal="left" vertical="center" wrapText="1"/>
    </xf>
    <xf numFmtId="1" fontId="2" fillId="0" borderId="47" xfId="0" applyNumberFormat="1" applyFont="1" applyFill="1" applyBorder="1" applyAlignment="1" applyProtection="1">
      <alignment horizontal="left" vertical="center"/>
    </xf>
    <xf numFmtId="1" fontId="2" fillId="0" borderId="40" xfId="0" applyNumberFormat="1" applyFont="1" applyFill="1" applyBorder="1" applyAlignment="1" applyProtection="1">
      <alignment horizontal="left" vertical="center"/>
    </xf>
    <xf numFmtId="1" fontId="2" fillId="0" borderId="52" xfId="0" applyNumberFormat="1" applyFont="1" applyFill="1" applyBorder="1" applyAlignment="1" applyProtection="1">
      <alignment horizontal="left" vertical="center" wrapText="1"/>
    </xf>
    <xf numFmtId="1" fontId="2" fillId="0" borderId="33" xfId="0" applyNumberFormat="1" applyFont="1" applyFill="1" applyBorder="1" applyAlignment="1" applyProtection="1">
      <alignment horizontal="left" vertical="center" wrapText="1"/>
    </xf>
    <xf numFmtId="1" fontId="2" fillId="0" borderId="35" xfId="0" applyNumberFormat="1" applyFont="1" applyFill="1" applyBorder="1" applyAlignment="1" applyProtection="1">
      <alignment horizontal="left"/>
    </xf>
    <xf numFmtId="1" fontId="2" fillId="0" borderId="36" xfId="0" applyNumberFormat="1" applyFont="1" applyFill="1" applyBorder="1" applyAlignment="1" applyProtection="1">
      <alignment horizontal="left"/>
    </xf>
    <xf numFmtId="1" fontId="2" fillId="0" borderId="49" xfId="0" applyNumberFormat="1" applyFont="1" applyFill="1" applyBorder="1" applyAlignment="1" applyProtection="1">
      <alignment horizontal="left"/>
    </xf>
    <xf numFmtId="1" fontId="2" fillId="0" borderId="53" xfId="0" applyNumberFormat="1" applyFont="1" applyFill="1" applyBorder="1" applyAlignment="1" applyProtection="1">
      <alignment horizontal="left"/>
    </xf>
    <xf numFmtId="1" fontId="2" fillId="0" borderId="54" xfId="0" applyNumberFormat="1" applyFont="1" applyFill="1" applyBorder="1" applyAlignment="1" applyProtection="1">
      <alignment horizontal="left"/>
    </xf>
    <xf numFmtId="1" fontId="2" fillId="0" borderId="56" xfId="0" applyNumberFormat="1" applyFont="1" applyFill="1" applyBorder="1" applyAlignment="1" applyProtection="1">
      <alignment horizontal="left"/>
    </xf>
    <xf numFmtId="1" fontId="2" fillId="0" borderId="28" xfId="0" applyNumberFormat="1" applyFont="1" applyFill="1" applyBorder="1" applyAlignment="1" applyProtection="1">
      <alignment horizontal="left"/>
    </xf>
    <xf numFmtId="1" fontId="2" fillId="0" borderId="29" xfId="0" applyNumberFormat="1" applyFont="1" applyFill="1" applyBorder="1" applyAlignment="1" applyProtection="1">
      <alignment horizontal="left"/>
    </xf>
    <xf numFmtId="1" fontId="2" fillId="0" borderId="30" xfId="0" applyNumberFormat="1" applyFont="1" applyFill="1" applyBorder="1" applyAlignment="1" applyProtection="1">
      <alignment horizontal="left"/>
    </xf>
    <xf numFmtId="1" fontId="2" fillId="0" borderId="61" xfId="0" applyNumberFormat="1" applyFont="1" applyFill="1" applyBorder="1" applyAlignment="1" applyProtection="1">
      <alignment horizontal="left"/>
    </xf>
    <xf numFmtId="1" fontId="2" fillId="0" borderId="62" xfId="0" applyNumberFormat="1" applyFont="1" applyFill="1" applyBorder="1" applyAlignment="1" applyProtection="1">
      <alignment horizontal="left"/>
    </xf>
    <xf numFmtId="1" fontId="2" fillId="0" borderId="64" xfId="0" applyNumberFormat="1" applyFont="1" applyFill="1" applyBorder="1" applyAlignment="1" applyProtection="1">
      <alignment horizontal="left"/>
    </xf>
    <xf numFmtId="1" fontId="2" fillId="0" borderId="84" xfId="0" applyNumberFormat="1" applyFont="1" applyFill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2" fillId="0" borderId="85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center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/>
    </xf>
    <xf numFmtId="1" fontId="2" fillId="0" borderId="11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/>
    </xf>
    <xf numFmtId="1" fontId="5" fillId="0" borderId="6" xfId="0" applyNumberFormat="1" applyFont="1" applyBorder="1" applyAlignment="1" applyProtection="1">
      <alignment horizontal="center" vertical="center" wrapText="1"/>
    </xf>
    <xf numFmtId="1" fontId="5" fillId="0" borderId="7" xfId="0" applyNumberFormat="1" applyFont="1" applyBorder="1" applyAlignment="1" applyProtection="1">
      <alignment horizontal="center" vertical="center" wrapText="1"/>
    </xf>
    <xf numFmtId="1" fontId="5" fillId="0" borderId="8" xfId="0" applyNumberFormat="1" applyFont="1" applyBorder="1" applyAlignment="1" applyProtection="1">
      <alignment horizontal="center" vertical="center" wrapText="1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7" xfId="0" applyNumberFormat="1" applyFont="1" applyBorder="1" applyAlignment="1" applyProtection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</xf>
    <xf numFmtId="1" fontId="2" fillId="0" borderId="10" xfId="0" applyNumberFormat="1" applyFont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 vertical="center" wrapText="1"/>
    </xf>
    <xf numFmtId="1" fontId="2" fillId="0" borderId="86" xfId="0" applyNumberFormat="1" applyFont="1" applyFill="1" applyBorder="1" applyAlignment="1" applyProtection="1">
      <alignment horizontal="left" vertical="center" wrapText="1"/>
    </xf>
    <xf numFmtId="1" fontId="2" fillId="0" borderId="5" xfId="0" applyNumberFormat="1" applyFont="1" applyFill="1" applyBorder="1" applyAlignment="1" applyProtection="1">
      <alignment horizontal="center" vertical="center" textRotation="90"/>
    </xf>
    <xf numFmtId="1" fontId="2" fillId="0" borderId="25" xfId="0" applyNumberFormat="1" applyFont="1" applyFill="1" applyBorder="1" applyAlignment="1" applyProtection="1">
      <alignment horizontal="center" vertical="center" textRotation="90"/>
    </xf>
    <xf numFmtId="1" fontId="2" fillId="0" borderId="13" xfId="0" applyNumberFormat="1" applyFont="1" applyFill="1" applyBorder="1" applyAlignment="1" applyProtection="1">
      <alignment horizontal="center" vertical="center" textRotation="90"/>
    </xf>
    <xf numFmtId="1" fontId="2" fillId="2" borderId="6" xfId="0" applyNumberFormat="1" applyFont="1" applyFill="1" applyBorder="1" applyAlignment="1" applyProtection="1">
      <alignment horizontal="left" wrapText="1"/>
    </xf>
    <xf numFmtId="1" fontId="2" fillId="2" borderId="8" xfId="0" applyNumberFormat="1" applyFont="1" applyFill="1" applyBorder="1" applyAlignment="1" applyProtection="1">
      <alignment horizontal="left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wrapText="1"/>
    </xf>
    <xf numFmtId="1" fontId="2" fillId="0" borderId="85" xfId="0" applyNumberFormat="1" applyFont="1" applyFill="1" applyBorder="1" applyAlignment="1" applyProtection="1">
      <alignment horizontal="center" wrapText="1"/>
    </xf>
    <xf numFmtId="1" fontId="2" fillId="0" borderId="35" xfId="0" applyNumberFormat="1" applyFont="1" applyFill="1" applyBorder="1" applyAlignment="1" applyProtection="1"/>
    <xf numFmtId="1" fontId="2" fillId="0" borderId="36" xfId="0" applyNumberFormat="1" applyFont="1" applyFill="1" applyBorder="1" applyAlignment="1" applyProtection="1"/>
    <xf numFmtId="1" fontId="2" fillId="0" borderId="49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>
      <alignment horizontal="center"/>
      <protection locked="0"/>
    </xf>
    <xf numFmtId="1" fontId="2" fillId="0" borderId="53" xfId="0" applyNumberFormat="1" applyFont="1" applyBorder="1" applyAlignment="1">
      <alignment horizontal="left" vertical="center" wrapText="1"/>
    </xf>
    <xf numFmtId="1" fontId="2" fillId="0" borderId="54" xfId="0" applyNumberFormat="1" applyFont="1" applyBorder="1" applyAlignment="1">
      <alignment horizontal="left" vertical="center" wrapText="1"/>
    </xf>
    <xf numFmtId="1" fontId="2" fillId="0" borderId="88" xfId="0" applyNumberFormat="1" applyFont="1" applyBorder="1" applyAlignment="1">
      <alignment horizontal="left" vertical="center" wrapText="1"/>
    </xf>
    <xf numFmtId="1" fontId="2" fillId="0" borderId="90" xfId="0" applyNumberFormat="1" applyFont="1" applyBorder="1" applyAlignment="1">
      <alignment horizontal="left" vertical="center" wrapText="1"/>
    </xf>
    <xf numFmtId="1" fontId="2" fillId="0" borderId="78" xfId="0" applyNumberFormat="1" applyFont="1" applyBorder="1" applyAlignment="1">
      <alignment horizontal="left" vertical="center" wrapText="1"/>
    </xf>
    <xf numFmtId="1" fontId="2" fillId="0" borderId="26" xfId="0" applyNumberFormat="1" applyFont="1" applyBorder="1" applyAlignment="1">
      <alignment horizontal="left" vertical="center" wrapText="1"/>
    </xf>
    <xf numFmtId="1" fontId="2" fillId="0" borderId="70" xfId="0" applyNumberFormat="1" applyFont="1" applyFill="1" applyBorder="1" applyAlignment="1" applyProtection="1">
      <alignment horizontal="left"/>
    </xf>
    <xf numFmtId="1" fontId="2" fillId="0" borderId="73" xfId="0" applyNumberFormat="1" applyFont="1" applyFill="1" applyBorder="1" applyAlignment="1" applyProtection="1">
      <alignment horizontal="left"/>
    </xf>
    <xf numFmtId="1" fontId="2" fillId="0" borderId="72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CTUBRE%202017\116108SA_1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IEMBRE%202017\116108SA11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CIEMBRE%202017\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gosto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A_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95"/>
  <sheetViews>
    <sheetView topLeftCell="B88" workbookViewId="0">
      <selection activeCell="D99" sqref="D99"/>
    </sheetView>
  </sheetViews>
  <sheetFormatPr baseColWidth="10" defaultRowHeight="15" x14ac:dyDescent="0.25"/>
  <cols>
    <col min="1" max="2" width="26.7109375" style="186" customWidth="1"/>
    <col min="3" max="3" width="37.28515625" style="186" customWidth="1"/>
    <col min="4" max="4" width="11.42578125" style="186"/>
    <col min="5" max="5" width="12.7109375" style="186" customWidth="1"/>
    <col min="6" max="6" width="11.42578125" style="186"/>
    <col min="7" max="7" width="14.5703125" style="186" customWidth="1"/>
    <col min="8" max="8" width="13.5703125" style="186" customWidth="1"/>
    <col min="9" max="9" width="15.7109375" style="186" customWidth="1"/>
    <col min="10" max="26" width="11.42578125" style="186"/>
    <col min="27" max="27" width="13.140625" style="186" customWidth="1"/>
    <col min="28" max="28" width="13.42578125" style="186" customWidth="1"/>
    <col min="29" max="76" width="11.42578125" style="186"/>
    <col min="77" max="96" width="0" style="187" hidden="1" customWidth="1"/>
    <col min="97" max="98" width="11.42578125" style="187"/>
    <col min="99" max="16384" width="11.42578125" style="186"/>
  </cols>
  <sheetData>
    <row r="1" spans="1:98" s="184" customFormat="1" ht="14.25" customHeight="1" x14ac:dyDescent="0.15">
      <c r="A1" s="184" t="s">
        <v>0</v>
      </c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</row>
    <row r="2" spans="1:98" s="184" customFormat="1" ht="14.25" customHeight="1" x14ac:dyDescent="0.15">
      <c r="A2" s="184" t="str">
        <f>CONCATENATE("COMUNA: ",[1]NOMBRE!B2," - ","( ",[1]NOMBRE!C2,[1]NOMBRE!D2,[1]NOMBRE!E2,[1]NOMBRE!F2,[1]NOMBRE!G2," )")</f>
        <v>COMUNA: Linares - ( 07401 )</v>
      </c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</row>
    <row r="3" spans="1:98" s="184" customFormat="1" ht="14.25" customHeight="1" x14ac:dyDescent="0.15">
      <c r="A3" s="184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</row>
    <row r="4" spans="1:98" s="184" customFormat="1" ht="14.25" customHeight="1" x14ac:dyDescent="0.15"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</row>
    <row r="5" spans="1:98" s="184" customFormat="1" ht="14.25" customHeight="1" x14ac:dyDescent="0.15">
      <c r="A5" s="184" t="str">
        <f>CONCATENATE("AÑO: ",[1]NOMBRE!B7)</f>
        <v>AÑO: 2017</v>
      </c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</row>
    <row r="6" spans="1:98" ht="15.75" x14ac:dyDescent="0.25">
      <c r="A6" s="553" t="s">
        <v>1</v>
      </c>
      <c r="B6" s="553"/>
      <c r="C6" s="553"/>
      <c r="D6" s="553"/>
      <c r="E6" s="553"/>
      <c r="F6" s="553"/>
      <c r="G6" s="553"/>
      <c r="H6" s="553"/>
      <c r="I6" s="553"/>
      <c r="J6" s="553"/>
      <c r="K6" s="553"/>
      <c r="L6" s="553"/>
      <c r="M6" s="553"/>
      <c r="N6" s="553"/>
      <c r="O6" s="553"/>
      <c r="P6" s="1"/>
      <c r="Q6" s="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98" ht="15.75" x14ac:dyDescent="0.25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"/>
      <c r="Q7" s="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98" x14ac:dyDescent="0.25">
      <c r="A8" s="4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98" ht="15" customHeight="1" x14ac:dyDescent="0.25">
      <c r="A9" s="554" t="s">
        <v>3</v>
      </c>
      <c r="B9" s="555"/>
      <c r="C9" s="556"/>
      <c r="D9" s="526" t="s">
        <v>4</v>
      </c>
      <c r="E9" s="560" t="s">
        <v>99</v>
      </c>
      <c r="F9" s="561"/>
      <c r="G9" s="561"/>
      <c r="H9" s="561"/>
      <c r="I9" s="562"/>
      <c r="J9" s="563" t="s">
        <v>100</v>
      </c>
      <c r="K9" s="564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5"/>
      <c r="Y9" s="537" t="s">
        <v>101</v>
      </c>
      <c r="Z9" s="538"/>
      <c r="AA9" s="539" t="s">
        <v>102</v>
      </c>
      <c r="AB9" s="526" t="s">
        <v>103</v>
      </c>
      <c r="AC9" s="541" t="s">
        <v>104</v>
      </c>
    </row>
    <row r="10" spans="1:98" ht="33" customHeight="1" x14ac:dyDescent="0.25">
      <c r="A10" s="557"/>
      <c r="B10" s="558"/>
      <c r="C10" s="559"/>
      <c r="D10" s="528"/>
      <c r="E10" s="7" t="s">
        <v>5</v>
      </c>
      <c r="F10" s="8" t="s">
        <v>6</v>
      </c>
      <c r="G10" s="8" t="s">
        <v>7</v>
      </c>
      <c r="H10" s="9" t="s">
        <v>8</v>
      </c>
      <c r="I10" s="10" t="s">
        <v>9</v>
      </c>
      <c r="J10" s="11" t="s">
        <v>10</v>
      </c>
      <c r="K10" s="8" t="s">
        <v>11</v>
      </c>
      <c r="L10" s="8" t="s">
        <v>12</v>
      </c>
      <c r="M10" s="8" t="s">
        <v>13</v>
      </c>
      <c r="N10" s="8" t="s">
        <v>14</v>
      </c>
      <c r="O10" s="8" t="s">
        <v>15</v>
      </c>
      <c r="P10" s="8" t="s">
        <v>16</v>
      </c>
      <c r="Q10" s="8" t="s">
        <v>17</v>
      </c>
      <c r="R10" s="8" t="s">
        <v>18</v>
      </c>
      <c r="S10" s="8" t="s">
        <v>19</v>
      </c>
      <c r="T10" s="8" t="s">
        <v>20</v>
      </c>
      <c r="U10" s="8" t="s">
        <v>21</v>
      </c>
      <c r="V10" s="8" t="s">
        <v>22</v>
      </c>
      <c r="W10" s="8" t="s">
        <v>23</v>
      </c>
      <c r="X10" s="12" t="s">
        <v>24</v>
      </c>
      <c r="Y10" s="13" t="s">
        <v>25</v>
      </c>
      <c r="Z10" s="14" t="s">
        <v>105</v>
      </c>
      <c r="AA10" s="540"/>
      <c r="AB10" s="528"/>
      <c r="AC10" s="542"/>
    </row>
    <row r="11" spans="1:98" x14ac:dyDescent="0.25">
      <c r="A11" s="521" t="s">
        <v>26</v>
      </c>
      <c r="B11" s="545" t="s">
        <v>27</v>
      </c>
      <c r="C11" s="546"/>
      <c r="D11" s="188">
        <f>SUM(E11:G11)</f>
        <v>1776</v>
      </c>
      <c r="E11" s="16">
        <f>+Enero!E11+Febrero!E11+'Marzo '!E11+'Abril '!E11+'Mayo '!E11+Junio!E11+Julio!E11+Agosto!E11+Septiembre!E11+'Octubre '!E11+Noviembre!E11+'Diciembre '!E11</f>
        <v>1719</v>
      </c>
      <c r="F11" s="16">
        <f>+Enero!F11+Febrero!F11+'Marzo '!F11+'Abril '!F11+'Mayo '!F11+Junio!F11+Julio!F11+Agosto!F11+Septiembre!F11+'Octubre '!F11+Noviembre!F11+'Diciembre '!F11</f>
        <v>20</v>
      </c>
      <c r="G11" s="16">
        <f>+Enero!G11+Febrero!G11+'Marzo '!G11+'Abril '!G11+'Mayo '!G11+Junio!G11+Julio!G11+Agosto!G11+Septiembre!G11+'Octubre '!G11+Noviembre!G11+'Diciembre '!G11</f>
        <v>37</v>
      </c>
      <c r="H11" s="16">
        <f>+Enero!H11+Febrero!H11+'Marzo '!H11+'Abril '!H11+'Mayo '!H11+Junio!H11+Julio!H11+Agosto!H11+Septiembre!H11+'Octubre '!H11+Noviembre!H11+'Diciembre '!H11</f>
        <v>0</v>
      </c>
      <c r="I11" s="16">
        <f>+Enero!I11+Febrero!I11+'Marzo '!I11+'Abril '!I11+'Mayo '!I11+Junio!I11+Julio!I11+Agosto!I11+Septiembre!I11+'Octubre '!I11+Noviembre!I11+'Diciembre '!I11</f>
        <v>0</v>
      </c>
      <c r="J11" s="16">
        <f>+Enero!J11+Febrero!J11+'Marzo '!J11+'Abril '!J11+'Mayo '!J11+Junio!J11+Julio!J11+Agosto!J11+Septiembre!J11+'Octubre '!J11+Noviembre!J11+'Diciembre '!J11</f>
        <v>0</v>
      </c>
      <c r="K11" s="16">
        <f>+Enero!K11+Febrero!K11+'Marzo '!K11+'Abril '!K11+'Mayo '!K11+Junio!K11+Julio!K11+Agosto!K11+Septiembre!K11+'Octubre '!K11+Noviembre!K11+'Diciembre '!K11</f>
        <v>0</v>
      </c>
      <c r="L11" s="16">
        <f>+Enero!L11+Febrero!L11+'Marzo '!L11+'Abril '!L11+'Mayo '!L11+Junio!L11+Julio!L11+Agosto!L11+Septiembre!L11+'Octubre '!L11+Noviembre!L11+'Diciembre '!L11</f>
        <v>0</v>
      </c>
      <c r="M11" s="16">
        <f>+Enero!M11+Febrero!M11+'Marzo '!M11+'Abril '!M11+'Mayo '!M11+Junio!M11+Julio!M11+Agosto!M11+Septiembre!M11+'Octubre '!M11+Noviembre!M11+'Diciembre '!M11</f>
        <v>0</v>
      </c>
      <c r="N11" s="16">
        <f>+Enero!N11+Febrero!N11+'Marzo '!N11+'Abril '!N11+'Mayo '!N11+Junio!N11+Julio!N11+Agosto!N11+Septiembre!N11+'Octubre '!N11+Noviembre!N11+'Diciembre '!N11</f>
        <v>0</v>
      </c>
      <c r="O11" s="16">
        <f>+Enero!O11+Febrero!O11+'Marzo '!O11+'Abril '!O11+'Mayo '!O11+Junio!O11+Julio!O11+Agosto!O11+Septiembre!O11+'Octubre '!O11+Noviembre!O11+'Diciembre '!O11</f>
        <v>0</v>
      </c>
      <c r="P11" s="16">
        <f>+Enero!P11+Febrero!P11+'Marzo '!P11+'Abril '!P11+'Mayo '!P11+Junio!P11+Julio!P11+Agosto!P11+Septiembre!P11+'Octubre '!P11+Noviembre!P11+'Diciembre '!P11</f>
        <v>0</v>
      </c>
      <c r="Q11" s="16">
        <f>+Enero!Q11+Febrero!Q11+'Marzo '!Q11+'Abril '!Q11+'Mayo '!Q11+Junio!Q11+Julio!Q11+Agosto!Q11+Septiembre!Q11+'Octubre '!Q11+Noviembre!Q11+'Diciembre '!Q11</f>
        <v>0</v>
      </c>
      <c r="R11" s="16">
        <f>+Enero!R11+Febrero!R11+'Marzo '!R11+'Abril '!R11+'Mayo '!R11+Junio!R11+Julio!R11+Agosto!R11+Septiembre!R11+'Octubre '!R11+Noviembre!R11+'Diciembre '!R11</f>
        <v>0</v>
      </c>
      <c r="S11" s="16">
        <f>+Enero!S11+Febrero!S11+'Marzo '!S11+'Abril '!S11+'Mayo '!S11+Junio!S11+Julio!S11+Agosto!S11+Septiembre!S11+'Octubre '!S11+Noviembre!S11+'Diciembre '!S11</f>
        <v>0</v>
      </c>
      <c r="T11" s="16">
        <f>+Enero!T11+Febrero!T11+'Marzo '!T11+'Abril '!T11+'Mayo '!T11+Junio!T11+Julio!T11+Agosto!T11+Septiembre!T11+'Octubre '!T11+Noviembre!T11+'Diciembre '!T11</f>
        <v>0</v>
      </c>
      <c r="U11" s="16">
        <f>+Enero!U11+Febrero!U11+'Marzo '!U11+'Abril '!U11+'Mayo '!U11+Junio!U11+Julio!U11+Agosto!U11+Septiembre!U11+'Octubre '!U11+Noviembre!U11+'Diciembre '!U11</f>
        <v>0</v>
      </c>
      <c r="V11" s="16">
        <f>+Enero!V11+Febrero!V11+'Marzo '!V11+'Abril '!V11+'Mayo '!V11+Junio!V11+Julio!V11+Agosto!V11+Septiembre!V11+'Octubre '!V11+Noviembre!V11+'Diciembre '!V11</f>
        <v>0</v>
      </c>
      <c r="W11" s="16">
        <f>+Enero!W11+Febrero!W11+'Marzo '!W11+'Abril '!W11+'Mayo '!W11+Junio!W11+Julio!W11+Agosto!W11+Septiembre!W11+'Octubre '!W11+Noviembre!W11+'Diciembre '!W11</f>
        <v>0</v>
      </c>
      <c r="X11" s="16">
        <f>+Enero!X11+Febrero!X11+'Marzo '!X11+'Abril '!X11+'Mayo '!X11+Junio!X11+Julio!X11+Agosto!X11+Septiembre!X11+'Octubre '!X11+Noviembre!X11+'Diciembre '!X11</f>
        <v>0</v>
      </c>
      <c r="Y11" s="16">
        <f>+Enero!Y11+Febrero!Y11+'Marzo '!Y11+'Abril '!Y11+'Mayo '!Y11+Junio!Y11+Julio!Y11+Agosto!Y11+Septiembre!Y11+'Octubre '!Y11+Noviembre!Y11+'Diciembre '!Y11</f>
        <v>0</v>
      </c>
      <c r="Z11" s="16">
        <f>+Enero!Z11+Febrero!Z11+'Marzo '!Z11+'Abril '!Z11+'Mayo '!Z11+Junio!Z11+Julio!Z11+Agosto!Z11+Septiembre!Z11+'Octubre '!Z11+Noviembre!Z11+'Diciembre '!Z11</f>
        <v>0</v>
      </c>
      <c r="AA11" s="16">
        <f>+Enero!AA11+Febrero!AA11+'Marzo '!AA11+'Abril '!AA11+'Mayo '!AA11+Junio!AA11+Julio!AA11+Agosto!AA11+Septiembre!AA11+'Octubre '!AA11+Noviembre!AA11+'Diciembre '!AA11</f>
        <v>0</v>
      </c>
      <c r="AB11" s="16">
        <f>+Enero!AB11+Febrero!AB11+'Marzo '!AB11+'Abril '!AB11+'Mayo '!AB11+Junio!AB11+Julio!AB11+Agosto!AB11+Septiembre!AB11+'Octubre '!AB11+Noviembre!AB11+'Diciembre '!AB11</f>
        <v>0</v>
      </c>
      <c r="AC11" s="16">
        <f>+Enero!AC11+Febrero!AC11+'Marzo '!AC11+'Abril '!AC11+'Mayo '!AC11+Junio!AC11+Julio!AC11+Agosto!AC11+Septiembre!AC11+'Octubre '!AC11+Noviembre!AC11+'Diciembre '!AC11</f>
        <v>0</v>
      </c>
      <c r="AD11" s="189"/>
    </row>
    <row r="12" spans="1:98" x14ac:dyDescent="0.25">
      <c r="A12" s="522"/>
      <c r="B12" s="547" t="s">
        <v>28</v>
      </c>
      <c r="C12" s="25" t="s">
        <v>29</v>
      </c>
      <c r="D12" s="190">
        <f t="shared" ref="D12:D19" si="0">SUM(E12:X12)</f>
        <v>1697</v>
      </c>
      <c r="E12" s="16">
        <f>+Enero!E12+Febrero!E12+'Marzo '!E12+'Abril '!E12+'Mayo '!E12+Junio!E12+Julio!E12+Agosto!E12+Septiembre!E12+'Octubre '!E12+Noviembre!E12+'Diciembre '!E12</f>
        <v>999</v>
      </c>
      <c r="F12" s="16">
        <f>+Enero!F12+Febrero!F12+'Marzo '!F12+'Abril '!F12+'Mayo '!F12+Junio!F12+Julio!F12+Agosto!F12+Septiembre!F12+'Octubre '!F12+Noviembre!F12+'Diciembre '!F12</f>
        <v>76</v>
      </c>
      <c r="G12" s="16">
        <f>+Enero!G12+Febrero!G12+'Marzo '!G12+'Abril '!G12+'Mayo '!G12+Junio!G12+Julio!G12+Agosto!G12+Septiembre!G12+'Octubre '!G12+Noviembre!G12+'Diciembre '!G12</f>
        <v>127</v>
      </c>
      <c r="H12" s="16">
        <f>+Enero!H12+Febrero!H12+'Marzo '!H12+'Abril '!H12+'Mayo '!H12+Junio!H12+Julio!H12+Agosto!H12+Septiembre!H12+'Octubre '!H12+Noviembre!H12+'Diciembre '!H12</f>
        <v>200</v>
      </c>
      <c r="I12" s="16">
        <f>+Enero!I12+Febrero!I12+'Marzo '!I12+'Abril '!I12+'Mayo '!I12+Junio!I12+Julio!I12+Agosto!I12+Septiembre!I12+'Octubre '!I12+Noviembre!I12+'Diciembre '!I12</f>
        <v>147</v>
      </c>
      <c r="J12" s="16">
        <f>+Enero!J12+Febrero!J12+'Marzo '!J12+'Abril '!J12+'Mayo '!J12+Junio!J12+Julio!J12+Agosto!J12+Septiembre!J12+'Octubre '!J12+Noviembre!J12+'Diciembre '!J12</f>
        <v>0</v>
      </c>
      <c r="K12" s="16">
        <f>+Enero!K12+Febrero!K12+'Marzo '!K12+'Abril '!K12+'Mayo '!K12+Junio!K12+Julio!K12+Agosto!K12+Septiembre!K12+'Octubre '!K12+Noviembre!K12+'Diciembre '!K12</f>
        <v>3</v>
      </c>
      <c r="L12" s="16">
        <f>+Enero!L12+Febrero!L12+'Marzo '!L12+'Abril '!L12+'Mayo '!L12+Junio!L12+Julio!L12+Agosto!L12+Septiembre!L12+'Octubre '!L12+Noviembre!L12+'Diciembre '!L12</f>
        <v>36</v>
      </c>
      <c r="M12" s="16">
        <f>+Enero!M12+Febrero!M12+'Marzo '!M12+'Abril '!M12+'Mayo '!M12+Junio!M12+Julio!M12+Agosto!M12+Septiembre!M12+'Octubre '!M12+Noviembre!M12+'Diciembre '!M12</f>
        <v>4</v>
      </c>
      <c r="N12" s="16">
        <f>+Enero!N12+Febrero!N12+'Marzo '!N12+'Abril '!N12+'Mayo '!N12+Junio!N12+Julio!N12+Agosto!N12+Septiembre!N12+'Octubre '!N12+Noviembre!N12+'Diciembre '!N12</f>
        <v>16</v>
      </c>
      <c r="O12" s="16">
        <f>+Enero!O12+Febrero!O12+'Marzo '!O12+'Abril '!O12+'Mayo '!O12+Junio!O12+Julio!O12+Agosto!O12+Septiembre!O12+'Octubre '!O12+Noviembre!O12+'Diciembre '!O12</f>
        <v>14</v>
      </c>
      <c r="P12" s="16">
        <f>+Enero!P12+Febrero!P12+'Marzo '!P12+'Abril '!P12+'Mayo '!P12+Junio!P12+Julio!P12+Agosto!P12+Septiembre!P12+'Octubre '!P12+Noviembre!P12+'Diciembre '!P12</f>
        <v>18</v>
      </c>
      <c r="Q12" s="16">
        <f>+Enero!Q12+Febrero!Q12+'Marzo '!Q12+'Abril '!Q12+'Mayo '!Q12+Junio!Q12+Julio!Q12+Agosto!Q12+Septiembre!Q12+'Octubre '!Q12+Noviembre!Q12+'Diciembre '!Q12</f>
        <v>20</v>
      </c>
      <c r="R12" s="16">
        <f>+Enero!R12+Febrero!R12+'Marzo '!R12+'Abril '!R12+'Mayo '!R12+Junio!R12+Julio!R12+Agosto!R12+Septiembre!R12+'Octubre '!R12+Noviembre!R12+'Diciembre '!R12</f>
        <v>9</v>
      </c>
      <c r="S12" s="16">
        <f>+Enero!S12+Febrero!S12+'Marzo '!S12+'Abril '!S12+'Mayo '!S12+Junio!S12+Julio!S12+Agosto!S12+Septiembre!S12+'Octubre '!S12+Noviembre!S12+'Diciembre '!S12</f>
        <v>15</v>
      </c>
      <c r="T12" s="16">
        <f>+Enero!T12+Febrero!T12+'Marzo '!T12+'Abril '!T12+'Mayo '!T12+Junio!T12+Julio!T12+Agosto!T12+Septiembre!T12+'Octubre '!T12+Noviembre!T12+'Diciembre '!T12</f>
        <v>10</v>
      </c>
      <c r="U12" s="16">
        <f>+Enero!U12+Febrero!U12+'Marzo '!U12+'Abril '!U12+'Mayo '!U12+Junio!U12+Julio!U12+Agosto!U12+Septiembre!U12+'Octubre '!U12+Noviembre!U12+'Diciembre '!U12</f>
        <v>0</v>
      </c>
      <c r="V12" s="16">
        <f>+Enero!V12+Febrero!V12+'Marzo '!V12+'Abril '!V12+'Mayo '!V12+Junio!V12+Julio!V12+Agosto!V12+Septiembre!V12+'Octubre '!V12+Noviembre!V12+'Diciembre '!V12</f>
        <v>3</v>
      </c>
      <c r="W12" s="16">
        <f>+Enero!W12+Febrero!W12+'Marzo '!W12+'Abril '!W12+'Mayo '!W12+Junio!W12+Julio!W12+Agosto!W12+Septiembre!W12+'Octubre '!W12+Noviembre!W12+'Diciembre '!W12</f>
        <v>0</v>
      </c>
      <c r="X12" s="16">
        <f>+Enero!X12+Febrero!X12+'Marzo '!X12+'Abril '!X12+'Mayo '!X12+Junio!X12+Julio!X12+Agosto!X12+Septiembre!X12+'Octubre '!X12+Noviembre!X12+'Diciembre '!X12</f>
        <v>0</v>
      </c>
      <c r="Y12" s="16">
        <f>+Enero!Y12+Febrero!Y12+'Marzo '!Y12+'Abril '!Y12+'Mayo '!Y12+Junio!Y12+Julio!Y12+Agosto!Y12+Septiembre!Y12+'Octubre '!Y12+Noviembre!Y12+'Diciembre '!Y12</f>
        <v>0</v>
      </c>
      <c r="Z12" s="16">
        <f>+Enero!Z12+Febrero!Z12+'Marzo '!Z12+'Abril '!Z12+'Mayo '!Z12+Junio!Z12+Julio!Z12+Agosto!Z12+Septiembre!Z12+'Octubre '!Z12+Noviembre!Z12+'Diciembre '!Z12</f>
        <v>0</v>
      </c>
      <c r="AA12" s="16">
        <f>+Enero!AA12+Febrero!AA12+'Marzo '!AA12+'Abril '!AA12+'Mayo '!AA12+Junio!AA12+Julio!AA12+Agosto!AA12+Septiembre!AA12+'Octubre '!AA12+Noviembre!AA12+'Diciembre '!AA12</f>
        <v>0</v>
      </c>
      <c r="AB12" s="16">
        <f>+Enero!AB12+Febrero!AB12+'Marzo '!AB12+'Abril '!AB12+'Mayo '!AB12+Junio!AB12+Julio!AB12+Agosto!AB12+Septiembre!AB12+'Octubre '!AB12+Noviembre!AB12+'Diciembre '!AB12</f>
        <v>0</v>
      </c>
      <c r="AC12" s="16">
        <f>+Enero!AC12+Febrero!AC12+'Marzo '!AC12+'Abril '!AC12+'Mayo '!AC12+Junio!AC12+Julio!AC12+Agosto!AC12+Septiembre!AC12+'Octubre '!AC12+Noviembre!AC12+'Diciembre '!AC12</f>
        <v>0</v>
      </c>
      <c r="AD12" s="191"/>
      <c r="CA12" s="187" t="str">
        <f t="shared" ref="CA12:CA39" si="1">IF(D12&lt;SUM(Y12:AC12),"Total por edad no puede ser menor que la suma de los subgrupos","")</f>
        <v/>
      </c>
      <c r="CG12" s="187">
        <f t="shared" ref="CG12:CG39" si="2">IF(D12&lt;SUM(Y12:AC12),1,0)</f>
        <v>0</v>
      </c>
    </row>
    <row r="13" spans="1:98" x14ac:dyDescent="0.25">
      <c r="A13" s="522"/>
      <c r="B13" s="548"/>
      <c r="C13" s="170" t="s">
        <v>30</v>
      </c>
      <c r="D13" s="192">
        <f t="shared" si="0"/>
        <v>323</v>
      </c>
      <c r="E13" s="16">
        <f>+Enero!E13+Febrero!E13+'Marzo '!E13+'Abril '!E13+'Mayo '!E13+Junio!E13+Julio!E13+Agosto!E13+Septiembre!E13+'Octubre '!E13+Noviembre!E13+'Diciembre '!E13</f>
        <v>132</v>
      </c>
      <c r="F13" s="16">
        <f>+Enero!F13+Febrero!F13+'Marzo '!F13+'Abril '!F13+'Mayo '!F13+Junio!F13+Julio!F13+Agosto!F13+Septiembre!F13+'Octubre '!F13+Noviembre!F13+'Diciembre '!F13</f>
        <v>2</v>
      </c>
      <c r="G13" s="16">
        <f>+Enero!G13+Febrero!G13+'Marzo '!G13+'Abril '!G13+'Mayo '!G13+Junio!G13+Julio!G13+Agosto!G13+Septiembre!G13+'Octubre '!G13+Noviembre!G13+'Diciembre '!G13</f>
        <v>10</v>
      </c>
      <c r="H13" s="16">
        <f>+Enero!H13+Febrero!H13+'Marzo '!H13+'Abril '!H13+'Mayo '!H13+Junio!H13+Julio!H13+Agosto!H13+Septiembre!H13+'Octubre '!H13+Noviembre!H13+'Diciembre '!H13</f>
        <v>16</v>
      </c>
      <c r="I13" s="16">
        <f>+Enero!I13+Febrero!I13+'Marzo '!I13+'Abril '!I13+'Mayo '!I13+Junio!I13+Julio!I13+Agosto!I13+Septiembre!I13+'Octubre '!I13+Noviembre!I13+'Diciembre '!I13</f>
        <v>4</v>
      </c>
      <c r="J13" s="16">
        <f>+Enero!J13+Febrero!J13+'Marzo '!J13+'Abril '!J13+'Mayo '!J13+Junio!J13+Julio!J13+Agosto!J13+Septiembre!J13+'Octubre '!J13+Noviembre!J13+'Diciembre '!J13</f>
        <v>0</v>
      </c>
      <c r="K13" s="16">
        <f>+Enero!K13+Febrero!K13+'Marzo '!K13+'Abril '!K13+'Mayo '!K13+Junio!K13+Julio!K13+Agosto!K13+Septiembre!K13+'Octubre '!K13+Noviembre!K13+'Diciembre '!K13</f>
        <v>0</v>
      </c>
      <c r="L13" s="16">
        <f>+Enero!L13+Febrero!L13+'Marzo '!L13+'Abril '!L13+'Mayo '!L13+Junio!L13+Julio!L13+Agosto!L13+Septiembre!L13+'Octubre '!L13+Noviembre!L13+'Diciembre '!L13</f>
        <v>4</v>
      </c>
      <c r="M13" s="16">
        <f>+Enero!M13+Febrero!M13+'Marzo '!M13+'Abril '!M13+'Mayo '!M13+Junio!M13+Julio!M13+Agosto!M13+Septiembre!M13+'Octubre '!M13+Noviembre!M13+'Diciembre '!M13</f>
        <v>10</v>
      </c>
      <c r="N13" s="16">
        <f>+Enero!N13+Febrero!N13+'Marzo '!N13+'Abril '!N13+'Mayo '!N13+Junio!N13+Julio!N13+Agosto!N13+Septiembre!N13+'Octubre '!N13+Noviembre!N13+'Diciembre '!N13</f>
        <v>8</v>
      </c>
      <c r="O13" s="16">
        <f>+Enero!O13+Febrero!O13+'Marzo '!O13+'Abril '!O13+'Mayo '!O13+Junio!O13+Julio!O13+Agosto!O13+Septiembre!O13+'Octubre '!O13+Noviembre!O13+'Diciembre '!O13</f>
        <v>23</v>
      </c>
      <c r="P13" s="16">
        <f>+Enero!P13+Febrero!P13+'Marzo '!P13+'Abril '!P13+'Mayo '!P13+Junio!P13+Julio!P13+Agosto!P13+Septiembre!P13+'Octubre '!P13+Noviembre!P13+'Diciembre '!P13</f>
        <v>23</v>
      </c>
      <c r="Q13" s="16">
        <f>+Enero!Q13+Febrero!Q13+'Marzo '!Q13+'Abril '!Q13+'Mayo '!Q13+Junio!Q13+Julio!Q13+Agosto!Q13+Septiembre!Q13+'Octubre '!Q13+Noviembre!Q13+'Diciembre '!Q13</f>
        <v>15</v>
      </c>
      <c r="R13" s="16">
        <f>+Enero!R13+Febrero!R13+'Marzo '!R13+'Abril '!R13+'Mayo '!R13+Junio!R13+Julio!R13+Agosto!R13+Septiembre!R13+'Octubre '!R13+Noviembre!R13+'Diciembre '!R13</f>
        <v>20</v>
      </c>
      <c r="S13" s="16">
        <f>+Enero!S13+Febrero!S13+'Marzo '!S13+'Abril '!S13+'Mayo '!S13+Junio!S13+Julio!S13+Agosto!S13+Septiembre!S13+'Octubre '!S13+Noviembre!S13+'Diciembre '!S13</f>
        <v>7</v>
      </c>
      <c r="T13" s="16">
        <f>+Enero!T13+Febrero!T13+'Marzo '!T13+'Abril '!T13+'Mayo '!T13+Junio!T13+Julio!T13+Agosto!T13+Septiembre!T13+'Octubre '!T13+Noviembre!T13+'Diciembre '!T13</f>
        <v>31</v>
      </c>
      <c r="U13" s="16">
        <f>+Enero!U13+Febrero!U13+'Marzo '!U13+'Abril '!U13+'Mayo '!U13+Junio!U13+Julio!U13+Agosto!U13+Septiembre!U13+'Octubre '!U13+Noviembre!U13+'Diciembre '!U13</f>
        <v>13</v>
      </c>
      <c r="V13" s="16">
        <f>+Enero!V13+Febrero!V13+'Marzo '!V13+'Abril '!V13+'Mayo '!V13+Junio!V13+Julio!V13+Agosto!V13+Septiembre!V13+'Octubre '!V13+Noviembre!V13+'Diciembre '!V13</f>
        <v>0</v>
      </c>
      <c r="W13" s="16">
        <f>+Enero!W13+Febrero!W13+'Marzo '!W13+'Abril '!W13+'Mayo '!W13+Junio!W13+Julio!W13+Agosto!W13+Septiembre!W13+'Octubre '!W13+Noviembre!W13+'Diciembre '!W13</f>
        <v>2</v>
      </c>
      <c r="X13" s="16">
        <f>+Enero!X13+Febrero!X13+'Marzo '!X13+'Abril '!X13+'Mayo '!X13+Junio!X13+Julio!X13+Agosto!X13+Septiembre!X13+'Octubre '!X13+Noviembre!X13+'Diciembre '!X13</f>
        <v>3</v>
      </c>
      <c r="Y13" s="16">
        <f>+Enero!Y13+Febrero!Y13+'Marzo '!Y13+'Abril '!Y13+'Mayo '!Y13+Junio!Y13+Julio!Y13+Agosto!Y13+Septiembre!Y13+'Octubre '!Y13+Noviembre!Y13+'Diciembre '!Y13</f>
        <v>0</v>
      </c>
      <c r="Z13" s="16">
        <f>+Enero!Z13+Febrero!Z13+'Marzo '!Z13+'Abril '!Z13+'Mayo '!Z13+Junio!Z13+Julio!Z13+Agosto!Z13+Septiembre!Z13+'Octubre '!Z13+Noviembre!Z13+'Diciembre '!Z13</f>
        <v>0</v>
      </c>
      <c r="AA13" s="16">
        <f>+Enero!AA13+Febrero!AA13+'Marzo '!AA13+'Abril '!AA13+'Mayo '!AA13+Junio!AA13+Julio!AA13+Agosto!AA13+Septiembre!AA13+'Octubre '!AA13+Noviembre!AA13+'Diciembre '!AA13</f>
        <v>0</v>
      </c>
      <c r="AB13" s="16">
        <f>+Enero!AB13+Febrero!AB13+'Marzo '!AB13+'Abril '!AB13+'Mayo '!AB13+Junio!AB13+Julio!AB13+Agosto!AB13+Septiembre!AB13+'Octubre '!AB13+Noviembre!AB13+'Diciembre '!AB13</f>
        <v>0</v>
      </c>
      <c r="AC13" s="16">
        <f>+Enero!AC13+Febrero!AC13+'Marzo '!AC13+'Abril '!AC13+'Mayo '!AC13+Junio!AC13+Julio!AC13+Agosto!AC13+Septiembre!AC13+'Octubre '!AC13+Noviembre!AC13+'Diciembre '!AC13</f>
        <v>0</v>
      </c>
      <c r="AD13" s="191"/>
      <c r="CA13" s="187" t="str">
        <f t="shared" si="1"/>
        <v/>
      </c>
      <c r="CG13" s="187">
        <f t="shared" si="2"/>
        <v>0</v>
      </c>
    </row>
    <row r="14" spans="1:98" x14ac:dyDescent="0.25">
      <c r="A14" s="522"/>
      <c r="B14" s="549"/>
      <c r="C14" s="41" t="s">
        <v>31</v>
      </c>
      <c r="D14" s="193">
        <f t="shared" si="0"/>
        <v>523</v>
      </c>
      <c r="E14" s="16">
        <f>+Enero!E14+Febrero!E14+'Marzo '!E14+'Abril '!E14+'Mayo '!E14+Junio!E14+Julio!E14+Agosto!E14+Septiembre!E14+'Octubre '!E14+Noviembre!E14+'Diciembre '!E14</f>
        <v>333</v>
      </c>
      <c r="F14" s="16">
        <f>+Enero!F14+Febrero!F14+'Marzo '!F14+'Abril '!F14+'Mayo '!F14+Junio!F14+Julio!F14+Agosto!F14+Septiembre!F14+'Octubre '!F14+Noviembre!F14+'Diciembre '!F14</f>
        <v>2</v>
      </c>
      <c r="G14" s="16">
        <f>+Enero!G14+Febrero!G14+'Marzo '!G14+'Abril '!G14+'Mayo '!G14+Junio!G14+Julio!G14+Agosto!G14+Septiembre!G14+'Octubre '!G14+Noviembre!G14+'Diciembre '!G14</f>
        <v>0</v>
      </c>
      <c r="H14" s="16">
        <f>+Enero!H14+Febrero!H14+'Marzo '!H14+'Abril '!H14+'Mayo '!H14+Junio!H14+Julio!H14+Agosto!H14+Septiembre!H14+'Octubre '!H14+Noviembre!H14+'Diciembre '!H14</f>
        <v>0</v>
      </c>
      <c r="I14" s="16">
        <f>+Enero!I14+Febrero!I14+'Marzo '!I14+'Abril '!I14+'Mayo '!I14+Junio!I14+Julio!I14+Agosto!I14+Septiembre!I14+'Octubre '!I14+Noviembre!I14+'Diciembre '!I14</f>
        <v>0</v>
      </c>
      <c r="J14" s="16">
        <f>+Enero!J14+Febrero!J14+'Marzo '!J14+'Abril '!J14+'Mayo '!J14+Junio!J14+Julio!J14+Agosto!J14+Septiembre!J14+'Octubre '!J14+Noviembre!J14+'Diciembre '!J14</f>
        <v>0</v>
      </c>
      <c r="K14" s="16">
        <f>+Enero!K14+Febrero!K14+'Marzo '!K14+'Abril '!K14+'Mayo '!K14+Junio!K14+Julio!K14+Agosto!K14+Septiembre!K14+'Octubre '!K14+Noviembre!K14+'Diciembre '!K14</f>
        <v>0</v>
      </c>
      <c r="L14" s="16">
        <f>+Enero!L14+Febrero!L14+'Marzo '!L14+'Abril '!L14+'Mayo '!L14+Junio!L14+Julio!L14+Agosto!L14+Septiembre!L14+'Octubre '!L14+Noviembre!L14+'Diciembre '!L14</f>
        <v>0</v>
      </c>
      <c r="M14" s="16">
        <f>+Enero!M14+Febrero!M14+'Marzo '!M14+'Abril '!M14+'Mayo '!M14+Junio!M14+Julio!M14+Agosto!M14+Septiembre!M14+'Octubre '!M14+Noviembre!M14+'Diciembre '!M14</f>
        <v>4</v>
      </c>
      <c r="N14" s="16">
        <f>+Enero!N14+Febrero!N14+'Marzo '!N14+'Abril '!N14+'Mayo '!N14+Junio!N14+Julio!N14+Agosto!N14+Septiembre!N14+'Octubre '!N14+Noviembre!N14+'Diciembre '!N14</f>
        <v>3</v>
      </c>
      <c r="O14" s="16">
        <f>+Enero!O14+Febrero!O14+'Marzo '!O14+'Abril '!O14+'Mayo '!O14+Junio!O14+Julio!O14+Agosto!O14+Septiembre!O14+'Octubre '!O14+Noviembre!O14+'Diciembre '!O14</f>
        <v>5</v>
      </c>
      <c r="P14" s="16">
        <f>+Enero!P14+Febrero!P14+'Marzo '!P14+'Abril '!P14+'Mayo '!P14+Junio!P14+Julio!P14+Agosto!P14+Septiembre!P14+'Octubre '!P14+Noviembre!P14+'Diciembre '!P14</f>
        <v>3</v>
      </c>
      <c r="Q14" s="16">
        <f>+Enero!Q14+Febrero!Q14+'Marzo '!Q14+'Abril '!Q14+'Mayo '!Q14+Junio!Q14+Julio!Q14+Agosto!Q14+Septiembre!Q14+'Octubre '!Q14+Noviembre!Q14+'Diciembre '!Q14</f>
        <v>3</v>
      </c>
      <c r="R14" s="16">
        <f>+Enero!R14+Febrero!R14+'Marzo '!R14+'Abril '!R14+'Mayo '!R14+Junio!R14+Julio!R14+Agosto!R14+Septiembre!R14+'Octubre '!R14+Noviembre!R14+'Diciembre '!R14</f>
        <v>3</v>
      </c>
      <c r="S14" s="16">
        <f>+Enero!S14+Febrero!S14+'Marzo '!S14+'Abril '!S14+'Mayo '!S14+Junio!S14+Julio!S14+Agosto!S14+Septiembre!S14+'Octubre '!S14+Noviembre!S14+'Diciembre '!S14</f>
        <v>3</v>
      </c>
      <c r="T14" s="16">
        <f>+Enero!T14+Febrero!T14+'Marzo '!T14+'Abril '!T14+'Mayo '!T14+Junio!T14+Julio!T14+Agosto!T14+Septiembre!T14+'Octubre '!T14+Noviembre!T14+'Diciembre '!T14</f>
        <v>6</v>
      </c>
      <c r="U14" s="16">
        <f>+Enero!U14+Febrero!U14+'Marzo '!U14+'Abril '!U14+'Mayo '!U14+Junio!U14+Julio!U14+Agosto!U14+Septiembre!U14+'Octubre '!U14+Noviembre!U14+'Diciembre '!U14</f>
        <v>19</v>
      </c>
      <c r="V14" s="16">
        <f>+Enero!V14+Febrero!V14+'Marzo '!V14+'Abril '!V14+'Mayo '!V14+Junio!V14+Julio!V14+Agosto!V14+Septiembre!V14+'Octubre '!V14+Noviembre!V14+'Diciembre '!V14</f>
        <v>55</v>
      </c>
      <c r="W14" s="16">
        <f>+Enero!W14+Febrero!W14+'Marzo '!W14+'Abril '!W14+'Mayo '!W14+Junio!W14+Julio!W14+Agosto!W14+Septiembre!W14+'Octubre '!W14+Noviembre!W14+'Diciembre '!W14</f>
        <v>58</v>
      </c>
      <c r="X14" s="16">
        <f>+Enero!X14+Febrero!X14+'Marzo '!X14+'Abril '!X14+'Mayo '!X14+Junio!X14+Julio!X14+Agosto!X14+Septiembre!X14+'Octubre '!X14+Noviembre!X14+'Diciembre '!X14</f>
        <v>26</v>
      </c>
      <c r="Y14" s="16">
        <f>+Enero!Y14+Febrero!Y14+'Marzo '!Y14+'Abril '!Y14+'Mayo '!Y14+Junio!Y14+Julio!Y14+Agosto!Y14+Septiembre!Y14+'Octubre '!Y14+Noviembre!Y14+'Diciembre '!Y14</f>
        <v>0</v>
      </c>
      <c r="Z14" s="16">
        <f>+Enero!Z14+Febrero!Z14+'Marzo '!Z14+'Abril '!Z14+'Mayo '!Z14+Junio!Z14+Julio!Z14+Agosto!Z14+Septiembre!Z14+'Octubre '!Z14+Noviembre!Z14+'Diciembre '!Z14</f>
        <v>0</v>
      </c>
      <c r="AA14" s="16">
        <f>+Enero!AA14+Febrero!AA14+'Marzo '!AA14+'Abril '!AA14+'Mayo '!AA14+Junio!AA14+Julio!AA14+Agosto!AA14+Septiembre!AA14+'Octubre '!AA14+Noviembre!AA14+'Diciembre '!AA14</f>
        <v>0</v>
      </c>
      <c r="AB14" s="16">
        <f>+Enero!AB14+Febrero!AB14+'Marzo '!AB14+'Abril '!AB14+'Mayo '!AB14+Junio!AB14+Julio!AB14+Agosto!AB14+Septiembre!AB14+'Octubre '!AB14+Noviembre!AB14+'Diciembre '!AB14</f>
        <v>0</v>
      </c>
      <c r="AC14" s="16">
        <f>+Enero!AC14+Febrero!AC14+'Marzo '!AC14+'Abril '!AC14+'Mayo '!AC14+Junio!AC14+Julio!AC14+Agosto!AC14+Septiembre!AC14+'Octubre '!AC14+Noviembre!AC14+'Diciembre '!AC14</f>
        <v>0</v>
      </c>
      <c r="AD14" s="191"/>
      <c r="CA14" s="187" t="str">
        <f t="shared" si="1"/>
        <v/>
      </c>
      <c r="CG14" s="187">
        <f t="shared" si="2"/>
        <v>0</v>
      </c>
    </row>
    <row r="15" spans="1:98" x14ac:dyDescent="0.25">
      <c r="A15" s="522"/>
      <c r="B15" s="543" t="s">
        <v>32</v>
      </c>
      <c r="C15" s="544"/>
      <c r="D15" s="194">
        <f t="shared" si="0"/>
        <v>1639</v>
      </c>
      <c r="E15" s="16">
        <f>+Enero!E15+Febrero!E15+'Marzo '!E15+'Abril '!E15+'Mayo '!E15+Junio!E15+Julio!E15+Agosto!E15+Septiembre!E15+'Octubre '!E15+Noviembre!E15+'Diciembre '!E15</f>
        <v>1517</v>
      </c>
      <c r="F15" s="16">
        <f>+Enero!F15+Febrero!F15+'Marzo '!F15+'Abril '!F15+'Mayo '!F15+Junio!F15+Julio!F15+Agosto!F15+Septiembre!F15+'Octubre '!F15+Noviembre!F15+'Diciembre '!F15</f>
        <v>20</v>
      </c>
      <c r="G15" s="16">
        <f>+Enero!G15+Febrero!G15+'Marzo '!G15+'Abril '!G15+'Mayo '!G15+Junio!G15+Julio!G15+Agosto!G15+Septiembre!G15+'Octubre '!G15+Noviembre!G15+'Diciembre '!G15</f>
        <v>37</v>
      </c>
      <c r="H15" s="16">
        <f>+Enero!H15+Febrero!H15+'Marzo '!H15+'Abril '!H15+'Mayo '!H15+Junio!H15+Julio!H15+Agosto!H15+Septiembre!H15+'Octubre '!H15+Noviembre!H15+'Diciembre '!H15</f>
        <v>35</v>
      </c>
      <c r="I15" s="16">
        <f>+Enero!I15+Febrero!I15+'Marzo '!I15+'Abril '!I15+'Mayo '!I15+Junio!I15+Julio!I15+Agosto!I15+Septiembre!I15+'Octubre '!I15+Noviembre!I15+'Diciembre '!I15</f>
        <v>30</v>
      </c>
      <c r="J15" s="16">
        <f>+Enero!J15+Febrero!J15+'Marzo '!J15+'Abril '!J15+'Mayo '!J15+Junio!J15+Julio!J15+Agosto!J15+Septiembre!J15+'Octubre '!J15+Noviembre!J15+'Diciembre '!J15</f>
        <v>0</v>
      </c>
      <c r="K15" s="16">
        <f>+Enero!K15+Febrero!K15+'Marzo '!K15+'Abril '!K15+'Mayo '!K15+Junio!K15+Julio!K15+Agosto!K15+Septiembre!K15+'Octubre '!K15+Noviembre!K15+'Diciembre '!K15</f>
        <v>0</v>
      </c>
      <c r="L15" s="16">
        <f>+Enero!L15+Febrero!L15+'Marzo '!L15+'Abril '!L15+'Mayo '!L15+Junio!L15+Julio!L15+Agosto!L15+Septiembre!L15+'Octubre '!L15+Noviembre!L15+'Diciembre '!L15</f>
        <v>0</v>
      </c>
      <c r="M15" s="16">
        <f>+Enero!M15+Febrero!M15+'Marzo '!M15+'Abril '!M15+'Mayo '!M15+Junio!M15+Julio!M15+Agosto!M15+Septiembre!M15+'Octubre '!M15+Noviembre!M15+'Diciembre '!M15</f>
        <v>0</v>
      </c>
      <c r="N15" s="16">
        <f>+Enero!N15+Febrero!N15+'Marzo '!N15+'Abril '!N15+'Mayo '!N15+Junio!N15+Julio!N15+Agosto!N15+Septiembre!N15+'Octubre '!N15+Noviembre!N15+'Diciembre '!N15</f>
        <v>0</v>
      </c>
      <c r="O15" s="16">
        <f>+Enero!O15+Febrero!O15+'Marzo '!O15+'Abril '!O15+'Mayo '!O15+Junio!O15+Julio!O15+Agosto!O15+Septiembre!O15+'Octubre '!O15+Noviembre!O15+'Diciembre '!O15</f>
        <v>0</v>
      </c>
      <c r="P15" s="16">
        <f>+Enero!P15+Febrero!P15+'Marzo '!P15+'Abril '!P15+'Mayo '!P15+Junio!P15+Julio!P15+Agosto!P15+Septiembre!P15+'Octubre '!P15+Noviembre!P15+'Diciembre '!P15</f>
        <v>0</v>
      </c>
      <c r="Q15" s="16">
        <f>+Enero!Q15+Febrero!Q15+'Marzo '!Q15+'Abril '!Q15+'Mayo '!Q15+Junio!Q15+Julio!Q15+Agosto!Q15+Septiembre!Q15+'Octubre '!Q15+Noviembre!Q15+'Diciembre '!Q15</f>
        <v>0</v>
      </c>
      <c r="R15" s="16">
        <f>+Enero!R15+Febrero!R15+'Marzo '!R15+'Abril '!R15+'Mayo '!R15+Junio!R15+Julio!R15+Agosto!R15+Septiembre!R15+'Octubre '!R15+Noviembre!R15+'Diciembre '!R15</f>
        <v>0</v>
      </c>
      <c r="S15" s="16">
        <f>+Enero!S15+Febrero!S15+'Marzo '!S15+'Abril '!S15+'Mayo '!S15+Junio!S15+Julio!S15+Agosto!S15+Septiembre!S15+'Octubre '!S15+Noviembre!S15+'Diciembre '!S15</f>
        <v>0</v>
      </c>
      <c r="T15" s="16">
        <f>+Enero!T15+Febrero!T15+'Marzo '!T15+'Abril '!T15+'Mayo '!T15+Junio!T15+Julio!T15+Agosto!T15+Septiembre!T15+'Octubre '!T15+Noviembre!T15+'Diciembre '!T15</f>
        <v>0</v>
      </c>
      <c r="U15" s="16">
        <f>+Enero!U15+Febrero!U15+'Marzo '!U15+'Abril '!U15+'Mayo '!U15+Junio!U15+Julio!U15+Agosto!U15+Septiembre!U15+'Octubre '!U15+Noviembre!U15+'Diciembre '!U15</f>
        <v>0</v>
      </c>
      <c r="V15" s="16">
        <f>+Enero!V15+Febrero!V15+'Marzo '!V15+'Abril '!V15+'Mayo '!V15+Junio!V15+Julio!V15+Agosto!V15+Septiembre!V15+'Octubre '!V15+Noviembre!V15+'Diciembre '!V15</f>
        <v>0</v>
      </c>
      <c r="W15" s="16">
        <f>+Enero!W15+Febrero!W15+'Marzo '!W15+'Abril '!W15+'Mayo '!W15+Junio!W15+Julio!W15+Agosto!W15+Septiembre!W15+'Octubre '!W15+Noviembre!W15+'Diciembre '!W15</f>
        <v>0</v>
      </c>
      <c r="X15" s="16">
        <f>+Enero!X15+Febrero!X15+'Marzo '!X15+'Abril '!X15+'Mayo '!X15+Junio!X15+Julio!X15+Agosto!X15+Septiembre!X15+'Octubre '!X15+Noviembre!X15+'Diciembre '!X15</f>
        <v>0</v>
      </c>
      <c r="Y15" s="16">
        <f>+Enero!Y15+Febrero!Y15+'Marzo '!Y15+'Abril '!Y15+'Mayo '!Y15+Junio!Y15+Julio!Y15+Agosto!Y15+Septiembre!Y15+'Octubre '!Y15+Noviembre!Y15+'Diciembre '!Y15</f>
        <v>0</v>
      </c>
      <c r="Z15" s="16">
        <f>+Enero!Z15+Febrero!Z15+'Marzo '!Z15+'Abril '!Z15+'Mayo '!Z15+Junio!Z15+Julio!Z15+Agosto!Z15+Septiembre!Z15+'Octubre '!Z15+Noviembre!Z15+'Diciembre '!Z15</f>
        <v>0</v>
      </c>
      <c r="AA15" s="16">
        <f>+Enero!AA15+Febrero!AA15+'Marzo '!AA15+'Abril '!AA15+'Mayo '!AA15+Junio!AA15+Julio!AA15+Agosto!AA15+Septiembre!AA15+'Octubre '!AA15+Noviembre!AA15+'Diciembre '!AA15</f>
        <v>0</v>
      </c>
      <c r="AB15" s="16">
        <f>+Enero!AB15+Febrero!AB15+'Marzo '!AB15+'Abril '!AB15+'Mayo '!AB15+Junio!AB15+Julio!AB15+Agosto!AB15+Septiembre!AB15+'Octubre '!AB15+Noviembre!AB15+'Diciembre '!AB15</f>
        <v>0</v>
      </c>
      <c r="AC15" s="16">
        <f>+Enero!AC15+Febrero!AC15+'Marzo '!AC15+'Abril '!AC15+'Mayo '!AC15+Junio!AC15+Julio!AC15+Agosto!AC15+Septiembre!AC15+'Octubre '!AC15+Noviembre!AC15+'Diciembre '!AC15</f>
        <v>0</v>
      </c>
      <c r="AD15" s="191"/>
      <c r="CA15" s="187" t="str">
        <f t="shared" si="1"/>
        <v/>
      </c>
      <c r="CG15" s="187">
        <f t="shared" si="2"/>
        <v>0</v>
      </c>
    </row>
    <row r="16" spans="1:98" x14ac:dyDescent="0.25">
      <c r="A16" s="522"/>
      <c r="B16" s="518" t="s">
        <v>33</v>
      </c>
      <c r="C16" s="519"/>
      <c r="D16" s="192">
        <f t="shared" si="0"/>
        <v>804</v>
      </c>
      <c r="E16" s="16">
        <f>+Enero!E16+Febrero!E16+'Marzo '!E16+'Abril '!E16+'Mayo '!E16+Junio!E16+Julio!E16+Agosto!E16+Septiembre!E16+'Octubre '!E16+Noviembre!E16+'Diciembre '!E16</f>
        <v>747</v>
      </c>
      <c r="F16" s="16">
        <f>+Enero!F16+Febrero!F16+'Marzo '!F16+'Abril '!F16+'Mayo '!F16+Junio!F16+Julio!F16+Agosto!F16+Septiembre!F16+'Octubre '!F16+Noviembre!F16+'Diciembre '!F16</f>
        <v>57</v>
      </c>
      <c r="G16" s="16">
        <f>+Enero!G16+Febrero!G16+'Marzo '!G16+'Abril '!G16+'Mayo '!G16+Junio!G16+Julio!G16+Agosto!G16+Septiembre!G16+'Octubre '!G16+Noviembre!G16+'Diciembre '!G16</f>
        <v>0</v>
      </c>
      <c r="H16" s="16">
        <f>+Enero!H16+Febrero!H16+'Marzo '!H16+'Abril '!H16+'Mayo '!H16+Junio!H16+Julio!H16+Agosto!H16+Septiembre!H16+'Octubre '!H16+Noviembre!H16+'Diciembre '!H16</f>
        <v>0</v>
      </c>
      <c r="I16" s="16">
        <f>+Enero!I16+Febrero!I16+'Marzo '!I16+'Abril '!I16+'Mayo '!I16+Junio!I16+Julio!I16+Agosto!I16+Septiembre!I16+'Octubre '!I16+Noviembre!I16+'Diciembre '!I16</f>
        <v>0</v>
      </c>
      <c r="J16" s="16">
        <f>+Enero!J16+Febrero!J16+'Marzo '!J16+'Abril '!J16+'Mayo '!J16+Junio!J16+Julio!J16+Agosto!J16+Septiembre!J16+'Octubre '!J16+Noviembre!J16+'Diciembre '!J16</f>
        <v>0</v>
      </c>
      <c r="K16" s="16">
        <f>+Enero!K16+Febrero!K16+'Marzo '!K16+'Abril '!K16+'Mayo '!K16+Junio!K16+Julio!K16+Agosto!K16+Septiembre!K16+'Octubre '!K16+Noviembre!K16+'Diciembre '!K16</f>
        <v>0</v>
      </c>
      <c r="L16" s="16">
        <f>+Enero!L16+Febrero!L16+'Marzo '!L16+'Abril '!L16+'Mayo '!L16+Junio!L16+Julio!L16+Agosto!L16+Septiembre!L16+'Octubre '!L16+Noviembre!L16+'Diciembre '!L16</f>
        <v>0</v>
      </c>
      <c r="M16" s="16">
        <f>+Enero!M16+Febrero!M16+'Marzo '!M16+'Abril '!M16+'Mayo '!M16+Junio!M16+Julio!M16+Agosto!M16+Septiembre!M16+'Octubre '!M16+Noviembre!M16+'Diciembre '!M16</f>
        <v>0</v>
      </c>
      <c r="N16" s="16">
        <f>+Enero!N16+Febrero!N16+'Marzo '!N16+'Abril '!N16+'Mayo '!N16+Junio!N16+Julio!N16+Agosto!N16+Septiembre!N16+'Octubre '!N16+Noviembre!N16+'Diciembre '!N16</f>
        <v>0</v>
      </c>
      <c r="O16" s="16">
        <f>+Enero!O16+Febrero!O16+'Marzo '!O16+'Abril '!O16+'Mayo '!O16+Junio!O16+Julio!O16+Agosto!O16+Septiembre!O16+'Octubre '!O16+Noviembre!O16+'Diciembre '!O16</f>
        <v>0</v>
      </c>
      <c r="P16" s="16">
        <f>+Enero!P16+Febrero!P16+'Marzo '!P16+'Abril '!P16+'Mayo '!P16+Junio!P16+Julio!P16+Agosto!P16+Septiembre!P16+'Octubre '!P16+Noviembre!P16+'Diciembre '!P16</f>
        <v>0</v>
      </c>
      <c r="Q16" s="16">
        <f>+Enero!Q16+Febrero!Q16+'Marzo '!Q16+'Abril '!Q16+'Mayo '!Q16+Junio!Q16+Julio!Q16+Agosto!Q16+Septiembre!Q16+'Octubre '!Q16+Noviembre!Q16+'Diciembre '!Q16</f>
        <v>0</v>
      </c>
      <c r="R16" s="16">
        <f>+Enero!R16+Febrero!R16+'Marzo '!R16+'Abril '!R16+'Mayo '!R16+Junio!R16+Julio!R16+Agosto!R16+Septiembre!R16+'Octubre '!R16+Noviembre!R16+'Diciembre '!R16</f>
        <v>0</v>
      </c>
      <c r="S16" s="16">
        <f>+Enero!S16+Febrero!S16+'Marzo '!S16+'Abril '!S16+'Mayo '!S16+Junio!S16+Julio!S16+Agosto!S16+Septiembre!S16+'Octubre '!S16+Noviembre!S16+'Diciembre '!S16</f>
        <v>0</v>
      </c>
      <c r="T16" s="16">
        <f>+Enero!T16+Febrero!T16+'Marzo '!T16+'Abril '!T16+'Mayo '!T16+Junio!T16+Julio!T16+Agosto!T16+Septiembre!T16+'Octubre '!T16+Noviembre!T16+'Diciembre '!T16</f>
        <v>0</v>
      </c>
      <c r="U16" s="16">
        <f>+Enero!U16+Febrero!U16+'Marzo '!U16+'Abril '!U16+'Mayo '!U16+Junio!U16+Julio!U16+Agosto!U16+Septiembre!U16+'Octubre '!U16+Noviembre!U16+'Diciembre '!U16</f>
        <v>0</v>
      </c>
      <c r="V16" s="16">
        <f>+Enero!V16+Febrero!V16+'Marzo '!V16+'Abril '!V16+'Mayo '!V16+Junio!V16+Julio!V16+Agosto!V16+Septiembre!V16+'Octubre '!V16+Noviembre!V16+'Diciembre '!V16</f>
        <v>0</v>
      </c>
      <c r="W16" s="16">
        <f>+Enero!W16+Febrero!W16+'Marzo '!W16+'Abril '!W16+'Mayo '!W16+Junio!W16+Julio!W16+Agosto!W16+Septiembre!W16+'Octubre '!W16+Noviembre!W16+'Diciembre '!W16</f>
        <v>0</v>
      </c>
      <c r="X16" s="16">
        <f>+Enero!X16+Febrero!X16+'Marzo '!X16+'Abril '!X16+'Mayo '!X16+Junio!X16+Julio!X16+Agosto!X16+Septiembre!X16+'Octubre '!X16+Noviembre!X16+'Diciembre '!X16</f>
        <v>0</v>
      </c>
      <c r="Y16" s="16">
        <f>+Enero!Y16+Febrero!Y16+'Marzo '!Y16+'Abril '!Y16+'Mayo '!Y16+Junio!Y16+Julio!Y16+Agosto!Y16+Septiembre!Y16+'Octubre '!Y16+Noviembre!Y16+'Diciembre '!Y16</f>
        <v>0</v>
      </c>
      <c r="Z16" s="16">
        <f>+Enero!Z16+Febrero!Z16+'Marzo '!Z16+'Abril '!Z16+'Mayo '!Z16+Junio!Z16+Julio!Z16+Agosto!Z16+Septiembre!Z16+'Octubre '!Z16+Noviembre!Z16+'Diciembre '!Z16</f>
        <v>0</v>
      </c>
      <c r="AA16" s="16">
        <f>+Enero!AA16+Febrero!AA16+'Marzo '!AA16+'Abril '!AA16+'Mayo '!AA16+Junio!AA16+Julio!AA16+Agosto!AA16+Septiembre!AA16+'Octubre '!AA16+Noviembre!AA16+'Diciembre '!AA16</f>
        <v>0</v>
      </c>
      <c r="AB16" s="16">
        <f>+Enero!AB16+Febrero!AB16+'Marzo '!AB16+'Abril '!AB16+'Mayo '!AB16+Junio!AB16+Julio!AB16+Agosto!AB16+Septiembre!AB16+'Octubre '!AB16+Noviembre!AB16+'Diciembre '!AB16</f>
        <v>0</v>
      </c>
      <c r="AC16" s="16">
        <f>+Enero!AC16+Febrero!AC16+'Marzo '!AC16+'Abril '!AC16+'Mayo '!AC16+Junio!AC16+Julio!AC16+Agosto!AC16+Septiembre!AC16+'Octubre '!AC16+Noviembre!AC16+'Diciembre '!AC16</f>
        <v>0</v>
      </c>
      <c r="AD16" s="191"/>
      <c r="CA16" s="187" t="str">
        <f t="shared" si="1"/>
        <v/>
      </c>
      <c r="CG16" s="187">
        <f t="shared" si="2"/>
        <v>0</v>
      </c>
    </row>
    <row r="17" spans="1:85" x14ac:dyDescent="0.25">
      <c r="A17" s="522"/>
      <c r="B17" s="518" t="s">
        <v>34</v>
      </c>
      <c r="C17" s="519"/>
      <c r="D17" s="192">
        <f t="shared" si="0"/>
        <v>179</v>
      </c>
      <c r="E17" s="16">
        <f>+Enero!E17+Febrero!E17+'Marzo '!E17+'Abril '!E17+'Mayo '!E17+Junio!E17+Julio!E17+Agosto!E17+Septiembre!E17+'Octubre '!E17+Noviembre!E17+'Diciembre '!E17</f>
        <v>122</v>
      </c>
      <c r="F17" s="16">
        <f>+Enero!F17+Febrero!F17+'Marzo '!F17+'Abril '!F17+'Mayo '!F17+Junio!F17+Julio!F17+Agosto!F17+Septiembre!F17+'Octubre '!F17+Noviembre!F17+'Diciembre '!F17</f>
        <v>20</v>
      </c>
      <c r="G17" s="16">
        <f>+Enero!G17+Febrero!G17+'Marzo '!G17+'Abril '!G17+'Mayo '!G17+Junio!G17+Julio!G17+Agosto!G17+Septiembre!G17+'Octubre '!G17+Noviembre!G17+'Diciembre '!G17</f>
        <v>37</v>
      </c>
      <c r="H17" s="16">
        <f>+Enero!H17+Febrero!H17+'Marzo '!H17+'Abril '!H17+'Mayo '!H17+Junio!H17+Julio!H17+Agosto!H17+Septiembre!H17+'Octubre '!H17+Noviembre!H17+'Diciembre '!H17</f>
        <v>0</v>
      </c>
      <c r="I17" s="16">
        <f>+Enero!I17+Febrero!I17+'Marzo '!I17+'Abril '!I17+'Mayo '!I17+Junio!I17+Julio!I17+Agosto!I17+Septiembre!I17+'Octubre '!I17+Noviembre!I17+'Diciembre '!I17</f>
        <v>0</v>
      </c>
      <c r="J17" s="16">
        <f>+Enero!J17+Febrero!J17+'Marzo '!J17+'Abril '!J17+'Mayo '!J17+Junio!J17+Julio!J17+Agosto!J17+Septiembre!J17+'Octubre '!J17+Noviembre!J17+'Diciembre '!J17</f>
        <v>0</v>
      </c>
      <c r="K17" s="16">
        <f>+Enero!K17+Febrero!K17+'Marzo '!K17+'Abril '!K17+'Mayo '!K17+Junio!K17+Julio!K17+Agosto!K17+Septiembre!K17+'Octubre '!K17+Noviembre!K17+'Diciembre '!K17</f>
        <v>0</v>
      </c>
      <c r="L17" s="16">
        <f>+Enero!L17+Febrero!L17+'Marzo '!L17+'Abril '!L17+'Mayo '!L17+Junio!L17+Julio!L17+Agosto!L17+Septiembre!L17+'Octubre '!L17+Noviembre!L17+'Diciembre '!L17</f>
        <v>0</v>
      </c>
      <c r="M17" s="16">
        <f>+Enero!M17+Febrero!M17+'Marzo '!M17+'Abril '!M17+'Mayo '!M17+Junio!M17+Julio!M17+Agosto!M17+Septiembre!M17+'Octubre '!M17+Noviembre!M17+'Diciembre '!M17</f>
        <v>0</v>
      </c>
      <c r="N17" s="16">
        <f>+Enero!N17+Febrero!N17+'Marzo '!N17+'Abril '!N17+'Mayo '!N17+Junio!N17+Julio!N17+Agosto!N17+Septiembre!N17+'Octubre '!N17+Noviembre!N17+'Diciembre '!N17</f>
        <v>0</v>
      </c>
      <c r="O17" s="16">
        <f>+Enero!O17+Febrero!O17+'Marzo '!O17+'Abril '!O17+'Mayo '!O17+Junio!O17+Julio!O17+Agosto!O17+Septiembre!O17+'Octubre '!O17+Noviembre!O17+'Diciembre '!O17</f>
        <v>0</v>
      </c>
      <c r="P17" s="16">
        <f>+Enero!P17+Febrero!P17+'Marzo '!P17+'Abril '!P17+'Mayo '!P17+Junio!P17+Julio!P17+Agosto!P17+Septiembre!P17+'Octubre '!P17+Noviembre!P17+'Diciembre '!P17</f>
        <v>0</v>
      </c>
      <c r="Q17" s="16">
        <f>+Enero!Q17+Febrero!Q17+'Marzo '!Q17+'Abril '!Q17+'Mayo '!Q17+Junio!Q17+Julio!Q17+Agosto!Q17+Septiembre!Q17+'Octubre '!Q17+Noviembre!Q17+'Diciembre '!Q17</f>
        <v>0</v>
      </c>
      <c r="R17" s="16">
        <f>+Enero!R17+Febrero!R17+'Marzo '!R17+'Abril '!R17+'Mayo '!R17+Junio!R17+Julio!R17+Agosto!R17+Septiembre!R17+'Octubre '!R17+Noviembre!R17+'Diciembre '!R17</f>
        <v>0</v>
      </c>
      <c r="S17" s="16">
        <f>+Enero!S17+Febrero!S17+'Marzo '!S17+'Abril '!S17+'Mayo '!S17+Junio!S17+Julio!S17+Agosto!S17+Septiembre!S17+'Octubre '!S17+Noviembre!S17+'Diciembre '!S17</f>
        <v>0</v>
      </c>
      <c r="T17" s="16">
        <f>+Enero!T17+Febrero!T17+'Marzo '!T17+'Abril '!T17+'Mayo '!T17+Junio!T17+Julio!T17+Agosto!T17+Septiembre!T17+'Octubre '!T17+Noviembre!T17+'Diciembre '!T17</f>
        <v>0</v>
      </c>
      <c r="U17" s="16">
        <f>+Enero!U17+Febrero!U17+'Marzo '!U17+'Abril '!U17+'Mayo '!U17+Junio!U17+Julio!U17+Agosto!U17+Septiembre!U17+'Octubre '!U17+Noviembre!U17+'Diciembre '!U17</f>
        <v>0</v>
      </c>
      <c r="V17" s="16">
        <f>+Enero!V17+Febrero!V17+'Marzo '!V17+'Abril '!V17+'Mayo '!V17+Junio!V17+Julio!V17+Agosto!V17+Septiembre!V17+'Octubre '!V17+Noviembre!V17+'Diciembre '!V17</f>
        <v>0</v>
      </c>
      <c r="W17" s="16">
        <f>+Enero!W17+Febrero!W17+'Marzo '!W17+'Abril '!W17+'Mayo '!W17+Junio!W17+Julio!W17+Agosto!W17+Septiembre!W17+'Octubre '!W17+Noviembre!W17+'Diciembre '!W17</f>
        <v>0</v>
      </c>
      <c r="X17" s="16">
        <f>+Enero!X17+Febrero!X17+'Marzo '!X17+'Abril '!X17+'Mayo '!X17+Junio!X17+Julio!X17+Agosto!X17+Septiembre!X17+'Octubre '!X17+Noviembre!X17+'Diciembre '!X17</f>
        <v>0</v>
      </c>
      <c r="Y17" s="16">
        <f>+Enero!Y17+Febrero!Y17+'Marzo '!Y17+'Abril '!Y17+'Mayo '!Y17+Junio!Y17+Julio!Y17+Agosto!Y17+Septiembre!Y17+'Octubre '!Y17+Noviembre!Y17+'Diciembre '!Y17</f>
        <v>0</v>
      </c>
      <c r="Z17" s="16">
        <f>+Enero!Z17+Febrero!Z17+'Marzo '!Z17+'Abril '!Z17+'Mayo '!Z17+Junio!Z17+Julio!Z17+Agosto!Z17+Septiembre!Z17+'Octubre '!Z17+Noviembre!Z17+'Diciembre '!Z17</f>
        <v>0</v>
      </c>
      <c r="AA17" s="16">
        <f>+Enero!AA17+Febrero!AA17+'Marzo '!AA17+'Abril '!AA17+'Mayo '!AA17+Junio!AA17+Julio!AA17+Agosto!AA17+Septiembre!AA17+'Octubre '!AA17+Noviembre!AA17+'Diciembre '!AA17</f>
        <v>0</v>
      </c>
      <c r="AB17" s="16">
        <f>+Enero!AB17+Febrero!AB17+'Marzo '!AB17+'Abril '!AB17+'Mayo '!AB17+Junio!AB17+Julio!AB17+Agosto!AB17+Septiembre!AB17+'Octubre '!AB17+Noviembre!AB17+'Diciembre '!AB17</f>
        <v>0</v>
      </c>
      <c r="AC17" s="16">
        <f>+Enero!AC17+Febrero!AC17+'Marzo '!AC17+'Abril '!AC17+'Mayo '!AC17+Junio!AC17+Julio!AC17+Agosto!AC17+Septiembre!AC17+'Octubre '!AC17+Noviembre!AC17+'Diciembre '!AC17</f>
        <v>0</v>
      </c>
      <c r="AD17" s="191"/>
      <c r="CA17" s="187" t="str">
        <f t="shared" si="1"/>
        <v/>
      </c>
      <c r="CG17" s="187">
        <f t="shared" si="2"/>
        <v>0</v>
      </c>
    </row>
    <row r="18" spans="1:85" x14ac:dyDescent="0.25">
      <c r="A18" s="522"/>
      <c r="B18" s="518" t="s">
        <v>79</v>
      </c>
      <c r="C18" s="519"/>
      <c r="D18" s="192">
        <f t="shared" si="0"/>
        <v>0</v>
      </c>
      <c r="E18" s="16">
        <f>+Enero!E18+Febrero!E18+'Marzo '!E18+'Abril '!E18+'Mayo '!E18+Junio!E18+Julio!E18+Agosto!E18+Septiembre!E18+'Octubre '!E18+Noviembre!E18+'Diciembre '!E18</f>
        <v>0</v>
      </c>
      <c r="F18" s="16">
        <f>+Enero!F18+Febrero!F18+'Marzo '!F18+'Abril '!F18+'Mayo '!F18+Junio!F18+Julio!F18+Agosto!F18+Septiembre!F18+'Octubre '!F18+Noviembre!F18+'Diciembre '!F18</f>
        <v>0</v>
      </c>
      <c r="G18" s="16">
        <f>+Enero!G18+Febrero!G18+'Marzo '!G18+'Abril '!G18+'Mayo '!G18+Junio!G18+Julio!G18+Agosto!G18+Septiembre!G18+'Octubre '!G18+Noviembre!G18+'Diciembre '!G18</f>
        <v>0</v>
      </c>
      <c r="H18" s="16">
        <f>+Enero!H18+Febrero!H18+'Marzo '!H18+'Abril '!H18+'Mayo '!H18+Junio!H18+Julio!H18+Agosto!H18+Septiembre!H18+'Octubre '!H18+Noviembre!H18+'Diciembre '!H18</f>
        <v>0</v>
      </c>
      <c r="I18" s="16">
        <f>+Enero!I18+Febrero!I18+'Marzo '!I18+'Abril '!I18+'Mayo '!I18+Junio!I18+Julio!I18+Agosto!I18+Septiembre!I18+'Octubre '!I18+Noviembre!I18+'Diciembre '!I18</f>
        <v>0</v>
      </c>
      <c r="J18" s="16">
        <f>+Enero!J18+Febrero!J18+'Marzo '!J18+'Abril '!J18+'Mayo '!J18+Junio!J18+Julio!J18+Agosto!J18+Septiembre!J18+'Octubre '!J18+Noviembre!J18+'Diciembre '!J18</f>
        <v>0</v>
      </c>
      <c r="K18" s="16">
        <f>+Enero!K18+Febrero!K18+'Marzo '!K18+'Abril '!K18+'Mayo '!K18+Junio!K18+Julio!K18+Agosto!K18+Septiembre!K18+'Octubre '!K18+Noviembre!K18+'Diciembre '!K18</f>
        <v>0</v>
      </c>
      <c r="L18" s="16">
        <f>+Enero!L18+Febrero!L18+'Marzo '!L18+'Abril '!L18+'Mayo '!L18+Junio!L18+Julio!L18+Agosto!L18+Septiembre!L18+'Octubre '!L18+Noviembre!L18+'Diciembre '!L18</f>
        <v>0</v>
      </c>
      <c r="M18" s="16">
        <f>+Enero!M18+Febrero!M18+'Marzo '!M18+'Abril '!M18+'Mayo '!M18+Junio!M18+Julio!M18+Agosto!M18+Septiembre!M18+'Octubre '!M18+Noviembre!M18+'Diciembre '!M18</f>
        <v>0</v>
      </c>
      <c r="N18" s="16">
        <f>+Enero!N18+Febrero!N18+'Marzo '!N18+'Abril '!N18+'Mayo '!N18+Junio!N18+Julio!N18+Agosto!N18+Septiembre!N18+'Octubre '!N18+Noviembre!N18+'Diciembre '!N18</f>
        <v>0</v>
      </c>
      <c r="O18" s="16">
        <f>+Enero!O18+Febrero!O18+'Marzo '!O18+'Abril '!O18+'Mayo '!O18+Junio!O18+Julio!O18+Agosto!O18+Septiembre!O18+'Octubre '!O18+Noviembre!O18+'Diciembre '!O18</f>
        <v>0</v>
      </c>
      <c r="P18" s="16">
        <f>+Enero!P18+Febrero!P18+'Marzo '!P18+'Abril '!P18+'Mayo '!P18+Junio!P18+Julio!P18+Agosto!P18+Septiembre!P18+'Octubre '!P18+Noviembre!P18+'Diciembre '!P18</f>
        <v>0</v>
      </c>
      <c r="Q18" s="16">
        <f>+Enero!Q18+Febrero!Q18+'Marzo '!Q18+'Abril '!Q18+'Mayo '!Q18+Junio!Q18+Julio!Q18+Agosto!Q18+Septiembre!Q18+'Octubre '!Q18+Noviembre!Q18+'Diciembre '!Q18</f>
        <v>0</v>
      </c>
      <c r="R18" s="16">
        <f>+Enero!R18+Febrero!R18+'Marzo '!R18+'Abril '!R18+'Mayo '!R18+Junio!R18+Julio!R18+Agosto!R18+Septiembre!R18+'Octubre '!R18+Noviembre!R18+'Diciembre '!R18</f>
        <v>0</v>
      </c>
      <c r="S18" s="16">
        <f>+Enero!S18+Febrero!S18+'Marzo '!S18+'Abril '!S18+'Mayo '!S18+Junio!S18+Julio!S18+Agosto!S18+Septiembre!S18+'Octubre '!S18+Noviembre!S18+'Diciembre '!S18</f>
        <v>0</v>
      </c>
      <c r="T18" s="16">
        <f>+Enero!T18+Febrero!T18+'Marzo '!T18+'Abril '!T18+'Mayo '!T18+Junio!T18+Julio!T18+Agosto!T18+Septiembre!T18+'Octubre '!T18+Noviembre!T18+'Diciembre '!T18</f>
        <v>0</v>
      </c>
      <c r="U18" s="16">
        <f>+Enero!U18+Febrero!U18+'Marzo '!U18+'Abril '!U18+'Mayo '!U18+Junio!U18+Julio!U18+Agosto!U18+Septiembre!U18+'Octubre '!U18+Noviembre!U18+'Diciembre '!U18</f>
        <v>0</v>
      </c>
      <c r="V18" s="16">
        <f>+Enero!V18+Febrero!V18+'Marzo '!V18+'Abril '!V18+'Mayo '!V18+Junio!V18+Julio!V18+Agosto!V18+Septiembre!V18+'Octubre '!V18+Noviembre!V18+'Diciembre '!V18</f>
        <v>0</v>
      </c>
      <c r="W18" s="16">
        <f>+Enero!W18+Febrero!W18+'Marzo '!W18+'Abril '!W18+'Mayo '!W18+Junio!W18+Julio!W18+Agosto!W18+Septiembre!W18+'Octubre '!W18+Noviembre!W18+'Diciembre '!W18</f>
        <v>0</v>
      </c>
      <c r="X18" s="16">
        <f>+Enero!X18+Febrero!X18+'Marzo '!X18+'Abril '!X18+'Mayo '!X18+Junio!X18+Julio!X18+Agosto!X18+Septiembre!X18+'Octubre '!X18+Noviembre!X18+'Diciembre '!X18</f>
        <v>0</v>
      </c>
      <c r="Y18" s="16">
        <f>+Enero!Y18+Febrero!Y18+'Marzo '!Y18+'Abril '!Y18+'Mayo '!Y18+Junio!Y18+Julio!Y18+Agosto!Y18+Septiembre!Y18+'Octubre '!Y18+Noviembre!Y18+'Diciembre '!Y18</f>
        <v>0</v>
      </c>
      <c r="Z18" s="16">
        <f>+Enero!Z18+Febrero!Z18+'Marzo '!Z18+'Abril '!Z18+'Mayo '!Z18+Junio!Z18+Julio!Z18+Agosto!Z18+Septiembre!Z18+'Octubre '!Z18+Noviembre!Z18+'Diciembre '!Z18</f>
        <v>0</v>
      </c>
      <c r="AA18" s="16">
        <f>+Enero!AA18+Febrero!AA18+'Marzo '!AA18+'Abril '!AA18+'Mayo '!AA18+Junio!AA18+Julio!AA18+Agosto!AA18+Septiembre!AA18+'Octubre '!AA18+Noviembre!AA18+'Diciembre '!AA18</f>
        <v>0</v>
      </c>
      <c r="AB18" s="16">
        <f>+Enero!AB18+Febrero!AB18+'Marzo '!AB18+'Abril '!AB18+'Mayo '!AB18+Junio!AB18+Julio!AB18+Agosto!AB18+Septiembre!AB18+'Octubre '!AB18+Noviembre!AB18+'Diciembre '!AB18</f>
        <v>0</v>
      </c>
      <c r="AC18" s="16">
        <f>+Enero!AC18+Febrero!AC18+'Marzo '!AC18+'Abril '!AC18+'Mayo '!AC18+Junio!AC18+Julio!AC18+Agosto!AC18+Septiembre!AC18+'Octubre '!AC18+Noviembre!AC18+'Diciembre '!AC18</f>
        <v>0</v>
      </c>
      <c r="AD18" s="191"/>
      <c r="CA18" s="187" t="str">
        <f t="shared" si="1"/>
        <v/>
      </c>
      <c r="CG18" s="187">
        <f t="shared" si="2"/>
        <v>0</v>
      </c>
    </row>
    <row r="19" spans="1:85" x14ac:dyDescent="0.25">
      <c r="A19" s="522"/>
      <c r="B19" s="518" t="s">
        <v>35</v>
      </c>
      <c r="C19" s="519"/>
      <c r="D19" s="192">
        <f t="shared" si="0"/>
        <v>632</v>
      </c>
      <c r="E19" s="16">
        <f>+Enero!E19+Febrero!E19+'Marzo '!E19+'Abril '!E19+'Mayo '!E19+Junio!E19+Julio!E19+Agosto!E19+Septiembre!E19+'Octubre '!E19+Noviembre!E19+'Diciembre '!E19</f>
        <v>632</v>
      </c>
      <c r="F19" s="16">
        <f>+Enero!F19+Febrero!F19+'Marzo '!F19+'Abril '!F19+'Mayo '!F19+Junio!F19+Julio!F19+Agosto!F19+Septiembre!F19+'Octubre '!F19+Noviembre!F19+'Diciembre '!F19</f>
        <v>0</v>
      </c>
      <c r="G19" s="16">
        <f>+Enero!G19+Febrero!G19+'Marzo '!G19+'Abril '!G19+'Mayo '!G19+Junio!G19+Julio!G19+Agosto!G19+Septiembre!G19+'Octubre '!G19+Noviembre!G19+'Diciembre '!G19</f>
        <v>0</v>
      </c>
      <c r="H19" s="16">
        <f>+Enero!H19+Febrero!H19+'Marzo '!H19+'Abril '!H19+'Mayo '!H19+Junio!H19+Julio!H19+Agosto!H19+Septiembre!H19+'Octubre '!H19+Noviembre!H19+'Diciembre '!H19</f>
        <v>0</v>
      </c>
      <c r="I19" s="16">
        <f>+Enero!I19+Febrero!I19+'Marzo '!I19+'Abril '!I19+'Mayo '!I19+Junio!I19+Julio!I19+Agosto!I19+Septiembre!I19+'Octubre '!I19+Noviembre!I19+'Diciembre '!I19</f>
        <v>0</v>
      </c>
      <c r="J19" s="16">
        <f>+Enero!J19+Febrero!J19+'Marzo '!J19+'Abril '!J19+'Mayo '!J19+Junio!J19+Julio!J19+Agosto!J19+Septiembre!J19+'Octubre '!J19+Noviembre!J19+'Diciembre '!J19</f>
        <v>0</v>
      </c>
      <c r="K19" s="16">
        <f>+Enero!K19+Febrero!K19+'Marzo '!K19+'Abril '!K19+'Mayo '!K19+Junio!K19+Julio!K19+Agosto!K19+Septiembre!K19+'Octubre '!K19+Noviembre!K19+'Diciembre '!K19</f>
        <v>0</v>
      </c>
      <c r="L19" s="16">
        <f>+Enero!L19+Febrero!L19+'Marzo '!L19+'Abril '!L19+'Mayo '!L19+Junio!L19+Julio!L19+Agosto!L19+Septiembre!L19+'Octubre '!L19+Noviembre!L19+'Diciembre '!L19</f>
        <v>0</v>
      </c>
      <c r="M19" s="16">
        <f>+Enero!M19+Febrero!M19+'Marzo '!M19+'Abril '!M19+'Mayo '!M19+Junio!M19+Julio!M19+Agosto!M19+Septiembre!M19+'Octubre '!M19+Noviembre!M19+'Diciembre '!M19</f>
        <v>0</v>
      </c>
      <c r="N19" s="16">
        <f>+Enero!N19+Febrero!N19+'Marzo '!N19+'Abril '!N19+'Mayo '!N19+Junio!N19+Julio!N19+Agosto!N19+Septiembre!N19+'Octubre '!N19+Noviembre!N19+'Diciembre '!N19</f>
        <v>0</v>
      </c>
      <c r="O19" s="16">
        <f>+Enero!O19+Febrero!O19+'Marzo '!O19+'Abril '!O19+'Mayo '!O19+Junio!O19+Julio!O19+Agosto!O19+Septiembre!O19+'Octubre '!O19+Noviembre!O19+'Diciembre '!O19</f>
        <v>0</v>
      </c>
      <c r="P19" s="16">
        <f>+Enero!P19+Febrero!P19+'Marzo '!P19+'Abril '!P19+'Mayo '!P19+Junio!P19+Julio!P19+Agosto!P19+Septiembre!P19+'Octubre '!P19+Noviembre!P19+'Diciembre '!P19</f>
        <v>0</v>
      </c>
      <c r="Q19" s="16">
        <f>+Enero!Q19+Febrero!Q19+'Marzo '!Q19+'Abril '!Q19+'Mayo '!Q19+Junio!Q19+Julio!Q19+Agosto!Q19+Septiembre!Q19+'Octubre '!Q19+Noviembre!Q19+'Diciembre '!Q19</f>
        <v>0</v>
      </c>
      <c r="R19" s="16">
        <f>+Enero!R19+Febrero!R19+'Marzo '!R19+'Abril '!R19+'Mayo '!R19+Junio!R19+Julio!R19+Agosto!R19+Septiembre!R19+'Octubre '!R19+Noviembre!R19+'Diciembre '!R19</f>
        <v>0</v>
      </c>
      <c r="S19" s="16">
        <f>+Enero!S19+Febrero!S19+'Marzo '!S19+'Abril '!S19+'Mayo '!S19+Junio!S19+Julio!S19+Agosto!S19+Septiembre!S19+'Octubre '!S19+Noviembre!S19+'Diciembre '!S19</f>
        <v>0</v>
      </c>
      <c r="T19" s="16">
        <f>+Enero!T19+Febrero!T19+'Marzo '!T19+'Abril '!T19+'Mayo '!T19+Junio!T19+Julio!T19+Agosto!T19+Septiembre!T19+'Octubre '!T19+Noviembre!T19+'Diciembre '!T19</f>
        <v>0</v>
      </c>
      <c r="U19" s="16">
        <f>+Enero!U19+Febrero!U19+'Marzo '!U19+'Abril '!U19+'Mayo '!U19+Junio!U19+Julio!U19+Agosto!U19+Septiembre!U19+'Octubre '!U19+Noviembre!U19+'Diciembre '!U19</f>
        <v>0</v>
      </c>
      <c r="V19" s="16">
        <f>+Enero!V19+Febrero!V19+'Marzo '!V19+'Abril '!V19+'Mayo '!V19+Junio!V19+Julio!V19+Agosto!V19+Septiembre!V19+'Octubre '!V19+Noviembre!V19+'Diciembre '!V19</f>
        <v>0</v>
      </c>
      <c r="W19" s="16">
        <f>+Enero!W19+Febrero!W19+'Marzo '!W19+'Abril '!W19+'Mayo '!W19+Junio!W19+Julio!W19+Agosto!W19+Septiembre!W19+'Octubre '!W19+Noviembre!W19+'Diciembre '!W19</f>
        <v>0</v>
      </c>
      <c r="X19" s="16">
        <f>+Enero!X19+Febrero!X19+'Marzo '!X19+'Abril '!X19+'Mayo '!X19+Junio!X19+Julio!X19+Agosto!X19+Septiembre!X19+'Octubre '!X19+Noviembre!X19+'Diciembre '!X19</f>
        <v>0</v>
      </c>
      <c r="Y19" s="16">
        <f>+Enero!Y19+Febrero!Y19+'Marzo '!Y19+'Abril '!Y19+'Mayo '!Y19+Junio!Y19+Julio!Y19+Agosto!Y19+Septiembre!Y19+'Octubre '!Y19+Noviembre!Y19+'Diciembre '!Y19</f>
        <v>0</v>
      </c>
      <c r="Z19" s="16">
        <f>+Enero!Z19+Febrero!Z19+'Marzo '!Z19+'Abril '!Z19+'Mayo '!Z19+Junio!Z19+Julio!Z19+Agosto!Z19+Septiembre!Z19+'Octubre '!Z19+Noviembre!Z19+'Diciembre '!Z19</f>
        <v>0</v>
      </c>
      <c r="AA19" s="16">
        <f>+Enero!AA19+Febrero!AA19+'Marzo '!AA19+'Abril '!AA19+'Mayo '!AA19+Junio!AA19+Julio!AA19+Agosto!AA19+Septiembre!AA19+'Octubre '!AA19+Noviembre!AA19+'Diciembre '!AA19</f>
        <v>0</v>
      </c>
      <c r="AB19" s="16">
        <f>+Enero!AB19+Febrero!AB19+'Marzo '!AB19+'Abril '!AB19+'Mayo '!AB19+Junio!AB19+Julio!AB19+Agosto!AB19+Septiembre!AB19+'Octubre '!AB19+Noviembre!AB19+'Diciembre '!AB19</f>
        <v>0</v>
      </c>
      <c r="AC19" s="16">
        <f>+Enero!AC19+Febrero!AC19+'Marzo '!AC19+'Abril '!AC19+'Mayo '!AC19+Junio!AC19+Julio!AC19+Agosto!AC19+Septiembre!AC19+'Octubre '!AC19+Noviembre!AC19+'Diciembre '!AC19</f>
        <v>0</v>
      </c>
      <c r="AD19" s="191"/>
      <c r="CA19" s="187" t="str">
        <f t="shared" si="1"/>
        <v/>
      </c>
      <c r="CG19" s="187">
        <f t="shared" si="2"/>
        <v>0</v>
      </c>
    </row>
    <row r="20" spans="1:85" x14ac:dyDescent="0.25">
      <c r="A20" s="522"/>
      <c r="B20" s="518" t="s">
        <v>36</v>
      </c>
      <c r="C20" s="519"/>
      <c r="D20" s="192">
        <f>SUM(J20:T20)</f>
        <v>389</v>
      </c>
      <c r="E20" s="16">
        <f>+Enero!E20+Febrero!E20+'Marzo '!E20+'Abril '!E20+'Mayo '!E20+Junio!E20+Julio!E20+Agosto!E20+Septiembre!E20+'Octubre '!E20+Noviembre!E20+'Diciembre '!E20</f>
        <v>0</v>
      </c>
      <c r="F20" s="16">
        <f>+Enero!F20+Febrero!F20+'Marzo '!F20+'Abril '!F20+'Mayo '!F20+Junio!F20+Julio!F20+Agosto!F20+Septiembre!F20+'Octubre '!F20+Noviembre!F20+'Diciembre '!F20</f>
        <v>0</v>
      </c>
      <c r="G20" s="16">
        <f>+Enero!G20+Febrero!G20+'Marzo '!G20+'Abril '!G20+'Mayo '!G20+Junio!G20+Julio!G20+Agosto!G20+Septiembre!G20+'Octubre '!G20+Noviembre!G20+'Diciembre '!G20</f>
        <v>0</v>
      </c>
      <c r="H20" s="16">
        <f>+Enero!H20+Febrero!H20+'Marzo '!H20+'Abril '!H20+'Mayo '!H20+Junio!H20+Julio!H20+Agosto!H20+Septiembre!H20+'Octubre '!H20+Noviembre!H20+'Diciembre '!H20</f>
        <v>0</v>
      </c>
      <c r="I20" s="16">
        <f>+Enero!I20+Febrero!I20+'Marzo '!I20+'Abril '!I20+'Mayo '!I20+Junio!I20+Julio!I20+Agosto!I20+Septiembre!I20+'Octubre '!I20+Noviembre!I20+'Diciembre '!I20</f>
        <v>0</v>
      </c>
      <c r="J20" s="16">
        <f>+Enero!J20+Febrero!J20+'Marzo '!J20+'Abril '!J20+'Mayo '!J20+Junio!J20+Julio!J20+Agosto!J20+Septiembre!J20+'Octubre '!J20+Noviembre!J20+'Diciembre '!J20</f>
        <v>2</v>
      </c>
      <c r="K20" s="16">
        <f>+Enero!K20+Febrero!K20+'Marzo '!K20+'Abril '!K20+'Mayo '!K20+Junio!K20+Julio!K20+Agosto!K20+Septiembre!K20+'Octubre '!K20+Noviembre!K20+'Diciembre '!K20</f>
        <v>42</v>
      </c>
      <c r="L20" s="16">
        <f>+Enero!L20+Febrero!L20+'Marzo '!L20+'Abril '!L20+'Mayo '!L20+Junio!L20+Julio!L20+Agosto!L20+Septiembre!L20+'Octubre '!L20+Noviembre!L20+'Diciembre '!L20</f>
        <v>120</v>
      </c>
      <c r="M20" s="16">
        <f>+Enero!M20+Febrero!M20+'Marzo '!M20+'Abril '!M20+'Mayo '!M20+Junio!M20+Julio!M20+Agosto!M20+Septiembre!M20+'Octubre '!M20+Noviembre!M20+'Diciembre '!M20</f>
        <v>100</v>
      </c>
      <c r="N20" s="16">
        <f>+Enero!N20+Febrero!N20+'Marzo '!N20+'Abril '!N20+'Mayo '!N20+Junio!N20+Julio!N20+Agosto!N20+Septiembre!N20+'Octubre '!N20+Noviembre!N20+'Diciembre '!N20</f>
        <v>77</v>
      </c>
      <c r="O20" s="16">
        <f>+Enero!O20+Febrero!O20+'Marzo '!O20+'Abril '!O20+'Mayo '!O20+Junio!O20+Julio!O20+Agosto!O20+Septiembre!O20+'Octubre '!O20+Noviembre!O20+'Diciembre '!O20</f>
        <v>33</v>
      </c>
      <c r="P20" s="16">
        <f>+Enero!P20+Febrero!P20+'Marzo '!P20+'Abril '!P20+'Mayo '!P20+Junio!P20+Julio!P20+Agosto!P20+Septiembre!P20+'Octubre '!P20+Noviembre!P20+'Diciembre '!P20</f>
        <v>15</v>
      </c>
      <c r="Q20" s="16">
        <f>+Enero!Q20+Febrero!Q20+'Marzo '!Q20+'Abril '!Q20+'Mayo '!Q20+Junio!Q20+Julio!Q20+Agosto!Q20+Septiembre!Q20+'Octubre '!Q20+Noviembre!Q20+'Diciembre '!Q20</f>
        <v>0</v>
      </c>
      <c r="R20" s="16">
        <f>+Enero!R20+Febrero!R20+'Marzo '!R20+'Abril '!R20+'Mayo '!R20+Junio!R20+Julio!R20+Agosto!R20+Septiembre!R20+'Octubre '!R20+Noviembre!R20+'Diciembre '!R20</f>
        <v>0</v>
      </c>
      <c r="S20" s="16">
        <f>+Enero!S20+Febrero!S20+'Marzo '!S20+'Abril '!S20+'Mayo '!S20+Junio!S20+Julio!S20+Agosto!S20+Septiembre!S20+'Octubre '!S20+Noviembre!S20+'Diciembre '!S20</f>
        <v>0</v>
      </c>
      <c r="T20" s="16">
        <f>+Enero!T20+Febrero!T20+'Marzo '!T20+'Abril '!T20+'Mayo '!T20+Junio!T20+Julio!T20+Agosto!T20+Septiembre!T20+'Octubre '!T20+Noviembre!T20+'Diciembre '!T20</f>
        <v>0</v>
      </c>
      <c r="U20" s="16">
        <f>+Enero!U20+Febrero!U20+'Marzo '!U20+'Abril '!U20+'Mayo '!U20+Junio!U20+Julio!U20+Agosto!U20+Septiembre!U20+'Octubre '!U20+Noviembre!U20+'Diciembre '!U20</f>
        <v>0</v>
      </c>
      <c r="V20" s="16">
        <f>+Enero!V20+Febrero!V20+'Marzo '!V20+'Abril '!V20+'Mayo '!V20+Junio!V20+Julio!V20+Agosto!V20+Septiembre!V20+'Octubre '!V20+Noviembre!V20+'Diciembre '!V20</f>
        <v>0</v>
      </c>
      <c r="W20" s="16">
        <f>+Enero!W20+Febrero!W20+'Marzo '!W20+'Abril '!W20+'Mayo '!W20+Junio!W20+Julio!W20+Agosto!W20+Septiembre!W20+'Octubre '!W20+Noviembre!W20+'Diciembre '!W20</f>
        <v>0</v>
      </c>
      <c r="X20" s="16">
        <f>+Enero!X20+Febrero!X20+'Marzo '!X20+'Abril '!X20+'Mayo '!X20+Junio!X20+Julio!X20+Agosto!X20+Septiembre!X20+'Octubre '!X20+Noviembre!X20+'Diciembre '!X20</f>
        <v>0</v>
      </c>
      <c r="Y20" s="16">
        <f>+Enero!Y20+Febrero!Y20+'Marzo '!Y20+'Abril '!Y20+'Mayo '!Y20+Junio!Y20+Julio!Y20+Agosto!Y20+Septiembre!Y20+'Octubre '!Y20+Noviembre!Y20+'Diciembre '!Y20</f>
        <v>0</v>
      </c>
      <c r="Z20" s="16">
        <f>+Enero!Z20+Febrero!Z20+'Marzo '!Z20+'Abril '!Z20+'Mayo '!Z20+Junio!Z20+Julio!Z20+Agosto!Z20+Septiembre!Z20+'Octubre '!Z20+Noviembre!Z20+'Diciembre '!Z20</f>
        <v>360</v>
      </c>
      <c r="AA20" s="16">
        <f>+Enero!AA20+Febrero!AA20+'Marzo '!AA20+'Abril '!AA20+'Mayo '!AA20+Junio!AA20+Julio!AA20+Agosto!AA20+Septiembre!AA20+'Octubre '!AA20+Noviembre!AA20+'Diciembre '!AA20</f>
        <v>0</v>
      </c>
      <c r="AB20" s="16">
        <f>+Enero!AB20+Febrero!AB20+'Marzo '!AB20+'Abril '!AB20+'Mayo '!AB20+Junio!AB20+Julio!AB20+Agosto!AB20+Septiembre!AB20+'Octubre '!AB20+Noviembre!AB20+'Diciembre '!AB20</f>
        <v>0</v>
      </c>
      <c r="AC20" s="16">
        <f>+Enero!AC20+Febrero!AC20+'Marzo '!AC20+'Abril '!AC20+'Mayo '!AC20+Junio!AC20+Julio!AC20+Agosto!AC20+Septiembre!AC20+'Octubre '!AC20+Noviembre!AC20+'Diciembre '!AC20</f>
        <v>0</v>
      </c>
      <c r="AD20" s="191"/>
      <c r="CA20" s="187" t="str">
        <f t="shared" si="1"/>
        <v/>
      </c>
      <c r="CG20" s="187">
        <f t="shared" si="2"/>
        <v>0</v>
      </c>
    </row>
    <row r="21" spans="1:85" x14ac:dyDescent="0.25">
      <c r="A21" s="522"/>
      <c r="B21" s="524" t="s">
        <v>106</v>
      </c>
      <c r="C21" s="525"/>
      <c r="D21" s="195">
        <f>SUM(H21:T21)</f>
        <v>0</v>
      </c>
      <c r="E21" s="16">
        <f>+Enero!E21+Febrero!E21+'Marzo '!E21+'Abril '!E21+'Mayo '!E21+Junio!E21+Julio!E21+Agosto!E21+Septiembre!E21+'Octubre '!E21+Noviembre!E21+'Diciembre '!E21</f>
        <v>0</v>
      </c>
      <c r="F21" s="16">
        <f>+Enero!F21+Febrero!F21+'Marzo '!F21+'Abril '!F21+'Mayo '!F21+Junio!F21+Julio!F21+Agosto!F21+Septiembre!F21+'Octubre '!F21+Noviembre!F21+'Diciembre '!F21</f>
        <v>0</v>
      </c>
      <c r="G21" s="16">
        <f>+Enero!G21+Febrero!G21+'Marzo '!G21+'Abril '!G21+'Mayo '!G21+Junio!G21+Julio!G21+Agosto!G21+Septiembre!G21+'Octubre '!G21+Noviembre!G21+'Diciembre '!G21</f>
        <v>0</v>
      </c>
      <c r="H21" s="16">
        <f>+Enero!H21+Febrero!H21+'Marzo '!H21+'Abril '!H21+'Mayo '!H21+Junio!H21+Julio!H21+Agosto!H21+Septiembre!H21+'Octubre '!H21+Noviembre!H21+'Diciembre '!H21</f>
        <v>0</v>
      </c>
      <c r="I21" s="16">
        <f>+Enero!I21+Febrero!I21+'Marzo '!I21+'Abril '!I21+'Mayo '!I21+Junio!I21+Julio!I21+Agosto!I21+Septiembre!I21+'Octubre '!I21+Noviembre!I21+'Diciembre '!I21</f>
        <v>0</v>
      </c>
      <c r="J21" s="16">
        <f>+Enero!J21+Febrero!J21+'Marzo '!J21+'Abril '!J21+'Mayo '!J21+Junio!J21+Julio!J21+Agosto!J21+Septiembre!J21+'Octubre '!J21+Noviembre!J21+'Diciembre '!J21</f>
        <v>0</v>
      </c>
      <c r="K21" s="16">
        <f>+Enero!K21+Febrero!K21+'Marzo '!K21+'Abril '!K21+'Mayo '!K21+Junio!K21+Julio!K21+Agosto!K21+Septiembre!K21+'Octubre '!K21+Noviembre!K21+'Diciembre '!K21</f>
        <v>0</v>
      </c>
      <c r="L21" s="16">
        <f>+Enero!L21+Febrero!L21+'Marzo '!L21+'Abril '!L21+'Mayo '!L21+Junio!L21+Julio!L21+Agosto!L21+Septiembre!L21+'Octubre '!L21+Noviembre!L21+'Diciembre '!L21</f>
        <v>0</v>
      </c>
      <c r="M21" s="16">
        <f>+Enero!M21+Febrero!M21+'Marzo '!M21+'Abril '!M21+'Mayo '!M21+Junio!M21+Julio!M21+Agosto!M21+Septiembre!M21+'Octubre '!M21+Noviembre!M21+'Diciembre '!M21</f>
        <v>0</v>
      </c>
      <c r="N21" s="16">
        <f>+Enero!N21+Febrero!N21+'Marzo '!N21+'Abril '!N21+'Mayo '!N21+Junio!N21+Julio!N21+Agosto!N21+Septiembre!N21+'Octubre '!N21+Noviembre!N21+'Diciembre '!N21</f>
        <v>0</v>
      </c>
      <c r="O21" s="16">
        <f>+Enero!O21+Febrero!O21+'Marzo '!O21+'Abril '!O21+'Mayo '!O21+Junio!O21+Julio!O21+Agosto!O21+Septiembre!O21+'Octubre '!O21+Noviembre!O21+'Diciembre '!O21</f>
        <v>0</v>
      </c>
      <c r="P21" s="16">
        <f>+Enero!P21+Febrero!P21+'Marzo '!P21+'Abril '!P21+'Mayo '!P21+Junio!P21+Julio!P21+Agosto!P21+Septiembre!P21+'Octubre '!P21+Noviembre!P21+'Diciembre '!P21</f>
        <v>0</v>
      </c>
      <c r="Q21" s="16">
        <f>+Enero!Q21+Febrero!Q21+'Marzo '!Q21+'Abril '!Q21+'Mayo '!Q21+Junio!Q21+Julio!Q21+Agosto!Q21+Septiembre!Q21+'Octubre '!Q21+Noviembre!Q21+'Diciembre '!Q21</f>
        <v>0</v>
      </c>
      <c r="R21" s="16">
        <f>+Enero!R21+Febrero!R21+'Marzo '!R21+'Abril '!R21+'Mayo '!R21+Junio!R21+Julio!R21+Agosto!R21+Septiembre!R21+'Octubre '!R21+Noviembre!R21+'Diciembre '!R21</f>
        <v>0</v>
      </c>
      <c r="S21" s="16">
        <f>+Enero!S21+Febrero!S21+'Marzo '!S21+'Abril '!S21+'Mayo '!S21+Junio!S21+Julio!S21+Agosto!S21+Septiembre!S21+'Octubre '!S21+Noviembre!S21+'Diciembre '!S21</f>
        <v>0</v>
      </c>
      <c r="T21" s="16">
        <f>+Enero!T21+Febrero!T21+'Marzo '!T21+'Abril '!T21+'Mayo '!T21+Junio!T21+Julio!T21+Agosto!T21+Septiembre!T21+'Octubre '!T21+Noviembre!T21+'Diciembre '!T21</f>
        <v>0</v>
      </c>
      <c r="U21" s="16">
        <f>+Enero!U21+Febrero!U21+'Marzo '!U21+'Abril '!U21+'Mayo '!U21+Junio!U21+Julio!U21+Agosto!U21+Septiembre!U21+'Octubre '!U21+Noviembre!U21+'Diciembre '!U21</f>
        <v>0</v>
      </c>
      <c r="V21" s="16">
        <f>+Enero!V21+Febrero!V21+'Marzo '!V21+'Abril '!V21+'Mayo '!V21+Junio!V21+Julio!V21+Agosto!V21+Septiembre!V21+'Octubre '!V21+Noviembre!V21+'Diciembre '!V21</f>
        <v>0</v>
      </c>
      <c r="W21" s="16">
        <f>+Enero!W21+Febrero!W21+'Marzo '!W21+'Abril '!W21+'Mayo '!W21+Junio!W21+Julio!W21+Agosto!W21+Septiembre!W21+'Octubre '!W21+Noviembre!W21+'Diciembre '!W21</f>
        <v>0</v>
      </c>
      <c r="X21" s="16">
        <f>+Enero!X21+Febrero!X21+'Marzo '!X21+'Abril '!X21+'Mayo '!X21+Junio!X21+Julio!X21+Agosto!X21+Septiembre!X21+'Octubre '!X21+Noviembre!X21+'Diciembre '!X21</f>
        <v>0</v>
      </c>
      <c r="Y21" s="16">
        <f>+Enero!Y21+Febrero!Y21+'Marzo '!Y21+'Abril '!Y21+'Mayo '!Y21+Junio!Y21+Julio!Y21+Agosto!Y21+Septiembre!Y21+'Octubre '!Y21+Noviembre!Y21+'Diciembre '!Y21</f>
        <v>0</v>
      </c>
      <c r="Z21" s="16">
        <f>+Enero!Z21+Febrero!Z21+'Marzo '!Z21+'Abril '!Z21+'Mayo '!Z21+Junio!Z21+Julio!Z21+Agosto!Z21+Septiembre!Z21+'Octubre '!Z21+Noviembre!Z21+'Diciembre '!Z21</f>
        <v>0</v>
      </c>
      <c r="AA21" s="16">
        <f>+Enero!AA21+Febrero!AA21+'Marzo '!AA21+'Abril '!AA21+'Mayo '!AA21+Junio!AA21+Julio!AA21+Agosto!AA21+Septiembre!AA21+'Octubre '!AA21+Noviembre!AA21+'Diciembre '!AA21</f>
        <v>0</v>
      </c>
      <c r="AB21" s="16">
        <f>+Enero!AB21+Febrero!AB21+'Marzo '!AB21+'Abril '!AB21+'Mayo '!AB21+Junio!AB21+Julio!AB21+Agosto!AB21+Septiembre!AB21+'Octubre '!AB21+Noviembre!AB21+'Diciembre '!AB21</f>
        <v>0</v>
      </c>
      <c r="AC21" s="16">
        <f>+Enero!AC21+Febrero!AC21+'Marzo '!AC21+'Abril '!AC21+'Mayo '!AC21+Junio!AC21+Julio!AC21+Agosto!AC21+Septiembre!AC21+'Octubre '!AC21+Noviembre!AC21+'Diciembre '!AC21</f>
        <v>0</v>
      </c>
      <c r="AD21" s="191"/>
      <c r="CA21" s="187" t="str">
        <f t="shared" si="1"/>
        <v/>
      </c>
      <c r="CG21" s="187">
        <f t="shared" si="2"/>
        <v>0</v>
      </c>
    </row>
    <row r="22" spans="1:85" x14ac:dyDescent="0.25">
      <c r="A22" s="522"/>
      <c r="B22" s="526" t="s">
        <v>107</v>
      </c>
      <c r="C22" s="70" t="s">
        <v>37</v>
      </c>
      <c r="D22" s="188">
        <f>E22</f>
        <v>203</v>
      </c>
      <c r="E22" s="16">
        <f>+Enero!E22+Febrero!E22+'Marzo '!E22+'Abril '!E22+'Mayo '!E22+Junio!E22+Julio!E22+Agosto!E22+Septiembre!E22+'Octubre '!E22+Noviembre!E22+'Diciembre '!E22</f>
        <v>203</v>
      </c>
      <c r="F22" s="16">
        <f>+Enero!F22+Febrero!F22+'Marzo '!F22+'Abril '!F22+'Mayo '!F22+Junio!F22+Julio!F22+Agosto!F22+Septiembre!F22+'Octubre '!F22+Noviembre!F22+'Diciembre '!F22</f>
        <v>0</v>
      </c>
      <c r="G22" s="16">
        <f>+Enero!G22+Febrero!G22+'Marzo '!G22+'Abril '!G22+'Mayo '!G22+Junio!G22+Julio!G22+Agosto!G22+Septiembre!G22+'Octubre '!G22+Noviembre!G22+'Diciembre '!G22</f>
        <v>0</v>
      </c>
      <c r="H22" s="16">
        <f>+Enero!H22+Febrero!H22+'Marzo '!H22+'Abril '!H22+'Mayo '!H22+Junio!H22+Julio!H22+Agosto!H22+Septiembre!H22+'Octubre '!H22+Noviembre!H22+'Diciembre '!H22</f>
        <v>0</v>
      </c>
      <c r="I22" s="16">
        <f>+Enero!I22+Febrero!I22+'Marzo '!I22+'Abril '!I22+'Mayo '!I22+Junio!I22+Julio!I22+Agosto!I22+Septiembre!I22+'Octubre '!I22+Noviembre!I22+'Diciembre '!I22</f>
        <v>0</v>
      </c>
      <c r="J22" s="16">
        <f>+Enero!J22+Febrero!J22+'Marzo '!J22+'Abril '!J22+'Mayo '!J22+Junio!J22+Julio!J22+Agosto!J22+Septiembre!J22+'Octubre '!J22+Noviembre!J22+'Diciembre '!J22</f>
        <v>0</v>
      </c>
      <c r="K22" s="16">
        <f>+Enero!K22+Febrero!K22+'Marzo '!K22+'Abril '!K22+'Mayo '!K22+Junio!K22+Julio!K22+Agosto!K22+Septiembre!K22+'Octubre '!K22+Noviembre!K22+'Diciembre '!K22</f>
        <v>0</v>
      </c>
      <c r="L22" s="16">
        <f>+Enero!L22+Febrero!L22+'Marzo '!L22+'Abril '!L22+'Mayo '!L22+Junio!L22+Julio!L22+Agosto!L22+Septiembre!L22+'Octubre '!L22+Noviembre!L22+'Diciembre '!L22</f>
        <v>0</v>
      </c>
      <c r="M22" s="16">
        <f>+Enero!M22+Febrero!M22+'Marzo '!M22+'Abril '!M22+'Mayo '!M22+Junio!M22+Julio!M22+Agosto!M22+Septiembre!M22+'Octubre '!M22+Noviembre!M22+'Diciembre '!M22</f>
        <v>0</v>
      </c>
      <c r="N22" s="16">
        <f>+Enero!N22+Febrero!N22+'Marzo '!N22+'Abril '!N22+'Mayo '!N22+Junio!N22+Julio!N22+Agosto!N22+Septiembre!N22+'Octubre '!N22+Noviembre!N22+'Diciembre '!N22</f>
        <v>0</v>
      </c>
      <c r="O22" s="16">
        <f>+Enero!O22+Febrero!O22+'Marzo '!O22+'Abril '!O22+'Mayo '!O22+Junio!O22+Julio!O22+Agosto!O22+Septiembre!O22+'Octubre '!O22+Noviembre!O22+'Diciembre '!O22</f>
        <v>0</v>
      </c>
      <c r="P22" s="16">
        <f>+Enero!P22+Febrero!P22+'Marzo '!P22+'Abril '!P22+'Mayo '!P22+Junio!P22+Julio!P22+Agosto!P22+Septiembre!P22+'Octubre '!P22+Noviembre!P22+'Diciembre '!P22</f>
        <v>0</v>
      </c>
      <c r="Q22" s="16">
        <f>+Enero!Q22+Febrero!Q22+'Marzo '!Q22+'Abril '!Q22+'Mayo '!Q22+Junio!Q22+Julio!Q22+Agosto!Q22+Septiembre!Q22+'Octubre '!Q22+Noviembre!Q22+'Diciembre '!Q22</f>
        <v>0</v>
      </c>
      <c r="R22" s="16">
        <f>+Enero!R22+Febrero!R22+'Marzo '!R22+'Abril '!R22+'Mayo '!R22+Junio!R22+Julio!R22+Agosto!R22+Septiembre!R22+'Octubre '!R22+Noviembre!R22+'Diciembre '!R22</f>
        <v>0</v>
      </c>
      <c r="S22" s="16">
        <f>+Enero!S22+Febrero!S22+'Marzo '!S22+'Abril '!S22+'Mayo '!S22+Junio!S22+Julio!S22+Agosto!S22+Septiembre!S22+'Octubre '!S22+Noviembre!S22+'Diciembre '!S22</f>
        <v>0</v>
      </c>
      <c r="T22" s="16">
        <f>+Enero!T22+Febrero!T22+'Marzo '!T22+'Abril '!T22+'Mayo '!T22+Junio!T22+Julio!T22+Agosto!T22+Septiembre!T22+'Octubre '!T22+Noviembre!T22+'Diciembre '!T22</f>
        <v>0</v>
      </c>
      <c r="U22" s="16">
        <f>+Enero!U22+Febrero!U22+'Marzo '!U22+'Abril '!U22+'Mayo '!U22+Junio!U22+Julio!U22+Agosto!U22+Septiembre!U22+'Octubre '!U22+Noviembre!U22+'Diciembre '!U22</f>
        <v>0</v>
      </c>
      <c r="V22" s="16">
        <f>+Enero!V22+Febrero!V22+'Marzo '!V22+'Abril '!V22+'Mayo '!V22+Junio!V22+Julio!V22+Agosto!V22+Septiembre!V22+'Octubre '!V22+Noviembre!V22+'Diciembre '!V22</f>
        <v>0</v>
      </c>
      <c r="W22" s="16">
        <f>+Enero!W22+Febrero!W22+'Marzo '!W22+'Abril '!W22+'Mayo '!W22+Junio!W22+Julio!W22+Agosto!W22+Septiembre!W22+'Octubre '!W22+Noviembre!W22+'Diciembre '!W22</f>
        <v>0</v>
      </c>
      <c r="X22" s="16">
        <f>+Enero!X22+Febrero!X22+'Marzo '!X22+'Abril '!X22+'Mayo '!X22+Junio!X22+Julio!X22+Agosto!X22+Septiembre!X22+'Octubre '!X22+Noviembre!X22+'Diciembre '!X22</f>
        <v>0</v>
      </c>
      <c r="Y22" s="16">
        <f>+Enero!Y22+Febrero!Y22+'Marzo '!Y22+'Abril '!Y22+'Mayo '!Y22+Junio!Y22+Julio!Y22+Agosto!Y22+Septiembre!Y22+'Octubre '!Y22+Noviembre!Y22+'Diciembre '!Y22</f>
        <v>0</v>
      </c>
      <c r="Z22" s="16">
        <f>+Enero!Z22+Febrero!Z22+'Marzo '!Z22+'Abril '!Z22+'Mayo '!Z22+Junio!Z22+Julio!Z22+Agosto!Z22+Septiembre!Z22+'Octubre '!Z22+Noviembre!Z22+'Diciembre '!Z22</f>
        <v>0</v>
      </c>
      <c r="AA22" s="16">
        <f>+Enero!AA22+Febrero!AA22+'Marzo '!AA22+'Abril '!AA22+'Mayo '!AA22+Junio!AA22+Julio!AA22+Agosto!AA22+Septiembre!AA22+'Octubre '!AA22+Noviembre!AA22+'Diciembre '!AA22</f>
        <v>0</v>
      </c>
      <c r="AB22" s="16">
        <f>+Enero!AB22+Febrero!AB22+'Marzo '!AB22+'Abril '!AB22+'Mayo '!AB22+Junio!AB22+Julio!AB22+Agosto!AB22+Septiembre!AB22+'Octubre '!AB22+Noviembre!AB22+'Diciembre '!AB22</f>
        <v>0</v>
      </c>
      <c r="AC22" s="16">
        <f>+Enero!AC22+Febrero!AC22+'Marzo '!AC22+'Abril '!AC22+'Mayo '!AC22+Junio!AC22+Julio!AC22+Agosto!AC22+Septiembre!AC22+'Octubre '!AC22+Noviembre!AC22+'Diciembre '!AC22</f>
        <v>0</v>
      </c>
      <c r="AD22" s="191"/>
      <c r="CA22" s="187" t="str">
        <f t="shared" si="1"/>
        <v/>
      </c>
      <c r="CG22" s="187">
        <f t="shared" si="2"/>
        <v>0</v>
      </c>
    </row>
    <row r="23" spans="1:85" x14ac:dyDescent="0.25">
      <c r="A23" s="522"/>
      <c r="B23" s="527"/>
      <c r="C23" s="171" t="s">
        <v>38</v>
      </c>
      <c r="D23" s="195">
        <f>E23</f>
        <v>276</v>
      </c>
      <c r="E23" s="16">
        <f>+Enero!E23+Febrero!E23+'Marzo '!E23+'Abril '!E23+'Mayo '!E23+Junio!E23+Julio!E23+Agosto!E23+Septiembre!E23+'Octubre '!E23+Noviembre!E23+'Diciembre '!E23</f>
        <v>276</v>
      </c>
      <c r="F23" s="16">
        <f>+Enero!F23+Febrero!F23+'Marzo '!F23+'Abril '!F23+'Mayo '!F23+Junio!F23+Julio!F23+Agosto!F23+Septiembre!F23+'Octubre '!F23+Noviembre!F23+'Diciembre '!F23</f>
        <v>0</v>
      </c>
      <c r="G23" s="16">
        <f>+Enero!G23+Febrero!G23+'Marzo '!G23+'Abril '!G23+'Mayo '!G23+Junio!G23+Julio!G23+Agosto!G23+Septiembre!G23+'Octubre '!G23+Noviembre!G23+'Diciembre '!G23</f>
        <v>0</v>
      </c>
      <c r="H23" s="16">
        <f>+Enero!H23+Febrero!H23+'Marzo '!H23+'Abril '!H23+'Mayo '!H23+Junio!H23+Julio!H23+Agosto!H23+Septiembre!H23+'Octubre '!H23+Noviembre!H23+'Diciembre '!H23</f>
        <v>0</v>
      </c>
      <c r="I23" s="16">
        <f>+Enero!I23+Febrero!I23+'Marzo '!I23+'Abril '!I23+'Mayo '!I23+Junio!I23+Julio!I23+Agosto!I23+Septiembre!I23+'Octubre '!I23+Noviembre!I23+'Diciembre '!I23</f>
        <v>0</v>
      </c>
      <c r="J23" s="16">
        <f>+Enero!J23+Febrero!J23+'Marzo '!J23+'Abril '!J23+'Mayo '!J23+Junio!J23+Julio!J23+Agosto!J23+Septiembre!J23+'Octubre '!J23+Noviembre!J23+'Diciembre '!J23</f>
        <v>0</v>
      </c>
      <c r="K23" s="16">
        <f>+Enero!K23+Febrero!K23+'Marzo '!K23+'Abril '!K23+'Mayo '!K23+Junio!K23+Julio!K23+Agosto!K23+Septiembre!K23+'Octubre '!K23+Noviembre!K23+'Diciembre '!K23</f>
        <v>0</v>
      </c>
      <c r="L23" s="16">
        <f>+Enero!L23+Febrero!L23+'Marzo '!L23+'Abril '!L23+'Mayo '!L23+Junio!L23+Julio!L23+Agosto!L23+Septiembre!L23+'Octubre '!L23+Noviembre!L23+'Diciembre '!L23</f>
        <v>0</v>
      </c>
      <c r="M23" s="16">
        <f>+Enero!M23+Febrero!M23+'Marzo '!M23+'Abril '!M23+'Mayo '!M23+Junio!M23+Julio!M23+Agosto!M23+Septiembre!M23+'Octubre '!M23+Noviembre!M23+'Diciembre '!M23</f>
        <v>0</v>
      </c>
      <c r="N23" s="16">
        <f>+Enero!N23+Febrero!N23+'Marzo '!N23+'Abril '!N23+'Mayo '!N23+Junio!N23+Julio!N23+Agosto!N23+Septiembre!N23+'Octubre '!N23+Noviembre!N23+'Diciembre '!N23</f>
        <v>0</v>
      </c>
      <c r="O23" s="16">
        <f>+Enero!O23+Febrero!O23+'Marzo '!O23+'Abril '!O23+'Mayo '!O23+Junio!O23+Julio!O23+Agosto!O23+Septiembre!O23+'Octubre '!O23+Noviembre!O23+'Diciembre '!O23</f>
        <v>0</v>
      </c>
      <c r="P23" s="16">
        <f>+Enero!P23+Febrero!P23+'Marzo '!P23+'Abril '!P23+'Mayo '!P23+Junio!P23+Julio!P23+Agosto!P23+Septiembre!P23+'Octubre '!P23+Noviembre!P23+'Diciembre '!P23</f>
        <v>0</v>
      </c>
      <c r="Q23" s="16">
        <f>+Enero!Q23+Febrero!Q23+'Marzo '!Q23+'Abril '!Q23+'Mayo '!Q23+Junio!Q23+Julio!Q23+Agosto!Q23+Septiembre!Q23+'Octubre '!Q23+Noviembre!Q23+'Diciembre '!Q23</f>
        <v>0</v>
      </c>
      <c r="R23" s="16">
        <f>+Enero!R23+Febrero!R23+'Marzo '!R23+'Abril '!R23+'Mayo '!R23+Junio!R23+Julio!R23+Agosto!R23+Septiembre!R23+'Octubre '!R23+Noviembre!R23+'Diciembre '!R23</f>
        <v>0</v>
      </c>
      <c r="S23" s="16">
        <f>+Enero!S23+Febrero!S23+'Marzo '!S23+'Abril '!S23+'Mayo '!S23+Junio!S23+Julio!S23+Agosto!S23+Septiembre!S23+'Octubre '!S23+Noviembre!S23+'Diciembre '!S23</f>
        <v>0</v>
      </c>
      <c r="T23" s="16">
        <f>+Enero!T23+Febrero!T23+'Marzo '!T23+'Abril '!T23+'Mayo '!T23+Junio!T23+Julio!T23+Agosto!T23+Septiembre!T23+'Octubre '!T23+Noviembre!T23+'Diciembre '!T23</f>
        <v>0</v>
      </c>
      <c r="U23" s="16">
        <f>+Enero!U23+Febrero!U23+'Marzo '!U23+'Abril '!U23+'Mayo '!U23+Junio!U23+Julio!U23+Agosto!U23+Septiembre!U23+'Octubre '!U23+Noviembre!U23+'Diciembre '!U23</f>
        <v>0</v>
      </c>
      <c r="V23" s="16">
        <f>+Enero!V23+Febrero!V23+'Marzo '!V23+'Abril '!V23+'Mayo '!V23+Junio!V23+Julio!V23+Agosto!V23+Septiembre!V23+'Octubre '!V23+Noviembre!V23+'Diciembre '!V23</f>
        <v>0</v>
      </c>
      <c r="W23" s="16">
        <f>+Enero!W23+Febrero!W23+'Marzo '!W23+'Abril '!W23+'Mayo '!W23+Junio!W23+Julio!W23+Agosto!W23+Septiembre!W23+'Octubre '!W23+Noviembre!W23+'Diciembre '!W23</f>
        <v>0</v>
      </c>
      <c r="X23" s="16">
        <f>+Enero!X23+Febrero!X23+'Marzo '!X23+'Abril '!X23+'Mayo '!X23+Junio!X23+Julio!X23+Agosto!X23+Septiembre!X23+'Octubre '!X23+Noviembre!X23+'Diciembre '!X23</f>
        <v>0</v>
      </c>
      <c r="Y23" s="16">
        <f>+Enero!Y23+Febrero!Y23+'Marzo '!Y23+'Abril '!Y23+'Mayo '!Y23+Junio!Y23+Julio!Y23+Agosto!Y23+Septiembre!Y23+'Octubre '!Y23+Noviembre!Y23+'Diciembre '!Y23</f>
        <v>0</v>
      </c>
      <c r="Z23" s="16">
        <f>+Enero!Z23+Febrero!Z23+'Marzo '!Z23+'Abril '!Z23+'Mayo '!Z23+Junio!Z23+Julio!Z23+Agosto!Z23+Septiembre!Z23+'Octubre '!Z23+Noviembre!Z23+'Diciembre '!Z23</f>
        <v>0</v>
      </c>
      <c r="AA23" s="16">
        <f>+Enero!AA23+Febrero!AA23+'Marzo '!AA23+'Abril '!AA23+'Mayo '!AA23+Junio!AA23+Julio!AA23+Agosto!AA23+Septiembre!AA23+'Octubre '!AA23+Noviembre!AA23+'Diciembre '!AA23</f>
        <v>0</v>
      </c>
      <c r="AB23" s="16">
        <f>+Enero!AB23+Febrero!AB23+'Marzo '!AB23+'Abril '!AB23+'Mayo '!AB23+Junio!AB23+Julio!AB23+Agosto!AB23+Septiembre!AB23+'Octubre '!AB23+Noviembre!AB23+'Diciembre '!AB23</f>
        <v>0</v>
      </c>
      <c r="AC23" s="16">
        <f>+Enero!AC23+Febrero!AC23+'Marzo '!AC23+'Abril '!AC23+'Mayo '!AC23+Junio!AC23+Julio!AC23+Agosto!AC23+Septiembre!AC23+'Octubre '!AC23+Noviembre!AC23+'Diciembre '!AC23</f>
        <v>0</v>
      </c>
      <c r="AD23" s="191"/>
      <c r="CA23" s="187" t="str">
        <f t="shared" si="1"/>
        <v/>
      </c>
      <c r="CG23" s="187">
        <f t="shared" si="2"/>
        <v>0</v>
      </c>
    </row>
    <row r="24" spans="1:85" x14ac:dyDescent="0.25">
      <c r="A24" s="522"/>
      <c r="B24" s="528"/>
      <c r="C24" s="77" t="s">
        <v>39</v>
      </c>
      <c r="D24" s="196">
        <f>SUM(E24:G24)</f>
        <v>0</v>
      </c>
      <c r="E24" s="16">
        <f>+Enero!E24+Febrero!E24+'Marzo '!E24+'Abril '!E24+'Mayo '!E24+Junio!E24+Julio!E24+Agosto!E24+Septiembre!E24+'Octubre '!E24+Noviembre!E24+'Diciembre '!E24</f>
        <v>0</v>
      </c>
      <c r="F24" s="16">
        <f>+Enero!F24+Febrero!F24+'Marzo '!F24+'Abril '!F24+'Mayo '!F24+Junio!F24+Julio!F24+Agosto!F24+Septiembre!F24+'Octubre '!F24+Noviembre!F24+'Diciembre '!F24</f>
        <v>0</v>
      </c>
      <c r="G24" s="16">
        <f>+Enero!G24+Febrero!G24+'Marzo '!G24+'Abril '!G24+'Mayo '!G24+Junio!G24+Julio!G24+Agosto!G24+Septiembre!G24+'Octubre '!G24+Noviembre!G24+'Diciembre '!G24</f>
        <v>0</v>
      </c>
      <c r="H24" s="16">
        <f>+Enero!H24+Febrero!H24+'Marzo '!H24+'Abril '!H24+'Mayo '!H24+Junio!H24+Julio!H24+Agosto!H24+Septiembre!H24+'Octubre '!H24+Noviembre!H24+'Diciembre '!H24</f>
        <v>0</v>
      </c>
      <c r="I24" s="16">
        <f>+Enero!I24+Febrero!I24+'Marzo '!I24+'Abril '!I24+'Mayo '!I24+Junio!I24+Julio!I24+Agosto!I24+Septiembre!I24+'Octubre '!I24+Noviembre!I24+'Diciembre '!I24</f>
        <v>0</v>
      </c>
      <c r="J24" s="16">
        <f>+Enero!J24+Febrero!J24+'Marzo '!J24+'Abril '!J24+'Mayo '!J24+Junio!J24+Julio!J24+Agosto!J24+Septiembre!J24+'Octubre '!J24+Noviembre!J24+'Diciembre '!J24</f>
        <v>0</v>
      </c>
      <c r="K24" s="16">
        <f>+Enero!K24+Febrero!K24+'Marzo '!K24+'Abril '!K24+'Mayo '!K24+Junio!K24+Julio!K24+Agosto!K24+Septiembre!K24+'Octubre '!K24+Noviembre!K24+'Diciembre '!K24</f>
        <v>0</v>
      </c>
      <c r="L24" s="16">
        <f>+Enero!L24+Febrero!L24+'Marzo '!L24+'Abril '!L24+'Mayo '!L24+Junio!L24+Julio!L24+Agosto!L24+Septiembre!L24+'Octubre '!L24+Noviembre!L24+'Diciembre '!L24</f>
        <v>0</v>
      </c>
      <c r="M24" s="16">
        <f>+Enero!M24+Febrero!M24+'Marzo '!M24+'Abril '!M24+'Mayo '!M24+Junio!M24+Julio!M24+Agosto!M24+Septiembre!M24+'Octubre '!M24+Noviembre!M24+'Diciembre '!M24</f>
        <v>0</v>
      </c>
      <c r="N24" s="16">
        <f>+Enero!N24+Febrero!N24+'Marzo '!N24+'Abril '!N24+'Mayo '!N24+Junio!N24+Julio!N24+Agosto!N24+Septiembre!N24+'Octubre '!N24+Noviembre!N24+'Diciembre '!N24</f>
        <v>0</v>
      </c>
      <c r="O24" s="16">
        <f>+Enero!O24+Febrero!O24+'Marzo '!O24+'Abril '!O24+'Mayo '!O24+Junio!O24+Julio!O24+Agosto!O24+Septiembre!O24+'Octubre '!O24+Noviembre!O24+'Diciembre '!O24</f>
        <v>0</v>
      </c>
      <c r="P24" s="16">
        <f>+Enero!P24+Febrero!P24+'Marzo '!P24+'Abril '!P24+'Mayo '!P24+Junio!P24+Julio!P24+Agosto!P24+Septiembre!P24+'Octubre '!P24+Noviembre!P24+'Diciembre '!P24</f>
        <v>0</v>
      </c>
      <c r="Q24" s="16">
        <f>+Enero!Q24+Febrero!Q24+'Marzo '!Q24+'Abril '!Q24+'Mayo '!Q24+Junio!Q24+Julio!Q24+Agosto!Q24+Septiembre!Q24+'Octubre '!Q24+Noviembre!Q24+'Diciembre '!Q24</f>
        <v>0</v>
      </c>
      <c r="R24" s="16">
        <f>+Enero!R24+Febrero!R24+'Marzo '!R24+'Abril '!R24+'Mayo '!R24+Junio!R24+Julio!R24+Agosto!R24+Septiembre!R24+'Octubre '!R24+Noviembre!R24+'Diciembre '!R24</f>
        <v>0</v>
      </c>
      <c r="S24" s="16">
        <f>+Enero!S24+Febrero!S24+'Marzo '!S24+'Abril '!S24+'Mayo '!S24+Junio!S24+Julio!S24+Agosto!S24+Septiembre!S24+'Octubre '!S24+Noviembre!S24+'Diciembre '!S24</f>
        <v>0</v>
      </c>
      <c r="T24" s="16">
        <f>+Enero!T24+Febrero!T24+'Marzo '!T24+'Abril '!T24+'Mayo '!T24+Junio!T24+Julio!T24+Agosto!T24+Septiembre!T24+'Octubre '!T24+Noviembre!T24+'Diciembre '!T24</f>
        <v>0</v>
      </c>
      <c r="U24" s="16">
        <f>+Enero!U24+Febrero!U24+'Marzo '!U24+'Abril '!U24+'Mayo '!U24+Junio!U24+Julio!U24+Agosto!U24+Septiembre!U24+'Octubre '!U24+Noviembre!U24+'Diciembre '!U24</f>
        <v>0</v>
      </c>
      <c r="V24" s="16">
        <f>+Enero!V24+Febrero!V24+'Marzo '!V24+'Abril '!V24+'Mayo '!V24+Junio!V24+Julio!V24+Agosto!V24+Septiembre!V24+'Octubre '!V24+Noviembre!V24+'Diciembre '!V24</f>
        <v>0</v>
      </c>
      <c r="W24" s="16">
        <f>+Enero!W24+Febrero!W24+'Marzo '!W24+'Abril '!W24+'Mayo '!W24+Junio!W24+Julio!W24+Agosto!W24+Septiembre!W24+'Octubre '!W24+Noviembre!W24+'Diciembre '!W24</f>
        <v>0</v>
      </c>
      <c r="X24" s="16">
        <f>+Enero!X24+Febrero!X24+'Marzo '!X24+'Abril '!X24+'Mayo '!X24+Junio!X24+Julio!X24+Agosto!X24+Septiembre!X24+'Octubre '!X24+Noviembre!X24+'Diciembre '!X24</f>
        <v>0</v>
      </c>
      <c r="Y24" s="16">
        <f>+Enero!Y24+Febrero!Y24+'Marzo '!Y24+'Abril '!Y24+'Mayo '!Y24+Junio!Y24+Julio!Y24+Agosto!Y24+Septiembre!Y24+'Octubre '!Y24+Noviembre!Y24+'Diciembre '!Y24</f>
        <v>0</v>
      </c>
      <c r="Z24" s="16">
        <f>+Enero!Z24+Febrero!Z24+'Marzo '!Z24+'Abril '!Z24+'Mayo '!Z24+Junio!Z24+Julio!Z24+Agosto!Z24+Septiembre!Z24+'Octubre '!Z24+Noviembre!Z24+'Diciembre '!Z24</f>
        <v>0</v>
      </c>
      <c r="AA24" s="16">
        <f>+Enero!AA24+Febrero!AA24+'Marzo '!AA24+'Abril '!AA24+'Mayo '!AA24+Junio!AA24+Julio!AA24+Agosto!AA24+Septiembre!AA24+'Octubre '!AA24+Noviembre!AA24+'Diciembre '!AA24</f>
        <v>0</v>
      </c>
      <c r="AB24" s="16">
        <f>+Enero!AB24+Febrero!AB24+'Marzo '!AB24+'Abril '!AB24+'Mayo '!AB24+Junio!AB24+Julio!AB24+Agosto!AB24+Septiembre!AB24+'Octubre '!AB24+Noviembre!AB24+'Diciembre '!AB24</f>
        <v>0</v>
      </c>
      <c r="AC24" s="16">
        <f>+Enero!AC24+Febrero!AC24+'Marzo '!AC24+'Abril '!AC24+'Mayo '!AC24+Junio!AC24+Julio!AC24+Agosto!AC24+Septiembre!AC24+'Octubre '!AC24+Noviembre!AC24+'Diciembre '!AC24</f>
        <v>0</v>
      </c>
      <c r="AD24" s="191"/>
      <c r="CA24" s="187" t="str">
        <f t="shared" si="1"/>
        <v/>
      </c>
      <c r="CG24" s="187">
        <f t="shared" si="2"/>
        <v>0</v>
      </c>
    </row>
    <row r="25" spans="1:85" x14ac:dyDescent="0.25">
      <c r="A25" s="522"/>
      <c r="B25" s="550" t="s">
        <v>40</v>
      </c>
      <c r="C25" s="153" t="s">
        <v>41</v>
      </c>
      <c r="D25" s="190">
        <f>SUM(E25:G25)</f>
        <v>0</v>
      </c>
      <c r="E25" s="16">
        <f>+Enero!E25+Febrero!E25+'Marzo '!E25+'Abril '!E25+'Mayo '!E25+Junio!E25+Julio!E25+Agosto!E25+Septiembre!E25+'Octubre '!E25+Noviembre!E25+'Diciembre '!E25</f>
        <v>0</v>
      </c>
      <c r="F25" s="16">
        <f>+Enero!F25+Febrero!F25+'Marzo '!F25+'Abril '!F25+'Mayo '!F25+Junio!F25+Julio!F25+Agosto!F25+Septiembre!F25+'Octubre '!F25+Noviembre!F25+'Diciembre '!F25</f>
        <v>0</v>
      </c>
      <c r="G25" s="16">
        <f>+Enero!G25+Febrero!G25+'Marzo '!G25+'Abril '!G25+'Mayo '!G25+Junio!G25+Julio!G25+Agosto!G25+Septiembre!G25+'Octubre '!G25+Noviembre!G25+'Diciembre '!G25</f>
        <v>0</v>
      </c>
      <c r="H25" s="16">
        <f>+Enero!H25+Febrero!H25+'Marzo '!H25+'Abril '!H25+'Mayo '!H25+Junio!H25+Julio!H25+Agosto!H25+Septiembre!H25+'Octubre '!H25+Noviembre!H25+'Diciembre '!H25</f>
        <v>0</v>
      </c>
      <c r="I25" s="16">
        <f>+Enero!I25+Febrero!I25+'Marzo '!I25+'Abril '!I25+'Mayo '!I25+Junio!I25+Julio!I25+Agosto!I25+Septiembre!I25+'Octubre '!I25+Noviembre!I25+'Diciembre '!I25</f>
        <v>0</v>
      </c>
      <c r="J25" s="16">
        <f>+Enero!J25+Febrero!J25+'Marzo '!J25+'Abril '!J25+'Mayo '!J25+Junio!J25+Julio!J25+Agosto!J25+Septiembre!J25+'Octubre '!J25+Noviembre!J25+'Diciembre '!J25</f>
        <v>0</v>
      </c>
      <c r="K25" s="16">
        <f>+Enero!K25+Febrero!K25+'Marzo '!K25+'Abril '!K25+'Mayo '!K25+Junio!K25+Julio!K25+Agosto!K25+Septiembre!K25+'Octubre '!K25+Noviembre!K25+'Diciembre '!K25</f>
        <v>0</v>
      </c>
      <c r="L25" s="16">
        <f>+Enero!L25+Febrero!L25+'Marzo '!L25+'Abril '!L25+'Mayo '!L25+Junio!L25+Julio!L25+Agosto!L25+Septiembre!L25+'Octubre '!L25+Noviembre!L25+'Diciembre '!L25</f>
        <v>0</v>
      </c>
      <c r="M25" s="16">
        <f>+Enero!M25+Febrero!M25+'Marzo '!M25+'Abril '!M25+'Mayo '!M25+Junio!M25+Julio!M25+Agosto!M25+Septiembre!M25+'Octubre '!M25+Noviembre!M25+'Diciembre '!M25</f>
        <v>0</v>
      </c>
      <c r="N25" s="16">
        <f>+Enero!N25+Febrero!N25+'Marzo '!N25+'Abril '!N25+'Mayo '!N25+Junio!N25+Julio!N25+Agosto!N25+Septiembre!N25+'Octubre '!N25+Noviembre!N25+'Diciembre '!N25</f>
        <v>0</v>
      </c>
      <c r="O25" s="16">
        <f>+Enero!O25+Febrero!O25+'Marzo '!O25+'Abril '!O25+'Mayo '!O25+Junio!O25+Julio!O25+Agosto!O25+Septiembre!O25+'Octubre '!O25+Noviembre!O25+'Diciembre '!O25</f>
        <v>0</v>
      </c>
      <c r="P25" s="16">
        <f>+Enero!P25+Febrero!P25+'Marzo '!P25+'Abril '!P25+'Mayo '!P25+Junio!P25+Julio!P25+Agosto!P25+Septiembre!P25+'Octubre '!P25+Noviembre!P25+'Diciembre '!P25</f>
        <v>0</v>
      </c>
      <c r="Q25" s="16">
        <f>+Enero!Q25+Febrero!Q25+'Marzo '!Q25+'Abril '!Q25+'Mayo '!Q25+Junio!Q25+Julio!Q25+Agosto!Q25+Septiembre!Q25+'Octubre '!Q25+Noviembre!Q25+'Diciembre '!Q25</f>
        <v>0</v>
      </c>
      <c r="R25" s="16">
        <f>+Enero!R25+Febrero!R25+'Marzo '!R25+'Abril '!R25+'Mayo '!R25+Junio!R25+Julio!R25+Agosto!R25+Septiembre!R25+'Octubre '!R25+Noviembre!R25+'Diciembre '!R25</f>
        <v>0</v>
      </c>
      <c r="S25" s="16">
        <f>+Enero!S25+Febrero!S25+'Marzo '!S25+'Abril '!S25+'Mayo '!S25+Junio!S25+Julio!S25+Agosto!S25+Septiembre!S25+'Octubre '!S25+Noviembre!S25+'Diciembre '!S25</f>
        <v>0</v>
      </c>
      <c r="T25" s="16">
        <f>+Enero!T25+Febrero!T25+'Marzo '!T25+'Abril '!T25+'Mayo '!T25+Junio!T25+Julio!T25+Agosto!T25+Septiembre!T25+'Octubre '!T25+Noviembre!T25+'Diciembre '!T25</f>
        <v>0</v>
      </c>
      <c r="U25" s="16">
        <f>+Enero!U25+Febrero!U25+'Marzo '!U25+'Abril '!U25+'Mayo '!U25+Junio!U25+Julio!U25+Agosto!U25+Septiembre!U25+'Octubre '!U25+Noviembre!U25+'Diciembre '!U25</f>
        <v>0</v>
      </c>
      <c r="V25" s="16">
        <f>+Enero!V25+Febrero!V25+'Marzo '!V25+'Abril '!V25+'Mayo '!V25+Junio!V25+Julio!V25+Agosto!V25+Septiembre!V25+'Octubre '!V25+Noviembre!V25+'Diciembre '!V25</f>
        <v>0</v>
      </c>
      <c r="W25" s="16">
        <f>+Enero!W25+Febrero!W25+'Marzo '!W25+'Abril '!W25+'Mayo '!W25+Junio!W25+Julio!W25+Agosto!W25+Septiembre!W25+'Octubre '!W25+Noviembre!W25+'Diciembre '!W25</f>
        <v>0</v>
      </c>
      <c r="X25" s="16">
        <f>+Enero!X25+Febrero!X25+'Marzo '!X25+'Abril '!X25+'Mayo '!X25+Junio!X25+Julio!X25+Agosto!X25+Septiembre!X25+'Octubre '!X25+Noviembre!X25+'Diciembre '!X25</f>
        <v>0</v>
      </c>
      <c r="Y25" s="16">
        <f>+Enero!Y25+Febrero!Y25+'Marzo '!Y25+'Abril '!Y25+'Mayo '!Y25+Junio!Y25+Julio!Y25+Agosto!Y25+Septiembre!Y25+'Octubre '!Y25+Noviembre!Y25+'Diciembre '!Y25</f>
        <v>0</v>
      </c>
      <c r="Z25" s="16">
        <f>+Enero!Z25+Febrero!Z25+'Marzo '!Z25+'Abril '!Z25+'Mayo '!Z25+Junio!Z25+Julio!Z25+Agosto!Z25+Septiembre!Z25+'Octubre '!Z25+Noviembre!Z25+'Diciembre '!Z25</f>
        <v>0</v>
      </c>
      <c r="AA25" s="16">
        <f>+Enero!AA25+Febrero!AA25+'Marzo '!AA25+'Abril '!AA25+'Mayo '!AA25+Junio!AA25+Julio!AA25+Agosto!AA25+Septiembre!AA25+'Octubre '!AA25+Noviembre!AA25+'Diciembre '!AA25</f>
        <v>0</v>
      </c>
      <c r="AB25" s="16">
        <f>+Enero!AB25+Febrero!AB25+'Marzo '!AB25+'Abril '!AB25+'Mayo '!AB25+Junio!AB25+Julio!AB25+Agosto!AB25+Septiembre!AB25+'Octubre '!AB25+Noviembre!AB25+'Diciembre '!AB25</f>
        <v>0</v>
      </c>
      <c r="AC25" s="16">
        <f>+Enero!AC25+Febrero!AC25+'Marzo '!AC25+'Abril '!AC25+'Mayo '!AC25+Junio!AC25+Julio!AC25+Agosto!AC25+Septiembre!AC25+'Octubre '!AC25+Noviembre!AC25+'Diciembre '!AC25</f>
        <v>0</v>
      </c>
      <c r="AD25" s="191"/>
      <c r="CA25" s="187" t="str">
        <f t="shared" si="1"/>
        <v/>
      </c>
      <c r="CG25" s="187">
        <f t="shared" si="2"/>
        <v>0</v>
      </c>
    </row>
    <row r="26" spans="1:85" x14ac:dyDescent="0.25">
      <c r="A26" s="522"/>
      <c r="B26" s="551"/>
      <c r="C26" s="154" t="s">
        <v>42</v>
      </c>
      <c r="D26" s="192">
        <f>SUM(E26:I26)</f>
        <v>0</v>
      </c>
      <c r="E26" s="16">
        <f>+Enero!E26+Febrero!E26+'Marzo '!E26+'Abril '!E26+'Mayo '!E26+Junio!E26+Julio!E26+Agosto!E26+Septiembre!E26+'Octubre '!E26+Noviembre!E26+'Diciembre '!E26</f>
        <v>0</v>
      </c>
      <c r="F26" s="16">
        <f>+Enero!F26+Febrero!F26+'Marzo '!F26+'Abril '!F26+'Mayo '!F26+Junio!F26+Julio!F26+Agosto!F26+Septiembre!F26+'Octubre '!F26+Noviembre!F26+'Diciembre '!F26</f>
        <v>0</v>
      </c>
      <c r="G26" s="16">
        <f>+Enero!G26+Febrero!G26+'Marzo '!G26+'Abril '!G26+'Mayo '!G26+Junio!G26+Julio!G26+Agosto!G26+Septiembre!G26+'Octubre '!G26+Noviembre!G26+'Diciembre '!G26</f>
        <v>0</v>
      </c>
      <c r="H26" s="16">
        <f>+Enero!H26+Febrero!H26+'Marzo '!H26+'Abril '!H26+'Mayo '!H26+Junio!H26+Julio!H26+Agosto!H26+Septiembre!H26+'Octubre '!H26+Noviembre!H26+'Diciembre '!H26</f>
        <v>0</v>
      </c>
      <c r="I26" s="16">
        <f>+Enero!I26+Febrero!I26+'Marzo '!I26+'Abril '!I26+'Mayo '!I26+Junio!I26+Julio!I26+Agosto!I26+Septiembre!I26+'Octubre '!I26+Noviembre!I26+'Diciembre '!I26</f>
        <v>0</v>
      </c>
      <c r="J26" s="16">
        <f>+Enero!J26+Febrero!J26+'Marzo '!J26+'Abril '!J26+'Mayo '!J26+Junio!J26+Julio!J26+Agosto!J26+Septiembre!J26+'Octubre '!J26+Noviembre!J26+'Diciembre '!J26</f>
        <v>0</v>
      </c>
      <c r="K26" s="16">
        <f>+Enero!K26+Febrero!K26+'Marzo '!K26+'Abril '!K26+'Mayo '!K26+Junio!K26+Julio!K26+Agosto!K26+Septiembre!K26+'Octubre '!K26+Noviembre!K26+'Diciembre '!K26</f>
        <v>0</v>
      </c>
      <c r="L26" s="16">
        <f>+Enero!L26+Febrero!L26+'Marzo '!L26+'Abril '!L26+'Mayo '!L26+Junio!L26+Julio!L26+Agosto!L26+Septiembre!L26+'Octubre '!L26+Noviembre!L26+'Diciembre '!L26</f>
        <v>0</v>
      </c>
      <c r="M26" s="16">
        <f>+Enero!M26+Febrero!M26+'Marzo '!M26+'Abril '!M26+'Mayo '!M26+Junio!M26+Julio!M26+Agosto!M26+Septiembre!M26+'Octubre '!M26+Noviembre!M26+'Diciembre '!M26</f>
        <v>0</v>
      </c>
      <c r="N26" s="16">
        <f>+Enero!N26+Febrero!N26+'Marzo '!N26+'Abril '!N26+'Mayo '!N26+Junio!N26+Julio!N26+Agosto!N26+Septiembre!N26+'Octubre '!N26+Noviembre!N26+'Diciembre '!N26</f>
        <v>0</v>
      </c>
      <c r="O26" s="16">
        <f>+Enero!O26+Febrero!O26+'Marzo '!O26+'Abril '!O26+'Mayo '!O26+Junio!O26+Julio!O26+Agosto!O26+Septiembre!O26+'Octubre '!O26+Noviembre!O26+'Diciembre '!O26</f>
        <v>0</v>
      </c>
      <c r="P26" s="16">
        <f>+Enero!P26+Febrero!P26+'Marzo '!P26+'Abril '!P26+'Mayo '!P26+Junio!P26+Julio!P26+Agosto!P26+Septiembre!P26+'Octubre '!P26+Noviembre!P26+'Diciembre '!P26</f>
        <v>0</v>
      </c>
      <c r="Q26" s="16">
        <f>+Enero!Q26+Febrero!Q26+'Marzo '!Q26+'Abril '!Q26+'Mayo '!Q26+Junio!Q26+Julio!Q26+Agosto!Q26+Septiembre!Q26+'Octubre '!Q26+Noviembre!Q26+'Diciembre '!Q26</f>
        <v>0</v>
      </c>
      <c r="R26" s="16">
        <f>+Enero!R26+Febrero!R26+'Marzo '!R26+'Abril '!R26+'Mayo '!R26+Junio!R26+Julio!R26+Agosto!R26+Septiembre!R26+'Octubre '!R26+Noviembre!R26+'Diciembre '!R26</f>
        <v>0</v>
      </c>
      <c r="S26" s="16">
        <f>+Enero!S26+Febrero!S26+'Marzo '!S26+'Abril '!S26+'Mayo '!S26+Junio!S26+Julio!S26+Agosto!S26+Septiembre!S26+'Octubre '!S26+Noviembre!S26+'Diciembre '!S26</f>
        <v>0</v>
      </c>
      <c r="T26" s="16">
        <f>+Enero!T26+Febrero!T26+'Marzo '!T26+'Abril '!T26+'Mayo '!T26+Junio!T26+Julio!T26+Agosto!T26+Septiembre!T26+'Octubre '!T26+Noviembre!T26+'Diciembre '!T26</f>
        <v>0</v>
      </c>
      <c r="U26" s="16">
        <f>+Enero!U26+Febrero!U26+'Marzo '!U26+'Abril '!U26+'Mayo '!U26+Junio!U26+Julio!U26+Agosto!U26+Septiembre!U26+'Octubre '!U26+Noviembre!U26+'Diciembre '!U26</f>
        <v>0</v>
      </c>
      <c r="V26" s="16">
        <f>+Enero!V26+Febrero!V26+'Marzo '!V26+'Abril '!V26+'Mayo '!V26+Junio!V26+Julio!V26+Agosto!V26+Septiembre!V26+'Octubre '!V26+Noviembre!V26+'Diciembre '!V26</f>
        <v>0</v>
      </c>
      <c r="W26" s="16">
        <f>+Enero!W26+Febrero!W26+'Marzo '!W26+'Abril '!W26+'Mayo '!W26+Junio!W26+Julio!W26+Agosto!W26+Septiembre!W26+'Octubre '!W26+Noviembre!W26+'Diciembre '!W26</f>
        <v>0</v>
      </c>
      <c r="X26" s="16">
        <f>+Enero!X26+Febrero!X26+'Marzo '!X26+'Abril '!X26+'Mayo '!X26+Junio!X26+Julio!X26+Agosto!X26+Septiembre!X26+'Octubre '!X26+Noviembre!X26+'Diciembre '!X26</f>
        <v>0</v>
      </c>
      <c r="Y26" s="16">
        <f>+Enero!Y26+Febrero!Y26+'Marzo '!Y26+'Abril '!Y26+'Mayo '!Y26+Junio!Y26+Julio!Y26+Agosto!Y26+Septiembre!Y26+'Octubre '!Y26+Noviembre!Y26+'Diciembre '!Y26</f>
        <v>0</v>
      </c>
      <c r="Z26" s="16">
        <f>+Enero!Z26+Febrero!Z26+'Marzo '!Z26+'Abril '!Z26+'Mayo '!Z26+Junio!Z26+Julio!Z26+Agosto!Z26+Septiembre!Z26+'Octubre '!Z26+Noviembre!Z26+'Diciembre '!Z26</f>
        <v>0</v>
      </c>
      <c r="AA26" s="16">
        <f>+Enero!AA26+Febrero!AA26+'Marzo '!AA26+'Abril '!AA26+'Mayo '!AA26+Junio!AA26+Julio!AA26+Agosto!AA26+Septiembre!AA26+'Octubre '!AA26+Noviembre!AA26+'Diciembre '!AA26</f>
        <v>0</v>
      </c>
      <c r="AB26" s="16">
        <f>+Enero!AB26+Febrero!AB26+'Marzo '!AB26+'Abril '!AB26+'Mayo '!AB26+Junio!AB26+Julio!AB26+Agosto!AB26+Septiembre!AB26+'Octubre '!AB26+Noviembre!AB26+'Diciembre '!AB26</f>
        <v>0</v>
      </c>
      <c r="AC26" s="16">
        <f>+Enero!AC26+Febrero!AC26+'Marzo '!AC26+'Abril '!AC26+'Mayo '!AC26+Junio!AC26+Julio!AC26+Agosto!AC26+Septiembre!AC26+'Octubre '!AC26+Noviembre!AC26+'Diciembre '!AC26</f>
        <v>0</v>
      </c>
      <c r="AD26" s="191"/>
      <c r="CA26" s="187" t="str">
        <f t="shared" si="1"/>
        <v/>
      </c>
      <c r="CG26" s="187">
        <f t="shared" si="2"/>
        <v>0</v>
      </c>
    </row>
    <row r="27" spans="1:85" x14ac:dyDescent="0.25">
      <c r="A27" s="522"/>
      <c r="B27" s="552"/>
      <c r="C27" s="77" t="s">
        <v>39</v>
      </c>
      <c r="D27" s="196">
        <f>SUM(E27:I27)</f>
        <v>122</v>
      </c>
      <c r="E27" s="16">
        <f>+Enero!E27+Febrero!E27+'Marzo '!E27+'Abril '!E27+'Mayo '!E27+Junio!E27+Julio!E27+Agosto!E27+Septiembre!E27+'Octubre '!E27+Noviembre!E27+'Diciembre '!E27</f>
        <v>0</v>
      </c>
      <c r="F27" s="16">
        <f>+Enero!F27+Febrero!F27+'Marzo '!F27+'Abril '!F27+'Mayo '!F27+Junio!F27+Julio!F27+Agosto!F27+Septiembre!F27+'Octubre '!F27+Noviembre!F27+'Diciembre '!F27</f>
        <v>20</v>
      </c>
      <c r="G27" s="16">
        <f>+Enero!G27+Febrero!G27+'Marzo '!G27+'Abril '!G27+'Mayo '!G27+Junio!G27+Julio!G27+Agosto!G27+Septiembre!G27+'Octubre '!G27+Noviembre!G27+'Diciembre '!G27</f>
        <v>37</v>
      </c>
      <c r="H27" s="16">
        <f>+Enero!H27+Febrero!H27+'Marzo '!H27+'Abril '!H27+'Mayo '!H27+Junio!H27+Julio!H27+Agosto!H27+Septiembre!H27+'Octubre '!H27+Noviembre!H27+'Diciembre '!H27</f>
        <v>35</v>
      </c>
      <c r="I27" s="16">
        <f>+Enero!I27+Febrero!I27+'Marzo '!I27+'Abril '!I27+'Mayo '!I27+Junio!I27+Julio!I27+Agosto!I27+Septiembre!I27+'Octubre '!I27+Noviembre!I27+'Diciembre '!I27</f>
        <v>30</v>
      </c>
      <c r="J27" s="16">
        <f>+Enero!J27+Febrero!J27+'Marzo '!J27+'Abril '!J27+'Mayo '!J27+Junio!J27+Julio!J27+Agosto!J27+Septiembre!J27+'Octubre '!J27+Noviembre!J27+'Diciembre '!J27</f>
        <v>0</v>
      </c>
      <c r="K27" s="16">
        <f>+Enero!K27+Febrero!K27+'Marzo '!K27+'Abril '!K27+'Mayo '!K27+Junio!K27+Julio!K27+Agosto!K27+Septiembre!K27+'Octubre '!K27+Noviembre!K27+'Diciembre '!K27</f>
        <v>0</v>
      </c>
      <c r="L27" s="16">
        <f>+Enero!L27+Febrero!L27+'Marzo '!L27+'Abril '!L27+'Mayo '!L27+Junio!L27+Julio!L27+Agosto!L27+Septiembre!L27+'Octubre '!L27+Noviembre!L27+'Diciembre '!L27</f>
        <v>0</v>
      </c>
      <c r="M27" s="16">
        <f>+Enero!M27+Febrero!M27+'Marzo '!M27+'Abril '!M27+'Mayo '!M27+Junio!M27+Julio!M27+Agosto!M27+Septiembre!M27+'Octubre '!M27+Noviembre!M27+'Diciembre '!M27</f>
        <v>0</v>
      </c>
      <c r="N27" s="16">
        <f>+Enero!N27+Febrero!N27+'Marzo '!N27+'Abril '!N27+'Mayo '!N27+Junio!N27+Julio!N27+Agosto!N27+Septiembre!N27+'Octubre '!N27+Noviembre!N27+'Diciembre '!N27</f>
        <v>0</v>
      </c>
      <c r="O27" s="16">
        <f>+Enero!O27+Febrero!O27+'Marzo '!O27+'Abril '!O27+'Mayo '!O27+Junio!O27+Julio!O27+Agosto!O27+Septiembre!O27+'Octubre '!O27+Noviembre!O27+'Diciembre '!O27</f>
        <v>0</v>
      </c>
      <c r="P27" s="16">
        <f>+Enero!P27+Febrero!P27+'Marzo '!P27+'Abril '!P27+'Mayo '!P27+Junio!P27+Julio!P27+Agosto!P27+Septiembre!P27+'Octubre '!P27+Noviembre!P27+'Diciembre '!P27</f>
        <v>0</v>
      </c>
      <c r="Q27" s="16">
        <f>+Enero!Q27+Febrero!Q27+'Marzo '!Q27+'Abril '!Q27+'Mayo '!Q27+Junio!Q27+Julio!Q27+Agosto!Q27+Septiembre!Q27+'Octubre '!Q27+Noviembre!Q27+'Diciembre '!Q27</f>
        <v>0</v>
      </c>
      <c r="R27" s="16">
        <f>+Enero!R27+Febrero!R27+'Marzo '!R27+'Abril '!R27+'Mayo '!R27+Junio!R27+Julio!R27+Agosto!R27+Septiembre!R27+'Octubre '!R27+Noviembre!R27+'Diciembre '!R27</f>
        <v>0</v>
      </c>
      <c r="S27" s="16">
        <f>+Enero!S27+Febrero!S27+'Marzo '!S27+'Abril '!S27+'Mayo '!S27+Junio!S27+Julio!S27+Agosto!S27+Septiembre!S27+'Octubre '!S27+Noviembre!S27+'Diciembre '!S27</f>
        <v>0</v>
      </c>
      <c r="T27" s="16">
        <f>+Enero!T27+Febrero!T27+'Marzo '!T27+'Abril '!T27+'Mayo '!T27+Junio!T27+Julio!T27+Agosto!T27+Septiembre!T27+'Octubre '!T27+Noviembre!T27+'Diciembre '!T27</f>
        <v>0</v>
      </c>
      <c r="U27" s="16">
        <f>+Enero!U27+Febrero!U27+'Marzo '!U27+'Abril '!U27+'Mayo '!U27+Junio!U27+Julio!U27+Agosto!U27+Septiembre!U27+'Octubre '!U27+Noviembre!U27+'Diciembre '!U27</f>
        <v>0</v>
      </c>
      <c r="V27" s="16">
        <f>+Enero!V27+Febrero!V27+'Marzo '!V27+'Abril '!V27+'Mayo '!V27+Junio!V27+Julio!V27+Agosto!V27+Septiembre!V27+'Octubre '!V27+Noviembre!V27+'Diciembre '!V27</f>
        <v>0</v>
      </c>
      <c r="W27" s="16">
        <f>+Enero!W27+Febrero!W27+'Marzo '!W27+'Abril '!W27+'Mayo '!W27+Junio!W27+Julio!W27+Agosto!W27+Septiembre!W27+'Octubre '!W27+Noviembre!W27+'Diciembre '!W27</f>
        <v>0</v>
      </c>
      <c r="X27" s="16">
        <f>+Enero!X27+Febrero!X27+'Marzo '!X27+'Abril '!X27+'Mayo '!X27+Junio!X27+Julio!X27+Agosto!X27+Septiembre!X27+'Octubre '!X27+Noviembre!X27+'Diciembre '!X27</f>
        <v>0</v>
      </c>
      <c r="Y27" s="16">
        <f>+Enero!Y27+Febrero!Y27+'Marzo '!Y27+'Abril '!Y27+'Mayo '!Y27+Junio!Y27+Julio!Y27+Agosto!Y27+Septiembre!Y27+'Octubre '!Y27+Noviembre!Y27+'Diciembre '!Y27</f>
        <v>0</v>
      </c>
      <c r="Z27" s="16">
        <f>+Enero!Z27+Febrero!Z27+'Marzo '!Z27+'Abril '!Z27+'Mayo '!Z27+Junio!Z27+Julio!Z27+Agosto!Z27+Septiembre!Z27+'Octubre '!Z27+Noviembre!Z27+'Diciembre '!Z27</f>
        <v>0</v>
      </c>
      <c r="AA27" s="16">
        <f>+Enero!AA27+Febrero!AA27+'Marzo '!AA27+'Abril '!AA27+'Mayo '!AA27+Junio!AA27+Julio!AA27+Agosto!AA27+Septiembre!AA27+'Octubre '!AA27+Noviembre!AA27+'Diciembre '!AA27</f>
        <v>0</v>
      </c>
      <c r="AB27" s="16">
        <f>+Enero!AB27+Febrero!AB27+'Marzo '!AB27+'Abril '!AB27+'Mayo '!AB27+Junio!AB27+Julio!AB27+Agosto!AB27+Septiembre!AB27+'Octubre '!AB27+Noviembre!AB27+'Diciembre '!AB27</f>
        <v>0</v>
      </c>
      <c r="AC27" s="16">
        <f>+Enero!AC27+Febrero!AC27+'Marzo '!AC27+'Abril '!AC27+'Mayo '!AC27+Junio!AC27+Julio!AC27+Agosto!AC27+Septiembre!AC27+'Octubre '!AC27+Noviembre!AC27+'Diciembre '!AC27</f>
        <v>0</v>
      </c>
      <c r="AD27" s="191"/>
      <c r="CA27" s="187" t="str">
        <f t="shared" si="1"/>
        <v/>
      </c>
      <c r="CG27" s="187">
        <f t="shared" si="2"/>
        <v>0</v>
      </c>
    </row>
    <row r="28" spans="1:85" x14ac:dyDescent="0.25">
      <c r="A28" s="522"/>
      <c r="B28" s="543" t="s">
        <v>43</v>
      </c>
      <c r="C28" s="544"/>
      <c r="D28" s="194">
        <f t="shared" ref="D28:D33" si="3">SUM(E28:X28)</f>
        <v>2171</v>
      </c>
      <c r="E28" s="16">
        <f>+Enero!E28+Febrero!E28+'Marzo '!E28+'Abril '!E28+'Mayo '!E28+Junio!E28+Julio!E28+Agosto!E28+Septiembre!E28+'Octubre '!E28+Noviembre!E28+'Diciembre '!E28</f>
        <v>1511</v>
      </c>
      <c r="F28" s="16">
        <f>+Enero!F28+Febrero!F28+'Marzo '!F28+'Abril '!F28+'Mayo '!F28+Junio!F28+Julio!F28+Agosto!F28+Septiembre!F28+'Octubre '!F28+Noviembre!F28+'Diciembre '!F28</f>
        <v>0</v>
      </c>
      <c r="G28" s="16">
        <f>+Enero!G28+Febrero!G28+'Marzo '!G28+'Abril '!G28+'Mayo '!G28+Junio!G28+Julio!G28+Agosto!G28+Septiembre!G28+'Octubre '!G28+Noviembre!G28+'Diciembre '!G28</f>
        <v>1</v>
      </c>
      <c r="H28" s="16">
        <f>+Enero!H28+Febrero!H28+'Marzo '!H28+'Abril '!H28+'Mayo '!H28+Junio!H28+Julio!H28+Agosto!H28+Septiembre!H28+'Octubre '!H28+Noviembre!H28+'Diciembre '!H28</f>
        <v>35</v>
      </c>
      <c r="I28" s="16">
        <f>+Enero!I28+Febrero!I28+'Marzo '!I28+'Abril '!I28+'Mayo '!I28+Junio!I28+Julio!I28+Agosto!I28+Septiembre!I28+'Octubre '!I28+Noviembre!I28+'Diciembre '!I28</f>
        <v>32</v>
      </c>
      <c r="J28" s="16">
        <f>+Enero!J28+Febrero!J28+'Marzo '!J28+'Abril '!J28+'Mayo '!J28+Junio!J28+Julio!J28+Agosto!J28+Septiembre!J28+'Octubre '!J28+Noviembre!J28+'Diciembre '!J28</f>
        <v>3</v>
      </c>
      <c r="K28" s="16">
        <f>+Enero!K28+Febrero!K28+'Marzo '!K28+'Abril '!K28+'Mayo '!K28+Junio!K28+Julio!K28+Agosto!K28+Septiembre!K28+'Octubre '!K28+Noviembre!K28+'Diciembre '!K28</f>
        <v>17</v>
      </c>
      <c r="L28" s="16">
        <f>+Enero!L28+Febrero!L28+'Marzo '!L28+'Abril '!L28+'Mayo '!L28+Junio!L28+Julio!L28+Agosto!L28+Septiembre!L28+'Octubre '!L28+Noviembre!L28+'Diciembre '!L28</f>
        <v>18</v>
      </c>
      <c r="M28" s="16">
        <f>+Enero!M28+Febrero!M28+'Marzo '!M28+'Abril '!M28+'Mayo '!M28+Junio!M28+Julio!M28+Agosto!M28+Septiembre!M28+'Octubre '!M28+Noviembre!M28+'Diciembre '!M28</f>
        <v>17</v>
      </c>
      <c r="N28" s="16">
        <f>+Enero!N28+Febrero!N28+'Marzo '!N28+'Abril '!N28+'Mayo '!N28+Junio!N28+Julio!N28+Agosto!N28+Septiembre!N28+'Octubre '!N28+Noviembre!N28+'Diciembre '!N28</f>
        <v>10</v>
      </c>
      <c r="O28" s="16">
        <f>+Enero!O28+Febrero!O28+'Marzo '!O28+'Abril '!O28+'Mayo '!O28+Junio!O28+Julio!O28+Agosto!O28+Septiembre!O28+'Octubre '!O28+Noviembre!O28+'Diciembre '!O28</f>
        <v>20</v>
      </c>
      <c r="P28" s="16">
        <f>+Enero!P28+Febrero!P28+'Marzo '!P28+'Abril '!P28+'Mayo '!P28+Junio!P28+Julio!P28+Agosto!P28+Septiembre!P28+'Octubre '!P28+Noviembre!P28+'Diciembre '!P28</f>
        <v>12</v>
      </c>
      <c r="Q28" s="16">
        <f>+Enero!Q28+Febrero!Q28+'Marzo '!Q28+'Abril '!Q28+'Mayo '!Q28+Junio!Q28+Julio!Q28+Agosto!Q28+Septiembre!Q28+'Octubre '!Q28+Noviembre!Q28+'Diciembre '!Q28</f>
        <v>35</v>
      </c>
      <c r="R28" s="16">
        <f>+Enero!R28+Febrero!R28+'Marzo '!R28+'Abril '!R28+'Mayo '!R28+Junio!R28+Julio!R28+Agosto!R28+Septiembre!R28+'Octubre '!R28+Noviembre!R28+'Diciembre '!R28</f>
        <v>34</v>
      </c>
      <c r="S28" s="16">
        <f>+Enero!S28+Febrero!S28+'Marzo '!S28+'Abril '!S28+'Mayo '!S28+Junio!S28+Julio!S28+Agosto!S28+Septiembre!S28+'Octubre '!S28+Noviembre!S28+'Diciembre '!S28</f>
        <v>59</v>
      </c>
      <c r="T28" s="16">
        <f>+Enero!T28+Febrero!T28+'Marzo '!T28+'Abril '!T28+'Mayo '!T28+Junio!T28+Julio!T28+Agosto!T28+Septiembre!T28+'Octubre '!T28+Noviembre!T28+'Diciembre '!T28</f>
        <v>42</v>
      </c>
      <c r="U28" s="16">
        <f>+Enero!U28+Febrero!U28+'Marzo '!U28+'Abril '!U28+'Mayo '!U28+Junio!U28+Julio!U28+Agosto!U28+Septiembre!U28+'Octubre '!U28+Noviembre!U28+'Diciembre '!U28</f>
        <v>62</v>
      </c>
      <c r="V28" s="16">
        <f>+Enero!V28+Febrero!V28+'Marzo '!V28+'Abril '!V28+'Mayo '!V28+Junio!V28+Julio!V28+Agosto!V28+Septiembre!V28+'Octubre '!V28+Noviembre!V28+'Diciembre '!V28</f>
        <v>56</v>
      </c>
      <c r="W28" s="16">
        <f>+Enero!W28+Febrero!W28+'Marzo '!W28+'Abril '!W28+'Mayo '!W28+Junio!W28+Julio!W28+Agosto!W28+Septiembre!W28+'Octubre '!W28+Noviembre!W28+'Diciembre '!W28</f>
        <v>52</v>
      </c>
      <c r="X28" s="16">
        <f>+Enero!X28+Febrero!X28+'Marzo '!X28+'Abril '!X28+'Mayo '!X28+Junio!X28+Julio!X28+Agosto!X28+Septiembre!X28+'Octubre '!X28+Noviembre!X28+'Diciembre '!X28</f>
        <v>155</v>
      </c>
      <c r="Y28" s="16">
        <f>+Enero!Y28+Febrero!Y28+'Marzo '!Y28+'Abril '!Y28+'Mayo '!Y28+Junio!Y28+Julio!Y28+Agosto!Y28+Septiembre!Y28+'Octubre '!Y28+Noviembre!Y28+'Diciembre '!Y28</f>
        <v>0</v>
      </c>
      <c r="Z28" s="16">
        <f>+Enero!Z28+Febrero!Z28+'Marzo '!Z28+'Abril '!Z28+'Mayo '!Z28+Junio!Z28+Julio!Z28+Agosto!Z28+Septiembre!Z28+'Octubre '!Z28+Noviembre!Z28+'Diciembre '!Z28</f>
        <v>29</v>
      </c>
      <c r="AA28" s="16">
        <f>+Enero!AA28+Febrero!AA28+'Marzo '!AA28+'Abril '!AA28+'Mayo '!AA28+Junio!AA28+Julio!AA28+Agosto!AA28+Septiembre!AA28+'Octubre '!AA28+Noviembre!AA28+'Diciembre '!AA28</f>
        <v>0</v>
      </c>
      <c r="AB28" s="16">
        <f>+Enero!AB28+Febrero!AB28+'Marzo '!AB28+'Abril '!AB28+'Mayo '!AB28+Junio!AB28+Julio!AB28+Agosto!AB28+Septiembre!AB28+'Octubre '!AB28+Noviembre!AB28+'Diciembre '!AB28</f>
        <v>0</v>
      </c>
      <c r="AC28" s="16">
        <f>+Enero!AC28+Febrero!AC28+'Marzo '!AC28+'Abril '!AC28+'Mayo '!AC28+Junio!AC28+Julio!AC28+Agosto!AC28+Septiembre!AC28+'Octubre '!AC28+Noviembre!AC28+'Diciembre '!AC28</f>
        <v>0</v>
      </c>
      <c r="AD28" s="191"/>
      <c r="CA28" s="187" t="str">
        <f t="shared" si="1"/>
        <v/>
      </c>
      <c r="CG28" s="187">
        <f t="shared" si="2"/>
        <v>0</v>
      </c>
    </row>
    <row r="29" spans="1:85" x14ac:dyDescent="0.25">
      <c r="A29" s="522"/>
      <c r="B29" s="518" t="s">
        <v>44</v>
      </c>
      <c r="C29" s="519"/>
      <c r="D29" s="192">
        <f t="shared" si="3"/>
        <v>2250</v>
      </c>
      <c r="E29" s="16">
        <f>+Enero!E29+Febrero!E29+'Marzo '!E29+'Abril '!E29+'Mayo '!E29+Junio!E29+Julio!E29+Agosto!E29+Septiembre!E29+'Octubre '!E29+Noviembre!E29+'Diciembre '!E29</f>
        <v>2250</v>
      </c>
      <c r="F29" s="16">
        <f>+Enero!F29+Febrero!F29+'Marzo '!F29+'Abril '!F29+'Mayo '!F29+Junio!F29+Julio!F29+Agosto!F29+Septiembre!F29+'Octubre '!F29+Noviembre!F29+'Diciembre '!F29</f>
        <v>0</v>
      </c>
      <c r="G29" s="16">
        <f>+Enero!G29+Febrero!G29+'Marzo '!G29+'Abril '!G29+'Mayo '!G29+Junio!G29+Julio!G29+Agosto!G29+Septiembre!G29+'Octubre '!G29+Noviembre!G29+'Diciembre '!G29</f>
        <v>0</v>
      </c>
      <c r="H29" s="16">
        <f>+Enero!H29+Febrero!H29+'Marzo '!H29+'Abril '!H29+'Mayo '!H29+Junio!H29+Julio!H29+Agosto!H29+Septiembre!H29+'Octubre '!H29+Noviembre!H29+'Diciembre '!H29</f>
        <v>0</v>
      </c>
      <c r="I29" s="16">
        <f>+Enero!I29+Febrero!I29+'Marzo '!I29+'Abril '!I29+'Mayo '!I29+Junio!I29+Julio!I29+Agosto!I29+Septiembre!I29+'Octubre '!I29+Noviembre!I29+'Diciembre '!I29</f>
        <v>0</v>
      </c>
      <c r="J29" s="16">
        <f>+Enero!J29+Febrero!J29+'Marzo '!J29+'Abril '!J29+'Mayo '!J29+Junio!J29+Julio!J29+Agosto!J29+Septiembre!J29+'Octubre '!J29+Noviembre!J29+'Diciembre '!J29</f>
        <v>0</v>
      </c>
      <c r="K29" s="16">
        <f>+Enero!K29+Febrero!K29+'Marzo '!K29+'Abril '!K29+'Mayo '!K29+Junio!K29+Julio!K29+Agosto!K29+Septiembre!K29+'Octubre '!K29+Noviembre!K29+'Diciembre '!K29</f>
        <v>0</v>
      </c>
      <c r="L29" s="16">
        <f>+Enero!L29+Febrero!L29+'Marzo '!L29+'Abril '!L29+'Mayo '!L29+Junio!L29+Julio!L29+Agosto!L29+Septiembre!L29+'Octubre '!L29+Noviembre!L29+'Diciembre '!L29</f>
        <v>0</v>
      </c>
      <c r="M29" s="16">
        <f>+Enero!M29+Febrero!M29+'Marzo '!M29+'Abril '!M29+'Mayo '!M29+Junio!M29+Julio!M29+Agosto!M29+Septiembre!M29+'Octubre '!M29+Noviembre!M29+'Diciembre '!M29</f>
        <v>0</v>
      </c>
      <c r="N29" s="16">
        <f>+Enero!N29+Febrero!N29+'Marzo '!N29+'Abril '!N29+'Mayo '!N29+Junio!N29+Julio!N29+Agosto!N29+Septiembre!N29+'Octubre '!N29+Noviembre!N29+'Diciembre '!N29</f>
        <v>0</v>
      </c>
      <c r="O29" s="16">
        <f>+Enero!O29+Febrero!O29+'Marzo '!O29+'Abril '!O29+'Mayo '!O29+Junio!O29+Julio!O29+Agosto!O29+Septiembre!O29+'Octubre '!O29+Noviembre!O29+'Diciembre '!O29</f>
        <v>0</v>
      </c>
      <c r="P29" s="16">
        <f>+Enero!P29+Febrero!P29+'Marzo '!P29+'Abril '!P29+'Mayo '!P29+Junio!P29+Julio!P29+Agosto!P29+Septiembre!P29+'Octubre '!P29+Noviembre!P29+'Diciembre '!P29</f>
        <v>0</v>
      </c>
      <c r="Q29" s="16">
        <f>+Enero!Q29+Febrero!Q29+'Marzo '!Q29+'Abril '!Q29+'Mayo '!Q29+Junio!Q29+Julio!Q29+Agosto!Q29+Septiembre!Q29+'Octubre '!Q29+Noviembre!Q29+'Diciembre '!Q29</f>
        <v>0</v>
      </c>
      <c r="R29" s="16">
        <f>+Enero!R29+Febrero!R29+'Marzo '!R29+'Abril '!R29+'Mayo '!R29+Junio!R29+Julio!R29+Agosto!R29+Septiembre!R29+'Octubre '!R29+Noviembre!R29+'Diciembre '!R29</f>
        <v>0</v>
      </c>
      <c r="S29" s="16">
        <f>+Enero!S29+Febrero!S29+'Marzo '!S29+'Abril '!S29+'Mayo '!S29+Junio!S29+Julio!S29+Agosto!S29+Septiembre!S29+'Octubre '!S29+Noviembre!S29+'Diciembre '!S29</f>
        <v>0</v>
      </c>
      <c r="T29" s="16">
        <f>+Enero!T29+Febrero!T29+'Marzo '!T29+'Abril '!T29+'Mayo '!T29+Junio!T29+Julio!T29+Agosto!T29+Septiembre!T29+'Octubre '!T29+Noviembre!T29+'Diciembre '!T29</f>
        <v>0</v>
      </c>
      <c r="U29" s="16">
        <f>+Enero!U29+Febrero!U29+'Marzo '!U29+'Abril '!U29+'Mayo '!U29+Junio!U29+Julio!U29+Agosto!U29+Septiembre!U29+'Octubre '!U29+Noviembre!U29+'Diciembre '!U29</f>
        <v>0</v>
      </c>
      <c r="V29" s="16">
        <f>+Enero!V29+Febrero!V29+'Marzo '!V29+'Abril '!V29+'Mayo '!V29+Junio!V29+Julio!V29+Agosto!V29+Septiembre!V29+'Octubre '!V29+Noviembre!V29+'Diciembre '!V29</f>
        <v>0</v>
      </c>
      <c r="W29" s="16">
        <f>+Enero!W29+Febrero!W29+'Marzo '!W29+'Abril '!W29+'Mayo '!W29+Junio!W29+Julio!W29+Agosto!W29+Septiembre!W29+'Octubre '!W29+Noviembre!W29+'Diciembre '!W29</f>
        <v>0</v>
      </c>
      <c r="X29" s="16">
        <f>+Enero!X29+Febrero!X29+'Marzo '!X29+'Abril '!X29+'Mayo '!X29+Junio!X29+Julio!X29+Agosto!X29+Septiembre!X29+'Octubre '!X29+Noviembre!X29+'Diciembre '!X29</f>
        <v>0</v>
      </c>
      <c r="Y29" s="16">
        <f>+Enero!Y29+Febrero!Y29+'Marzo '!Y29+'Abril '!Y29+'Mayo '!Y29+Junio!Y29+Julio!Y29+Agosto!Y29+Septiembre!Y29+'Octubre '!Y29+Noviembre!Y29+'Diciembre '!Y29</f>
        <v>0</v>
      </c>
      <c r="Z29" s="16">
        <f>+Enero!Z29+Febrero!Z29+'Marzo '!Z29+'Abril '!Z29+'Mayo '!Z29+Junio!Z29+Julio!Z29+Agosto!Z29+Septiembre!Z29+'Octubre '!Z29+Noviembre!Z29+'Diciembre '!Z29</f>
        <v>0</v>
      </c>
      <c r="AA29" s="16">
        <f>+Enero!AA29+Febrero!AA29+'Marzo '!AA29+'Abril '!AA29+'Mayo '!AA29+Junio!AA29+Julio!AA29+Agosto!AA29+Septiembre!AA29+'Octubre '!AA29+Noviembre!AA29+'Diciembre '!AA29</f>
        <v>0</v>
      </c>
      <c r="AB29" s="16">
        <f>+Enero!AB29+Febrero!AB29+'Marzo '!AB29+'Abril '!AB29+'Mayo '!AB29+Junio!AB29+Julio!AB29+Agosto!AB29+Septiembre!AB29+'Octubre '!AB29+Noviembre!AB29+'Diciembre '!AB29</f>
        <v>0</v>
      </c>
      <c r="AC29" s="16">
        <f>+Enero!AC29+Febrero!AC29+'Marzo '!AC29+'Abril '!AC29+'Mayo '!AC29+Junio!AC29+Julio!AC29+Agosto!AC29+Septiembre!AC29+'Octubre '!AC29+Noviembre!AC29+'Diciembre '!AC29</f>
        <v>0</v>
      </c>
      <c r="AD29" s="191"/>
      <c r="CA29" s="187" t="str">
        <f t="shared" si="1"/>
        <v/>
      </c>
      <c r="CG29" s="187">
        <f t="shared" si="2"/>
        <v>0</v>
      </c>
    </row>
    <row r="30" spans="1:85" x14ac:dyDescent="0.25">
      <c r="A30" s="522"/>
      <c r="B30" s="520" t="s">
        <v>80</v>
      </c>
      <c r="C30" s="155" t="s">
        <v>108</v>
      </c>
      <c r="D30" s="192">
        <f t="shared" si="3"/>
        <v>0</v>
      </c>
      <c r="E30" s="16">
        <f>+Enero!E30+Febrero!E30+'Marzo '!E30+'Abril '!E30+'Mayo '!E30+Junio!E30+Julio!E30+Agosto!E30+Septiembre!E30+'Octubre '!E30+Noviembre!E30+'Diciembre '!E30</f>
        <v>0</v>
      </c>
      <c r="F30" s="16">
        <f>+Enero!F30+Febrero!F30+'Marzo '!F30+'Abril '!F30+'Mayo '!F30+Junio!F30+Julio!F30+Agosto!F30+Septiembre!F30+'Octubre '!F30+Noviembre!F30+'Diciembre '!F30</f>
        <v>0</v>
      </c>
      <c r="G30" s="16">
        <f>+Enero!G30+Febrero!G30+'Marzo '!G30+'Abril '!G30+'Mayo '!G30+Junio!G30+Julio!G30+Agosto!G30+Septiembre!G30+'Octubre '!G30+Noviembre!G30+'Diciembre '!G30</f>
        <v>0</v>
      </c>
      <c r="H30" s="16">
        <f>+Enero!H30+Febrero!H30+'Marzo '!H30+'Abril '!H30+'Mayo '!H30+Junio!H30+Julio!H30+Agosto!H30+Septiembre!H30+'Octubre '!H30+Noviembre!H30+'Diciembre '!H30</f>
        <v>0</v>
      </c>
      <c r="I30" s="16">
        <f>+Enero!I30+Febrero!I30+'Marzo '!I30+'Abril '!I30+'Mayo '!I30+Junio!I30+Julio!I30+Agosto!I30+Septiembre!I30+'Octubre '!I30+Noviembre!I30+'Diciembre '!I30</f>
        <v>0</v>
      </c>
      <c r="J30" s="16">
        <f>+Enero!J30+Febrero!J30+'Marzo '!J30+'Abril '!J30+'Mayo '!J30+Junio!J30+Julio!J30+Agosto!J30+Septiembre!J30+'Octubre '!J30+Noviembre!J30+'Diciembre '!J30</f>
        <v>0</v>
      </c>
      <c r="K30" s="16">
        <f>+Enero!K30+Febrero!K30+'Marzo '!K30+'Abril '!K30+'Mayo '!K30+Junio!K30+Julio!K30+Agosto!K30+Septiembre!K30+'Octubre '!K30+Noviembre!K30+'Diciembre '!K30</f>
        <v>0</v>
      </c>
      <c r="L30" s="16">
        <f>+Enero!L30+Febrero!L30+'Marzo '!L30+'Abril '!L30+'Mayo '!L30+Junio!L30+Julio!L30+Agosto!L30+Septiembre!L30+'Octubre '!L30+Noviembre!L30+'Diciembre '!L30</f>
        <v>0</v>
      </c>
      <c r="M30" s="16">
        <f>+Enero!M30+Febrero!M30+'Marzo '!M30+'Abril '!M30+'Mayo '!M30+Junio!M30+Julio!M30+Agosto!M30+Septiembre!M30+'Octubre '!M30+Noviembre!M30+'Diciembre '!M30</f>
        <v>0</v>
      </c>
      <c r="N30" s="16">
        <f>+Enero!N30+Febrero!N30+'Marzo '!N30+'Abril '!N30+'Mayo '!N30+Junio!N30+Julio!N30+Agosto!N30+Septiembre!N30+'Octubre '!N30+Noviembre!N30+'Diciembre '!N30</f>
        <v>0</v>
      </c>
      <c r="O30" s="16">
        <f>+Enero!O30+Febrero!O30+'Marzo '!O30+'Abril '!O30+'Mayo '!O30+Junio!O30+Julio!O30+Agosto!O30+Septiembre!O30+'Octubre '!O30+Noviembre!O30+'Diciembre '!O30</f>
        <v>0</v>
      </c>
      <c r="P30" s="16">
        <f>+Enero!P30+Febrero!P30+'Marzo '!P30+'Abril '!P30+'Mayo '!P30+Junio!P30+Julio!P30+Agosto!P30+Septiembre!P30+'Octubre '!P30+Noviembre!P30+'Diciembre '!P30</f>
        <v>0</v>
      </c>
      <c r="Q30" s="16">
        <f>+Enero!Q30+Febrero!Q30+'Marzo '!Q30+'Abril '!Q30+'Mayo '!Q30+Junio!Q30+Julio!Q30+Agosto!Q30+Septiembre!Q30+'Octubre '!Q30+Noviembre!Q30+'Diciembre '!Q30</f>
        <v>0</v>
      </c>
      <c r="R30" s="16">
        <f>+Enero!R30+Febrero!R30+'Marzo '!R30+'Abril '!R30+'Mayo '!R30+Junio!R30+Julio!R30+Agosto!R30+Septiembre!R30+'Octubre '!R30+Noviembre!R30+'Diciembre '!R30</f>
        <v>0</v>
      </c>
      <c r="S30" s="16">
        <f>+Enero!S30+Febrero!S30+'Marzo '!S30+'Abril '!S30+'Mayo '!S30+Junio!S30+Julio!S30+Agosto!S30+Septiembre!S30+'Octubre '!S30+Noviembre!S30+'Diciembre '!S30</f>
        <v>0</v>
      </c>
      <c r="T30" s="16">
        <f>+Enero!T30+Febrero!T30+'Marzo '!T30+'Abril '!T30+'Mayo '!T30+Junio!T30+Julio!T30+Agosto!T30+Septiembre!T30+'Octubre '!T30+Noviembre!T30+'Diciembre '!T30</f>
        <v>0</v>
      </c>
      <c r="U30" s="16">
        <f>+Enero!U30+Febrero!U30+'Marzo '!U30+'Abril '!U30+'Mayo '!U30+Junio!U30+Julio!U30+Agosto!U30+Septiembre!U30+'Octubre '!U30+Noviembre!U30+'Diciembre '!U30</f>
        <v>0</v>
      </c>
      <c r="V30" s="16">
        <f>+Enero!V30+Febrero!V30+'Marzo '!V30+'Abril '!V30+'Mayo '!V30+Junio!V30+Julio!V30+Agosto!V30+Septiembre!V30+'Octubre '!V30+Noviembre!V30+'Diciembre '!V30</f>
        <v>0</v>
      </c>
      <c r="W30" s="16">
        <f>+Enero!W30+Febrero!W30+'Marzo '!W30+'Abril '!W30+'Mayo '!W30+Junio!W30+Julio!W30+Agosto!W30+Septiembre!W30+'Octubre '!W30+Noviembre!W30+'Diciembre '!W30</f>
        <v>0</v>
      </c>
      <c r="X30" s="16">
        <f>+Enero!X30+Febrero!X30+'Marzo '!X30+'Abril '!X30+'Mayo '!X30+Junio!X30+Julio!X30+Agosto!X30+Septiembre!X30+'Octubre '!X30+Noviembre!X30+'Diciembre '!X30</f>
        <v>0</v>
      </c>
      <c r="Y30" s="16">
        <f>+Enero!Y30+Febrero!Y30+'Marzo '!Y30+'Abril '!Y30+'Mayo '!Y30+Junio!Y30+Julio!Y30+Agosto!Y30+Septiembre!Y30+'Octubre '!Y30+Noviembre!Y30+'Diciembre '!Y30</f>
        <v>0</v>
      </c>
      <c r="Z30" s="16">
        <f>+Enero!Z30+Febrero!Z30+'Marzo '!Z30+'Abril '!Z30+'Mayo '!Z30+Junio!Z30+Julio!Z30+Agosto!Z30+Septiembre!Z30+'Octubre '!Z30+Noviembre!Z30+'Diciembre '!Z30</f>
        <v>0</v>
      </c>
      <c r="AA30" s="16">
        <f>+Enero!AA30+Febrero!AA30+'Marzo '!AA30+'Abril '!AA30+'Mayo '!AA30+Junio!AA30+Julio!AA30+Agosto!AA30+Septiembre!AA30+'Octubre '!AA30+Noviembre!AA30+'Diciembre '!AA30</f>
        <v>0</v>
      </c>
      <c r="AB30" s="16">
        <f>+Enero!AB30+Febrero!AB30+'Marzo '!AB30+'Abril '!AB30+'Mayo '!AB30+Junio!AB30+Julio!AB30+Agosto!AB30+Septiembre!AB30+'Octubre '!AB30+Noviembre!AB30+'Diciembre '!AB30</f>
        <v>0</v>
      </c>
      <c r="AC30" s="16">
        <f>+Enero!AC30+Febrero!AC30+'Marzo '!AC30+'Abril '!AC30+'Mayo '!AC30+Junio!AC30+Julio!AC30+Agosto!AC30+Septiembre!AC30+'Octubre '!AC30+Noviembre!AC30+'Diciembre '!AC30</f>
        <v>0</v>
      </c>
      <c r="AD30" s="191"/>
      <c r="CA30" s="187" t="str">
        <f t="shared" si="1"/>
        <v/>
      </c>
      <c r="CG30" s="187">
        <f t="shared" si="2"/>
        <v>0</v>
      </c>
    </row>
    <row r="31" spans="1:85" x14ac:dyDescent="0.25">
      <c r="A31" s="522"/>
      <c r="B31" s="520"/>
      <c r="C31" s="155" t="s">
        <v>109</v>
      </c>
      <c r="D31" s="192">
        <f t="shared" si="3"/>
        <v>26</v>
      </c>
      <c r="E31" s="16">
        <f>+Enero!E31+Febrero!E31+'Marzo '!E31+'Abril '!E31+'Mayo '!E31+Junio!E31+Julio!E31+Agosto!E31+Septiembre!E31+'Octubre '!E31+Noviembre!E31+'Diciembre '!E31</f>
        <v>0</v>
      </c>
      <c r="F31" s="16">
        <f>+Enero!F31+Febrero!F31+'Marzo '!F31+'Abril '!F31+'Mayo '!F31+Junio!F31+Julio!F31+Agosto!F31+Septiembre!F31+'Octubre '!F31+Noviembre!F31+'Diciembre '!F31</f>
        <v>0</v>
      </c>
      <c r="G31" s="16">
        <f>+Enero!G31+Febrero!G31+'Marzo '!G31+'Abril '!G31+'Mayo '!G31+Junio!G31+Julio!G31+Agosto!G31+Septiembre!G31+'Octubre '!G31+Noviembre!G31+'Diciembre '!G31</f>
        <v>0</v>
      </c>
      <c r="H31" s="16">
        <f>+Enero!H31+Febrero!H31+'Marzo '!H31+'Abril '!H31+'Mayo '!H31+Junio!H31+Julio!H31+Agosto!H31+Septiembre!H31+'Octubre '!H31+Noviembre!H31+'Diciembre '!H31</f>
        <v>0</v>
      </c>
      <c r="I31" s="16">
        <f>+Enero!I31+Febrero!I31+'Marzo '!I31+'Abril '!I31+'Mayo '!I31+Junio!I31+Julio!I31+Agosto!I31+Septiembre!I31+'Octubre '!I31+Noviembre!I31+'Diciembre '!I31</f>
        <v>0</v>
      </c>
      <c r="J31" s="16">
        <f>+Enero!J31+Febrero!J31+'Marzo '!J31+'Abril '!J31+'Mayo '!J31+Junio!J31+Julio!J31+Agosto!J31+Septiembre!J31+'Octubre '!J31+Noviembre!J31+'Diciembre '!J31</f>
        <v>0</v>
      </c>
      <c r="K31" s="16">
        <f>+Enero!K31+Febrero!K31+'Marzo '!K31+'Abril '!K31+'Mayo '!K31+Junio!K31+Julio!K31+Agosto!K31+Septiembre!K31+'Octubre '!K31+Noviembre!K31+'Diciembre '!K31</f>
        <v>2</v>
      </c>
      <c r="L31" s="16">
        <f>+Enero!L31+Febrero!L31+'Marzo '!L31+'Abril '!L31+'Mayo '!L31+Junio!L31+Julio!L31+Agosto!L31+Septiembre!L31+'Octubre '!L31+Noviembre!L31+'Diciembre '!L31</f>
        <v>3</v>
      </c>
      <c r="M31" s="16">
        <f>+Enero!M31+Febrero!M31+'Marzo '!M31+'Abril '!M31+'Mayo '!M31+Junio!M31+Julio!M31+Agosto!M31+Septiembre!M31+'Octubre '!M31+Noviembre!M31+'Diciembre '!M31</f>
        <v>3</v>
      </c>
      <c r="N31" s="16">
        <f>+Enero!N31+Febrero!N31+'Marzo '!N31+'Abril '!N31+'Mayo '!N31+Junio!N31+Julio!N31+Agosto!N31+Septiembre!N31+'Octubre '!N31+Noviembre!N31+'Diciembre '!N31</f>
        <v>6</v>
      </c>
      <c r="O31" s="16">
        <f>+Enero!O31+Febrero!O31+'Marzo '!O31+'Abril '!O31+'Mayo '!O31+Junio!O31+Julio!O31+Agosto!O31+Septiembre!O31+'Octubre '!O31+Noviembre!O31+'Diciembre '!O31</f>
        <v>6</v>
      </c>
      <c r="P31" s="16">
        <f>+Enero!P31+Febrero!P31+'Marzo '!P31+'Abril '!P31+'Mayo '!P31+Junio!P31+Julio!P31+Agosto!P31+Septiembre!P31+'Octubre '!P31+Noviembre!P31+'Diciembre '!P31</f>
        <v>3</v>
      </c>
      <c r="Q31" s="16">
        <f>+Enero!Q31+Febrero!Q31+'Marzo '!Q31+'Abril '!Q31+'Mayo '!Q31+Junio!Q31+Julio!Q31+Agosto!Q31+Septiembre!Q31+'Octubre '!Q31+Noviembre!Q31+'Diciembre '!Q31</f>
        <v>1</v>
      </c>
      <c r="R31" s="16">
        <f>+Enero!R31+Febrero!R31+'Marzo '!R31+'Abril '!R31+'Mayo '!R31+Junio!R31+Julio!R31+Agosto!R31+Septiembre!R31+'Octubre '!R31+Noviembre!R31+'Diciembre '!R31</f>
        <v>0</v>
      </c>
      <c r="S31" s="16">
        <f>+Enero!S31+Febrero!S31+'Marzo '!S31+'Abril '!S31+'Mayo '!S31+Junio!S31+Julio!S31+Agosto!S31+Septiembre!S31+'Octubre '!S31+Noviembre!S31+'Diciembre '!S31</f>
        <v>1</v>
      </c>
      <c r="T31" s="16">
        <f>+Enero!T31+Febrero!T31+'Marzo '!T31+'Abril '!T31+'Mayo '!T31+Junio!T31+Julio!T31+Agosto!T31+Septiembre!T31+'Octubre '!T31+Noviembre!T31+'Diciembre '!T31</f>
        <v>0</v>
      </c>
      <c r="U31" s="16">
        <f>+Enero!U31+Febrero!U31+'Marzo '!U31+'Abril '!U31+'Mayo '!U31+Junio!U31+Julio!U31+Agosto!U31+Septiembre!U31+'Octubre '!U31+Noviembre!U31+'Diciembre '!U31</f>
        <v>1</v>
      </c>
      <c r="V31" s="16">
        <f>+Enero!V31+Febrero!V31+'Marzo '!V31+'Abril '!V31+'Mayo '!V31+Junio!V31+Julio!V31+Agosto!V31+Septiembre!V31+'Octubre '!V31+Noviembre!V31+'Diciembre '!V31</f>
        <v>0</v>
      </c>
      <c r="W31" s="16">
        <f>+Enero!W31+Febrero!W31+'Marzo '!W31+'Abril '!W31+'Mayo '!W31+Junio!W31+Julio!W31+Agosto!W31+Septiembre!W31+'Octubre '!W31+Noviembre!W31+'Diciembre '!W31</f>
        <v>0</v>
      </c>
      <c r="X31" s="16">
        <f>+Enero!X31+Febrero!X31+'Marzo '!X31+'Abril '!X31+'Mayo '!X31+Junio!X31+Julio!X31+Agosto!X31+Septiembre!X31+'Octubre '!X31+Noviembre!X31+'Diciembre '!X31</f>
        <v>0</v>
      </c>
      <c r="Y31" s="16">
        <f>+Enero!Y31+Febrero!Y31+'Marzo '!Y31+'Abril '!Y31+'Mayo '!Y31+Junio!Y31+Julio!Y31+Agosto!Y31+Septiembre!Y31+'Octubre '!Y31+Noviembre!Y31+'Diciembre '!Y31</f>
        <v>0</v>
      </c>
      <c r="Z31" s="16">
        <f>+Enero!Z31+Febrero!Z31+'Marzo '!Z31+'Abril '!Z31+'Mayo '!Z31+Junio!Z31+Julio!Z31+Agosto!Z31+Septiembre!Z31+'Octubre '!Z31+Noviembre!Z31+'Diciembre '!Z31</f>
        <v>0</v>
      </c>
      <c r="AA31" s="16">
        <f>+Enero!AA31+Febrero!AA31+'Marzo '!AA31+'Abril '!AA31+'Mayo '!AA31+Junio!AA31+Julio!AA31+Agosto!AA31+Septiembre!AA31+'Octubre '!AA31+Noviembre!AA31+'Diciembre '!AA31</f>
        <v>0</v>
      </c>
      <c r="AB31" s="16">
        <f>+Enero!AB31+Febrero!AB31+'Marzo '!AB31+'Abril '!AB31+'Mayo '!AB31+Junio!AB31+Julio!AB31+Agosto!AB31+Septiembre!AB31+'Octubre '!AB31+Noviembre!AB31+'Diciembre '!AB31</f>
        <v>0</v>
      </c>
      <c r="AC31" s="16">
        <f>+Enero!AC31+Febrero!AC31+'Marzo '!AC31+'Abril '!AC31+'Mayo '!AC31+Junio!AC31+Julio!AC31+Agosto!AC31+Septiembre!AC31+'Octubre '!AC31+Noviembre!AC31+'Diciembre '!AC31</f>
        <v>0</v>
      </c>
      <c r="AD31" s="191"/>
      <c r="CA31" s="187" t="str">
        <f t="shared" si="1"/>
        <v/>
      </c>
      <c r="CG31" s="187">
        <f t="shared" si="2"/>
        <v>0</v>
      </c>
    </row>
    <row r="32" spans="1:85" x14ac:dyDescent="0.25">
      <c r="A32" s="522"/>
      <c r="B32" s="517" t="s">
        <v>81</v>
      </c>
      <c r="C32" s="517"/>
      <c r="D32" s="192">
        <f t="shared" si="3"/>
        <v>0</v>
      </c>
      <c r="E32" s="16">
        <f>+Enero!E32+Febrero!E32+'Marzo '!E32+'Abril '!E32+'Mayo '!E32+Junio!E32+Julio!E32+Agosto!E32+Septiembre!E32+'Octubre '!E32+Noviembre!E32+'Diciembre '!E32</f>
        <v>0</v>
      </c>
      <c r="F32" s="16">
        <f>+Enero!F32+Febrero!F32+'Marzo '!F32+'Abril '!F32+'Mayo '!F32+Junio!F32+Julio!F32+Agosto!F32+Septiembre!F32+'Octubre '!F32+Noviembre!F32+'Diciembre '!F32</f>
        <v>0</v>
      </c>
      <c r="G32" s="16">
        <f>+Enero!G32+Febrero!G32+'Marzo '!G32+'Abril '!G32+'Mayo '!G32+Junio!G32+Julio!G32+Agosto!G32+Septiembre!G32+'Octubre '!G32+Noviembre!G32+'Diciembre '!G32</f>
        <v>0</v>
      </c>
      <c r="H32" s="16">
        <f>+Enero!H32+Febrero!H32+'Marzo '!H32+'Abril '!H32+'Mayo '!H32+Junio!H32+Julio!H32+Agosto!H32+Septiembre!H32+'Octubre '!H32+Noviembre!H32+'Diciembre '!H32</f>
        <v>0</v>
      </c>
      <c r="I32" s="16">
        <f>+Enero!I32+Febrero!I32+'Marzo '!I32+'Abril '!I32+'Mayo '!I32+Junio!I32+Julio!I32+Agosto!I32+Septiembre!I32+'Octubre '!I32+Noviembre!I32+'Diciembre '!I32</f>
        <v>0</v>
      </c>
      <c r="J32" s="16">
        <f>+Enero!J32+Febrero!J32+'Marzo '!J32+'Abril '!J32+'Mayo '!J32+Junio!J32+Julio!J32+Agosto!J32+Septiembre!J32+'Octubre '!J32+Noviembre!J32+'Diciembre '!J32</f>
        <v>0</v>
      </c>
      <c r="K32" s="16">
        <f>+Enero!K32+Febrero!K32+'Marzo '!K32+'Abril '!K32+'Mayo '!K32+Junio!K32+Julio!K32+Agosto!K32+Septiembre!K32+'Octubre '!K32+Noviembre!K32+'Diciembre '!K32</f>
        <v>0</v>
      </c>
      <c r="L32" s="16">
        <f>+Enero!L32+Febrero!L32+'Marzo '!L32+'Abril '!L32+'Mayo '!L32+Junio!L32+Julio!L32+Agosto!L32+Septiembre!L32+'Octubre '!L32+Noviembre!L32+'Diciembre '!L32</f>
        <v>0</v>
      </c>
      <c r="M32" s="16">
        <f>+Enero!M32+Febrero!M32+'Marzo '!M32+'Abril '!M32+'Mayo '!M32+Junio!M32+Julio!M32+Agosto!M32+Septiembre!M32+'Octubre '!M32+Noviembre!M32+'Diciembre '!M32</f>
        <v>0</v>
      </c>
      <c r="N32" s="16">
        <f>+Enero!N32+Febrero!N32+'Marzo '!N32+'Abril '!N32+'Mayo '!N32+Junio!N32+Julio!N32+Agosto!N32+Septiembre!N32+'Octubre '!N32+Noviembre!N32+'Diciembre '!N32</f>
        <v>0</v>
      </c>
      <c r="O32" s="16">
        <f>+Enero!O32+Febrero!O32+'Marzo '!O32+'Abril '!O32+'Mayo '!O32+Junio!O32+Julio!O32+Agosto!O32+Septiembre!O32+'Octubre '!O32+Noviembre!O32+'Diciembre '!O32</f>
        <v>0</v>
      </c>
      <c r="P32" s="16">
        <f>+Enero!P32+Febrero!P32+'Marzo '!P32+'Abril '!P32+'Mayo '!P32+Junio!P32+Julio!P32+Agosto!P32+Septiembre!P32+'Octubre '!P32+Noviembre!P32+'Diciembre '!P32</f>
        <v>0</v>
      </c>
      <c r="Q32" s="16">
        <f>+Enero!Q32+Febrero!Q32+'Marzo '!Q32+'Abril '!Q32+'Mayo '!Q32+Junio!Q32+Julio!Q32+Agosto!Q32+Septiembre!Q32+'Octubre '!Q32+Noviembre!Q32+'Diciembre '!Q32</f>
        <v>0</v>
      </c>
      <c r="R32" s="16">
        <f>+Enero!R32+Febrero!R32+'Marzo '!R32+'Abril '!R32+'Mayo '!R32+Junio!R32+Julio!R32+Agosto!R32+Septiembre!R32+'Octubre '!R32+Noviembre!R32+'Diciembre '!R32</f>
        <v>0</v>
      </c>
      <c r="S32" s="16">
        <f>+Enero!S32+Febrero!S32+'Marzo '!S32+'Abril '!S32+'Mayo '!S32+Junio!S32+Julio!S32+Agosto!S32+Septiembre!S32+'Octubre '!S32+Noviembre!S32+'Diciembre '!S32</f>
        <v>0</v>
      </c>
      <c r="T32" s="16">
        <f>+Enero!T32+Febrero!T32+'Marzo '!T32+'Abril '!T32+'Mayo '!T32+Junio!T32+Julio!T32+Agosto!T32+Septiembre!T32+'Octubre '!T32+Noviembre!T32+'Diciembre '!T32</f>
        <v>0</v>
      </c>
      <c r="U32" s="16">
        <f>+Enero!U32+Febrero!U32+'Marzo '!U32+'Abril '!U32+'Mayo '!U32+Junio!U32+Julio!U32+Agosto!U32+Septiembre!U32+'Octubre '!U32+Noviembre!U32+'Diciembre '!U32</f>
        <v>0</v>
      </c>
      <c r="V32" s="16">
        <f>+Enero!V32+Febrero!V32+'Marzo '!V32+'Abril '!V32+'Mayo '!V32+Junio!V32+Julio!V32+Agosto!V32+Septiembre!V32+'Octubre '!V32+Noviembre!V32+'Diciembre '!V32</f>
        <v>0</v>
      </c>
      <c r="W32" s="16">
        <f>+Enero!W32+Febrero!W32+'Marzo '!W32+'Abril '!W32+'Mayo '!W32+Junio!W32+Julio!W32+Agosto!W32+Septiembre!W32+'Octubre '!W32+Noviembre!W32+'Diciembre '!W32</f>
        <v>0</v>
      </c>
      <c r="X32" s="16">
        <f>+Enero!X32+Febrero!X32+'Marzo '!X32+'Abril '!X32+'Mayo '!X32+Junio!X32+Julio!X32+Agosto!X32+Septiembre!X32+'Octubre '!X32+Noviembre!X32+'Diciembre '!X32</f>
        <v>0</v>
      </c>
      <c r="Y32" s="16">
        <f>+Enero!Y32+Febrero!Y32+'Marzo '!Y32+'Abril '!Y32+'Mayo '!Y32+Junio!Y32+Julio!Y32+Agosto!Y32+Septiembre!Y32+'Octubre '!Y32+Noviembre!Y32+'Diciembre '!Y32</f>
        <v>0</v>
      </c>
      <c r="Z32" s="16">
        <f>+Enero!Z32+Febrero!Z32+'Marzo '!Z32+'Abril '!Z32+'Mayo '!Z32+Junio!Z32+Julio!Z32+Agosto!Z32+Septiembre!Z32+'Octubre '!Z32+Noviembre!Z32+'Diciembre '!Z32</f>
        <v>0</v>
      </c>
      <c r="AA32" s="16">
        <f>+Enero!AA32+Febrero!AA32+'Marzo '!AA32+'Abril '!AA32+'Mayo '!AA32+Junio!AA32+Julio!AA32+Agosto!AA32+Septiembre!AA32+'Octubre '!AA32+Noviembre!AA32+'Diciembre '!AA32</f>
        <v>0</v>
      </c>
      <c r="AB32" s="16">
        <f>+Enero!AB32+Febrero!AB32+'Marzo '!AB32+'Abril '!AB32+'Mayo '!AB32+Junio!AB32+Julio!AB32+Agosto!AB32+Septiembre!AB32+'Octubre '!AB32+Noviembre!AB32+'Diciembre '!AB32</f>
        <v>0</v>
      </c>
      <c r="AC32" s="16">
        <f>+Enero!AC32+Febrero!AC32+'Marzo '!AC32+'Abril '!AC32+'Mayo '!AC32+Junio!AC32+Julio!AC32+Agosto!AC32+Septiembre!AC32+'Octubre '!AC32+Noviembre!AC32+'Diciembre '!AC32</f>
        <v>0</v>
      </c>
      <c r="AD32" s="191"/>
      <c r="CA32" s="187" t="str">
        <f t="shared" si="1"/>
        <v/>
      </c>
      <c r="CG32" s="187">
        <f t="shared" si="2"/>
        <v>0</v>
      </c>
    </row>
    <row r="33" spans="1:85" x14ac:dyDescent="0.25">
      <c r="A33" s="522"/>
      <c r="B33" s="518" t="s">
        <v>45</v>
      </c>
      <c r="C33" s="519"/>
      <c r="D33" s="192">
        <f t="shared" si="3"/>
        <v>0</v>
      </c>
      <c r="E33" s="16">
        <f>+Enero!E33+Febrero!E33+'Marzo '!E33+'Abril '!E33+'Mayo '!E33+Junio!E33+Julio!E33+Agosto!E33+Septiembre!E33+'Octubre '!E33+Noviembre!E33+'Diciembre '!E33</f>
        <v>0</v>
      </c>
      <c r="F33" s="16">
        <f>+Enero!F33+Febrero!F33+'Marzo '!F33+'Abril '!F33+'Mayo '!F33+Junio!F33+Julio!F33+Agosto!F33+Septiembre!F33+'Octubre '!F33+Noviembre!F33+'Diciembre '!F33</f>
        <v>0</v>
      </c>
      <c r="G33" s="16">
        <f>+Enero!G33+Febrero!G33+'Marzo '!G33+'Abril '!G33+'Mayo '!G33+Junio!G33+Julio!G33+Agosto!G33+Septiembre!G33+'Octubre '!G33+Noviembre!G33+'Diciembre '!G33</f>
        <v>0</v>
      </c>
      <c r="H33" s="16">
        <f>+Enero!H33+Febrero!H33+'Marzo '!H33+'Abril '!H33+'Mayo '!H33+Junio!H33+Julio!H33+Agosto!H33+Septiembre!H33+'Octubre '!H33+Noviembre!H33+'Diciembre '!H33</f>
        <v>0</v>
      </c>
      <c r="I33" s="16">
        <f>+Enero!I33+Febrero!I33+'Marzo '!I33+'Abril '!I33+'Mayo '!I33+Junio!I33+Julio!I33+Agosto!I33+Septiembre!I33+'Octubre '!I33+Noviembre!I33+'Diciembre '!I33</f>
        <v>0</v>
      </c>
      <c r="J33" s="16">
        <f>+Enero!J33+Febrero!J33+'Marzo '!J33+'Abril '!J33+'Mayo '!J33+Junio!J33+Julio!J33+Agosto!J33+Septiembre!J33+'Octubre '!J33+Noviembre!J33+'Diciembre '!J33</f>
        <v>0</v>
      </c>
      <c r="K33" s="16">
        <f>+Enero!K33+Febrero!K33+'Marzo '!K33+'Abril '!K33+'Mayo '!K33+Junio!K33+Julio!K33+Agosto!K33+Septiembre!K33+'Octubre '!K33+Noviembre!K33+'Diciembre '!K33</f>
        <v>0</v>
      </c>
      <c r="L33" s="16">
        <f>+Enero!L33+Febrero!L33+'Marzo '!L33+'Abril '!L33+'Mayo '!L33+Junio!L33+Julio!L33+Agosto!L33+Septiembre!L33+'Octubre '!L33+Noviembre!L33+'Diciembre '!L33</f>
        <v>0</v>
      </c>
      <c r="M33" s="16">
        <f>+Enero!M33+Febrero!M33+'Marzo '!M33+'Abril '!M33+'Mayo '!M33+Junio!M33+Julio!M33+Agosto!M33+Septiembre!M33+'Octubre '!M33+Noviembre!M33+'Diciembre '!M33</f>
        <v>0</v>
      </c>
      <c r="N33" s="16">
        <f>+Enero!N33+Febrero!N33+'Marzo '!N33+'Abril '!N33+'Mayo '!N33+Junio!N33+Julio!N33+Agosto!N33+Septiembre!N33+'Octubre '!N33+Noviembre!N33+'Diciembre '!N33</f>
        <v>0</v>
      </c>
      <c r="O33" s="16">
        <f>+Enero!O33+Febrero!O33+'Marzo '!O33+'Abril '!O33+'Mayo '!O33+Junio!O33+Julio!O33+Agosto!O33+Septiembre!O33+'Octubre '!O33+Noviembre!O33+'Diciembre '!O33</f>
        <v>0</v>
      </c>
      <c r="P33" s="16">
        <f>+Enero!P33+Febrero!P33+'Marzo '!P33+'Abril '!P33+'Mayo '!P33+Junio!P33+Julio!P33+Agosto!P33+Septiembre!P33+'Octubre '!P33+Noviembre!P33+'Diciembre '!P33</f>
        <v>0</v>
      </c>
      <c r="Q33" s="16">
        <f>+Enero!Q33+Febrero!Q33+'Marzo '!Q33+'Abril '!Q33+'Mayo '!Q33+Junio!Q33+Julio!Q33+Agosto!Q33+Septiembre!Q33+'Octubre '!Q33+Noviembre!Q33+'Diciembre '!Q33</f>
        <v>0</v>
      </c>
      <c r="R33" s="16">
        <f>+Enero!R33+Febrero!R33+'Marzo '!R33+'Abril '!R33+'Mayo '!R33+Junio!R33+Julio!R33+Agosto!R33+Septiembre!R33+'Octubre '!R33+Noviembre!R33+'Diciembre '!R33</f>
        <v>0</v>
      </c>
      <c r="S33" s="16">
        <f>+Enero!S33+Febrero!S33+'Marzo '!S33+'Abril '!S33+'Mayo '!S33+Junio!S33+Julio!S33+Agosto!S33+Septiembre!S33+'Octubre '!S33+Noviembre!S33+'Diciembre '!S33</f>
        <v>0</v>
      </c>
      <c r="T33" s="16">
        <f>+Enero!T33+Febrero!T33+'Marzo '!T33+'Abril '!T33+'Mayo '!T33+Junio!T33+Julio!T33+Agosto!T33+Septiembre!T33+'Octubre '!T33+Noviembre!T33+'Diciembre '!T33</f>
        <v>0</v>
      </c>
      <c r="U33" s="16">
        <f>+Enero!U33+Febrero!U33+'Marzo '!U33+'Abril '!U33+'Mayo '!U33+Junio!U33+Julio!U33+Agosto!U33+Septiembre!U33+'Octubre '!U33+Noviembre!U33+'Diciembre '!U33</f>
        <v>0</v>
      </c>
      <c r="V33" s="16">
        <f>+Enero!V33+Febrero!V33+'Marzo '!V33+'Abril '!V33+'Mayo '!V33+Junio!V33+Julio!V33+Agosto!V33+Septiembre!V33+'Octubre '!V33+Noviembre!V33+'Diciembre '!V33</f>
        <v>0</v>
      </c>
      <c r="W33" s="16">
        <f>+Enero!W33+Febrero!W33+'Marzo '!W33+'Abril '!W33+'Mayo '!W33+Junio!W33+Julio!W33+Agosto!W33+Septiembre!W33+'Octubre '!W33+Noviembre!W33+'Diciembre '!W33</f>
        <v>0</v>
      </c>
      <c r="X33" s="16">
        <f>+Enero!X33+Febrero!X33+'Marzo '!X33+'Abril '!X33+'Mayo '!X33+Junio!X33+Julio!X33+Agosto!X33+Septiembre!X33+'Octubre '!X33+Noviembre!X33+'Diciembre '!X33</f>
        <v>0</v>
      </c>
      <c r="Y33" s="16">
        <f>+Enero!Y33+Febrero!Y33+'Marzo '!Y33+'Abril '!Y33+'Mayo '!Y33+Junio!Y33+Julio!Y33+Agosto!Y33+Septiembre!Y33+'Octubre '!Y33+Noviembre!Y33+'Diciembre '!Y33</f>
        <v>0</v>
      </c>
      <c r="Z33" s="16">
        <f>+Enero!Z33+Febrero!Z33+'Marzo '!Z33+'Abril '!Z33+'Mayo '!Z33+Junio!Z33+Julio!Z33+Agosto!Z33+Septiembre!Z33+'Octubre '!Z33+Noviembre!Z33+'Diciembre '!Z33</f>
        <v>0</v>
      </c>
      <c r="AA33" s="16">
        <f>+Enero!AA33+Febrero!AA33+'Marzo '!AA33+'Abril '!AA33+'Mayo '!AA33+Junio!AA33+Julio!AA33+Agosto!AA33+Septiembre!AA33+'Octubre '!AA33+Noviembre!AA33+'Diciembre '!AA33</f>
        <v>0</v>
      </c>
      <c r="AB33" s="16">
        <f>+Enero!AB33+Febrero!AB33+'Marzo '!AB33+'Abril '!AB33+'Mayo '!AB33+Junio!AB33+Julio!AB33+Agosto!AB33+Septiembre!AB33+'Octubre '!AB33+Noviembre!AB33+'Diciembre '!AB33</f>
        <v>0</v>
      </c>
      <c r="AC33" s="16">
        <f>+Enero!AC33+Febrero!AC33+'Marzo '!AC33+'Abril '!AC33+'Mayo '!AC33+Junio!AC33+Julio!AC33+Agosto!AC33+Septiembre!AC33+'Octubre '!AC33+Noviembre!AC33+'Diciembre '!AC33</f>
        <v>0</v>
      </c>
      <c r="AD33" s="191"/>
      <c r="CA33" s="187" t="str">
        <f t="shared" si="1"/>
        <v/>
      </c>
      <c r="CG33" s="187">
        <f t="shared" si="2"/>
        <v>0</v>
      </c>
    </row>
    <row r="34" spans="1:85" x14ac:dyDescent="0.25">
      <c r="A34" s="522"/>
      <c r="B34" s="530" t="s">
        <v>110</v>
      </c>
      <c r="C34" s="531"/>
      <c r="D34" s="197">
        <f>SUM(J34:T34)</f>
        <v>0</v>
      </c>
      <c r="E34" s="16">
        <f>+Enero!E34+Febrero!E34+'Marzo '!E34+'Abril '!E34+'Mayo '!E34+Junio!E34+Julio!E34+Agosto!E34+Septiembre!E34+'Octubre '!E34+Noviembre!E34+'Diciembre '!E34</f>
        <v>0</v>
      </c>
      <c r="F34" s="16">
        <f>+Enero!F34+Febrero!F34+'Marzo '!F34+'Abril '!F34+'Mayo '!F34+Junio!F34+Julio!F34+Agosto!F34+Septiembre!F34+'Octubre '!F34+Noviembre!F34+'Diciembre '!F34</f>
        <v>0</v>
      </c>
      <c r="G34" s="16">
        <f>+Enero!G34+Febrero!G34+'Marzo '!G34+'Abril '!G34+'Mayo '!G34+Junio!G34+Julio!G34+Agosto!G34+Septiembre!G34+'Octubre '!G34+Noviembre!G34+'Diciembre '!G34</f>
        <v>0</v>
      </c>
      <c r="H34" s="16">
        <f>+Enero!H34+Febrero!H34+'Marzo '!H34+'Abril '!H34+'Mayo '!H34+Junio!H34+Julio!H34+Agosto!H34+Septiembre!H34+'Octubre '!H34+Noviembre!H34+'Diciembre '!H34</f>
        <v>0</v>
      </c>
      <c r="I34" s="16">
        <f>+Enero!I34+Febrero!I34+'Marzo '!I34+'Abril '!I34+'Mayo '!I34+Junio!I34+Julio!I34+Agosto!I34+Septiembre!I34+'Octubre '!I34+Noviembre!I34+'Diciembre '!I34</f>
        <v>0</v>
      </c>
      <c r="J34" s="16">
        <f>+Enero!J34+Febrero!J34+'Marzo '!J34+'Abril '!J34+'Mayo '!J34+Junio!J34+Julio!J34+Agosto!J34+Septiembre!J34+'Octubre '!J34+Noviembre!J34+'Diciembre '!J34</f>
        <v>0</v>
      </c>
      <c r="K34" s="16">
        <f>+Enero!K34+Febrero!K34+'Marzo '!K34+'Abril '!K34+'Mayo '!K34+Junio!K34+Julio!K34+Agosto!K34+Septiembre!K34+'Octubre '!K34+Noviembre!K34+'Diciembre '!K34</f>
        <v>0</v>
      </c>
      <c r="L34" s="16">
        <f>+Enero!L34+Febrero!L34+'Marzo '!L34+'Abril '!L34+'Mayo '!L34+Junio!L34+Julio!L34+Agosto!L34+Septiembre!L34+'Octubre '!L34+Noviembre!L34+'Diciembre '!L34</f>
        <v>0</v>
      </c>
      <c r="M34" s="16">
        <f>+Enero!M34+Febrero!M34+'Marzo '!M34+'Abril '!M34+'Mayo '!M34+Junio!M34+Julio!M34+Agosto!M34+Septiembre!M34+'Octubre '!M34+Noviembre!M34+'Diciembre '!M34</f>
        <v>0</v>
      </c>
      <c r="N34" s="16">
        <f>+Enero!N34+Febrero!N34+'Marzo '!N34+'Abril '!N34+'Mayo '!N34+Junio!N34+Julio!N34+Agosto!N34+Septiembre!N34+'Octubre '!N34+Noviembre!N34+'Diciembre '!N34</f>
        <v>0</v>
      </c>
      <c r="O34" s="16">
        <f>+Enero!O34+Febrero!O34+'Marzo '!O34+'Abril '!O34+'Mayo '!O34+Junio!O34+Julio!O34+Agosto!O34+Septiembre!O34+'Octubre '!O34+Noviembre!O34+'Diciembre '!O34</f>
        <v>0</v>
      </c>
      <c r="P34" s="16">
        <f>+Enero!P34+Febrero!P34+'Marzo '!P34+'Abril '!P34+'Mayo '!P34+Junio!P34+Julio!P34+Agosto!P34+Septiembre!P34+'Octubre '!P34+Noviembre!P34+'Diciembre '!P34</f>
        <v>0</v>
      </c>
      <c r="Q34" s="16">
        <f>+Enero!Q34+Febrero!Q34+'Marzo '!Q34+'Abril '!Q34+'Mayo '!Q34+Junio!Q34+Julio!Q34+Agosto!Q34+Septiembre!Q34+'Octubre '!Q34+Noviembre!Q34+'Diciembre '!Q34</f>
        <v>0</v>
      </c>
      <c r="R34" s="16">
        <f>+Enero!R34+Febrero!R34+'Marzo '!R34+'Abril '!R34+'Mayo '!R34+Junio!R34+Julio!R34+Agosto!R34+Septiembre!R34+'Octubre '!R34+Noviembre!R34+'Diciembre '!R34</f>
        <v>0</v>
      </c>
      <c r="S34" s="16">
        <f>+Enero!S34+Febrero!S34+'Marzo '!S34+'Abril '!S34+'Mayo '!S34+Junio!S34+Julio!S34+Agosto!S34+Septiembre!S34+'Octubre '!S34+Noviembre!S34+'Diciembre '!S34</f>
        <v>0</v>
      </c>
      <c r="T34" s="16">
        <f>+Enero!T34+Febrero!T34+'Marzo '!T34+'Abril '!T34+'Mayo '!T34+Junio!T34+Julio!T34+Agosto!T34+Septiembre!T34+'Octubre '!T34+Noviembre!T34+'Diciembre '!T34</f>
        <v>0</v>
      </c>
      <c r="U34" s="16">
        <f>+Enero!U34+Febrero!U34+'Marzo '!U34+'Abril '!U34+'Mayo '!U34+Junio!U34+Julio!U34+Agosto!U34+Septiembre!U34+'Octubre '!U34+Noviembre!U34+'Diciembre '!U34</f>
        <v>0</v>
      </c>
      <c r="V34" s="16">
        <f>+Enero!V34+Febrero!V34+'Marzo '!V34+'Abril '!V34+'Mayo '!V34+Junio!V34+Julio!V34+Agosto!V34+Septiembre!V34+'Octubre '!V34+Noviembre!V34+'Diciembre '!V34</f>
        <v>0</v>
      </c>
      <c r="W34" s="16">
        <f>+Enero!W34+Febrero!W34+'Marzo '!W34+'Abril '!W34+'Mayo '!W34+Junio!W34+Julio!W34+Agosto!W34+Septiembre!W34+'Octubre '!W34+Noviembre!W34+'Diciembre '!W34</f>
        <v>0</v>
      </c>
      <c r="X34" s="16">
        <f>+Enero!X34+Febrero!X34+'Marzo '!X34+'Abril '!X34+'Mayo '!X34+Junio!X34+Julio!X34+Agosto!X34+Septiembre!X34+'Octubre '!X34+Noviembre!X34+'Diciembre '!X34</f>
        <v>0</v>
      </c>
      <c r="Y34" s="16">
        <f>+Enero!Y34+Febrero!Y34+'Marzo '!Y34+'Abril '!Y34+'Mayo '!Y34+Junio!Y34+Julio!Y34+Agosto!Y34+Septiembre!Y34+'Octubre '!Y34+Noviembre!Y34+'Diciembre '!Y34</f>
        <v>0</v>
      </c>
      <c r="Z34" s="16">
        <f>+Enero!Z34+Febrero!Z34+'Marzo '!Z34+'Abril '!Z34+'Mayo '!Z34+Junio!Z34+Julio!Z34+Agosto!Z34+Septiembre!Z34+'Octubre '!Z34+Noviembre!Z34+'Diciembre '!Z34</f>
        <v>0</v>
      </c>
      <c r="AA34" s="16">
        <f>+Enero!AA34+Febrero!AA34+'Marzo '!AA34+'Abril '!AA34+'Mayo '!AA34+Junio!AA34+Julio!AA34+Agosto!AA34+Septiembre!AA34+'Octubre '!AA34+Noviembre!AA34+'Diciembre '!AA34</f>
        <v>0</v>
      </c>
      <c r="AB34" s="16">
        <f>+Enero!AB34+Febrero!AB34+'Marzo '!AB34+'Abril '!AB34+'Mayo '!AB34+Junio!AB34+Julio!AB34+Agosto!AB34+Septiembre!AB34+'Octubre '!AB34+Noviembre!AB34+'Diciembre '!AB34</f>
        <v>0</v>
      </c>
      <c r="AC34" s="16">
        <f>+Enero!AC34+Febrero!AC34+'Marzo '!AC34+'Abril '!AC34+'Mayo '!AC34+Junio!AC34+Julio!AC34+Agosto!AC34+Septiembre!AC34+'Octubre '!AC34+Noviembre!AC34+'Diciembre '!AC34</f>
        <v>0</v>
      </c>
      <c r="AD34" s="191"/>
      <c r="CA34" s="187" t="str">
        <f t="shared" si="1"/>
        <v/>
      </c>
      <c r="CG34" s="187">
        <f t="shared" si="2"/>
        <v>0</v>
      </c>
    </row>
    <row r="35" spans="1:85" x14ac:dyDescent="0.25">
      <c r="A35" s="522"/>
      <c r="B35" s="524" t="s">
        <v>47</v>
      </c>
      <c r="C35" s="525"/>
      <c r="D35" s="195">
        <f>SUM(E35:X35)</f>
        <v>7462</v>
      </c>
      <c r="E35" s="16">
        <f>+Enero!E35+Febrero!E35+'Marzo '!E35+'Abril '!E35+'Mayo '!E35+Junio!E35+Julio!E35+Agosto!E35+Septiembre!E35+'Octubre '!E35+Noviembre!E35+'Diciembre '!E35</f>
        <v>1954</v>
      </c>
      <c r="F35" s="16">
        <f>+Enero!F35+Febrero!F35+'Marzo '!F35+'Abril '!F35+'Mayo '!F35+Junio!F35+Julio!F35+Agosto!F35+Septiembre!F35+'Octubre '!F35+Noviembre!F35+'Diciembre '!F35</f>
        <v>0</v>
      </c>
      <c r="G35" s="16">
        <f>+Enero!G35+Febrero!G35+'Marzo '!G35+'Abril '!G35+'Mayo '!G35+Junio!G35+Julio!G35+Agosto!G35+Septiembre!G35+'Octubre '!G35+Noviembre!G35+'Diciembre '!G35</f>
        <v>20</v>
      </c>
      <c r="H35" s="16">
        <f>+Enero!H35+Febrero!H35+'Marzo '!H35+'Abril '!H35+'Mayo '!H35+Junio!H35+Julio!H35+Agosto!H35+Septiembre!H35+'Octubre '!H35+Noviembre!H35+'Diciembre '!H35</f>
        <v>18</v>
      </c>
      <c r="I35" s="16">
        <f>+Enero!I35+Febrero!I35+'Marzo '!I35+'Abril '!I35+'Mayo '!I35+Junio!I35+Julio!I35+Agosto!I35+Septiembre!I35+'Octubre '!I35+Noviembre!I35+'Diciembre '!I35</f>
        <v>9</v>
      </c>
      <c r="J35" s="16">
        <f>+Enero!J35+Febrero!J35+'Marzo '!J35+'Abril '!J35+'Mayo '!J35+Junio!J35+Julio!J35+Agosto!J35+Septiembre!J35+'Octubre '!J35+Noviembre!J35+'Diciembre '!J35</f>
        <v>31</v>
      </c>
      <c r="K35" s="16">
        <f>+Enero!K35+Febrero!K35+'Marzo '!K35+'Abril '!K35+'Mayo '!K35+Junio!K35+Julio!K35+Agosto!K35+Septiembre!K35+'Octubre '!K35+Noviembre!K35+'Diciembre '!K35</f>
        <v>180</v>
      </c>
      <c r="L35" s="16">
        <f>+Enero!L35+Febrero!L35+'Marzo '!L35+'Abril '!L35+'Mayo '!L35+Junio!L35+Julio!L35+Agosto!L35+Septiembre!L35+'Octubre '!L35+Noviembre!L35+'Diciembre '!L35</f>
        <v>193</v>
      </c>
      <c r="M35" s="16">
        <f>+Enero!M35+Febrero!M35+'Marzo '!M35+'Abril '!M35+'Mayo '!M35+Junio!M35+Julio!M35+Agosto!M35+Septiembre!M35+'Octubre '!M35+Noviembre!M35+'Diciembre '!M35</f>
        <v>211</v>
      </c>
      <c r="N35" s="16">
        <f>+Enero!N35+Febrero!N35+'Marzo '!N35+'Abril '!N35+'Mayo '!N35+Junio!N35+Julio!N35+Agosto!N35+Septiembre!N35+'Octubre '!N35+Noviembre!N35+'Diciembre '!N35</f>
        <v>204</v>
      </c>
      <c r="O35" s="16">
        <f>+Enero!O35+Febrero!O35+'Marzo '!O35+'Abril '!O35+'Mayo '!O35+Junio!O35+Julio!O35+Agosto!O35+Septiembre!O35+'Octubre '!O35+Noviembre!O35+'Diciembre '!O35</f>
        <v>199</v>
      </c>
      <c r="P35" s="16">
        <f>+Enero!P35+Febrero!P35+'Marzo '!P35+'Abril '!P35+'Mayo '!P35+Junio!P35+Julio!P35+Agosto!P35+Septiembre!P35+'Octubre '!P35+Noviembre!P35+'Diciembre '!P35</f>
        <v>259</v>
      </c>
      <c r="Q35" s="16">
        <f>+Enero!Q35+Febrero!Q35+'Marzo '!Q35+'Abril '!Q35+'Mayo '!Q35+Junio!Q35+Julio!Q35+Agosto!Q35+Septiembre!Q35+'Octubre '!Q35+Noviembre!Q35+'Diciembre '!Q35</f>
        <v>293</v>
      </c>
      <c r="R35" s="16">
        <f>+Enero!R35+Febrero!R35+'Marzo '!R35+'Abril '!R35+'Mayo '!R35+Junio!R35+Julio!R35+Agosto!R35+Septiembre!R35+'Octubre '!R35+Noviembre!R35+'Diciembre '!R35</f>
        <v>379</v>
      </c>
      <c r="S35" s="16">
        <f>+Enero!S35+Febrero!S35+'Marzo '!S35+'Abril '!S35+'Mayo '!S35+Junio!S35+Julio!S35+Agosto!S35+Septiembre!S35+'Octubre '!S35+Noviembre!S35+'Diciembre '!S35</f>
        <v>495</v>
      </c>
      <c r="T35" s="16">
        <f>+Enero!T35+Febrero!T35+'Marzo '!T35+'Abril '!T35+'Mayo '!T35+Junio!T35+Julio!T35+Agosto!T35+Septiembre!T35+'Octubre '!T35+Noviembre!T35+'Diciembre '!T35</f>
        <v>554</v>
      </c>
      <c r="U35" s="16">
        <f>+Enero!U35+Febrero!U35+'Marzo '!U35+'Abril '!U35+'Mayo '!U35+Junio!U35+Julio!U35+Agosto!U35+Septiembre!U35+'Octubre '!U35+Noviembre!U35+'Diciembre '!U35</f>
        <v>545</v>
      </c>
      <c r="V35" s="16">
        <f>+Enero!V35+Febrero!V35+'Marzo '!V35+'Abril '!V35+'Mayo '!V35+Junio!V35+Julio!V35+Agosto!V35+Septiembre!V35+'Octubre '!V35+Noviembre!V35+'Diciembre '!V35</f>
        <v>464</v>
      </c>
      <c r="W35" s="16">
        <f>+Enero!W35+Febrero!W35+'Marzo '!W35+'Abril '!W35+'Mayo '!W35+Junio!W35+Julio!W35+Agosto!W35+Septiembre!W35+'Octubre '!W35+Noviembre!W35+'Diciembre '!W35</f>
        <v>503</v>
      </c>
      <c r="X35" s="16">
        <f>+Enero!X35+Febrero!X35+'Marzo '!X35+'Abril '!X35+'Mayo '!X35+Junio!X35+Julio!X35+Agosto!X35+Septiembre!X35+'Octubre '!X35+Noviembre!X35+'Diciembre '!X35</f>
        <v>951</v>
      </c>
      <c r="Y35" s="16">
        <f>+Enero!Y35+Febrero!Y35+'Marzo '!Y35+'Abril '!Y35+'Mayo '!Y35+Junio!Y35+Julio!Y35+Agosto!Y35+Septiembre!Y35+'Octubre '!Y35+Noviembre!Y35+'Diciembre '!Y35</f>
        <v>0</v>
      </c>
      <c r="Z35" s="16">
        <f>+Enero!Z35+Febrero!Z35+'Marzo '!Z35+'Abril '!Z35+'Mayo '!Z35+Junio!Z35+Julio!Z35+Agosto!Z35+Septiembre!Z35+'Octubre '!Z35+Noviembre!Z35+'Diciembre '!Z35</f>
        <v>0</v>
      </c>
      <c r="AA35" s="16">
        <f>+Enero!AA35+Febrero!AA35+'Marzo '!AA35+'Abril '!AA35+'Mayo '!AA35+Junio!AA35+Julio!AA35+Agosto!AA35+Septiembre!AA35+'Octubre '!AA35+Noviembre!AA35+'Diciembre '!AA35</f>
        <v>0</v>
      </c>
      <c r="AB35" s="16">
        <f>+Enero!AB35+Febrero!AB35+'Marzo '!AB35+'Abril '!AB35+'Mayo '!AB35+Junio!AB35+Julio!AB35+Agosto!AB35+Septiembre!AB35+'Octubre '!AB35+Noviembre!AB35+'Diciembre '!AB35</f>
        <v>0</v>
      </c>
      <c r="AC35" s="16">
        <f>+Enero!AC35+Febrero!AC35+'Marzo '!AC35+'Abril '!AC35+'Mayo '!AC35+Junio!AC35+Julio!AC35+Agosto!AC35+Septiembre!AC35+'Octubre '!AC35+Noviembre!AC35+'Diciembre '!AC35</f>
        <v>0</v>
      </c>
      <c r="AD35" s="191"/>
      <c r="CA35" s="187" t="str">
        <f t="shared" si="1"/>
        <v/>
      </c>
      <c r="CG35" s="187">
        <f t="shared" si="2"/>
        <v>0</v>
      </c>
    </row>
    <row r="36" spans="1:85" x14ac:dyDescent="0.25">
      <c r="A36" s="522"/>
      <c r="B36" s="526" t="s">
        <v>48</v>
      </c>
      <c r="C36" s="96" t="s">
        <v>49</v>
      </c>
      <c r="D36" s="190">
        <f>SUM(U36:X36)</f>
        <v>0</v>
      </c>
      <c r="E36" s="16">
        <f>+Enero!E36+Febrero!E36+'Marzo '!E36+'Abril '!E36+'Mayo '!E36+Junio!E36+Julio!E36+Agosto!E36+Septiembre!E36+'Octubre '!E36+Noviembre!E36+'Diciembre '!E36</f>
        <v>0</v>
      </c>
      <c r="F36" s="16">
        <f>+Enero!F36+Febrero!F36+'Marzo '!F36+'Abril '!F36+'Mayo '!F36+Junio!F36+Julio!F36+Agosto!F36+Septiembre!F36+'Octubre '!F36+Noviembre!F36+'Diciembre '!F36</f>
        <v>0</v>
      </c>
      <c r="G36" s="16">
        <f>+Enero!G36+Febrero!G36+'Marzo '!G36+'Abril '!G36+'Mayo '!G36+Junio!G36+Julio!G36+Agosto!G36+Septiembre!G36+'Octubre '!G36+Noviembre!G36+'Diciembre '!G36</f>
        <v>0</v>
      </c>
      <c r="H36" s="16">
        <f>+Enero!H36+Febrero!H36+'Marzo '!H36+'Abril '!H36+'Mayo '!H36+Junio!H36+Julio!H36+Agosto!H36+Septiembre!H36+'Octubre '!H36+Noviembre!H36+'Diciembre '!H36</f>
        <v>0</v>
      </c>
      <c r="I36" s="16">
        <f>+Enero!I36+Febrero!I36+'Marzo '!I36+'Abril '!I36+'Mayo '!I36+Junio!I36+Julio!I36+Agosto!I36+Septiembre!I36+'Octubre '!I36+Noviembre!I36+'Diciembre '!I36</f>
        <v>0</v>
      </c>
      <c r="J36" s="16">
        <f>+Enero!J36+Febrero!J36+'Marzo '!J36+'Abril '!J36+'Mayo '!J36+Junio!J36+Julio!J36+Agosto!J36+Septiembre!J36+'Octubre '!J36+Noviembre!J36+'Diciembre '!J36</f>
        <v>0</v>
      </c>
      <c r="K36" s="16">
        <f>+Enero!K36+Febrero!K36+'Marzo '!K36+'Abril '!K36+'Mayo '!K36+Junio!K36+Julio!K36+Agosto!K36+Septiembre!K36+'Octubre '!K36+Noviembre!K36+'Diciembre '!K36</f>
        <v>0</v>
      </c>
      <c r="L36" s="16">
        <f>+Enero!L36+Febrero!L36+'Marzo '!L36+'Abril '!L36+'Mayo '!L36+Junio!L36+Julio!L36+Agosto!L36+Septiembre!L36+'Octubre '!L36+Noviembre!L36+'Diciembre '!L36</f>
        <v>0</v>
      </c>
      <c r="M36" s="16">
        <f>+Enero!M36+Febrero!M36+'Marzo '!M36+'Abril '!M36+'Mayo '!M36+Junio!M36+Julio!M36+Agosto!M36+Septiembre!M36+'Octubre '!M36+Noviembre!M36+'Diciembre '!M36</f>
        <v>0</v>
      </c>
      <c r="N36" s="16">
        <f>+Enero!N36+Febrero!N36+'Marzo '!N36+'Abril '!N36+'Mayo '!N36+Junio!N36+Julio!N36+Agosto!N36+Septiembre!N36+'Octubre '!N36+Noviembre!N36+'Diciembre '!N36</f>
        <v>0</v>
      </c>
      <c r="O36" s="16">
        <f>+Enero!O36+Febrero!O36+'Marzo '!O36+'Abril '!O36+'Mayo '!O36+Junio!O36+Julio!O36+Agosto!O36+Septiembre!O36+'Octubre '!O36+Noviembre!O36+'Diciembre '!O36</f>
        <v>0</v>
      </c>
      <c r="P36" s="16">
        <f>+Enero!P36+Febrero!P36+'Marzo '!P36+'Abril '!P36+'Mayo '!P36+Junio!P36+Julio!P36+Agosto!P36+Septiembre!P36+'Octubre '!P36+Noviembre!P36+'Diciembre '!P36</f>
        <v>0</v>
      </c>
      <c r="Q36" s="16">
        <f>+Enero!Q36+Febrero!Q36+'Marzo '!Q36+'Abril '!Q36+'Mayo '!Q36+Junio!Q36+Julio!Q36+Agosto!Q36+Septiembre!Q36+'Octubre '!Q36+Noviembre!Q36+'Diciembre '!Q36</f>
        <v>0</v>
      </c>
      <c r="R36" s="16">
        <f>+Enero!R36+Febrero!R36+'Marzo '!R36+'Abril '!R36+'Mayo '!R36+Junio!R36+Julio!R36+Agosto!R36+Septiembre!R36+'Octubre '!R36+Noviembre!R36+'Diciembre '!R36</f>
        <v>0</v>
      </c>
      <c r="S36" s="16">
        <f>+Enero!S36+Febrero!S36+'Marzo '!S36+'Abril '!S36+'Mayo '!S36+Junio!S36+Julio!S36+Agosto!S36+Septiembre!S36+'Octubre '!S36+Noviembre!S36+'Diciembre '!S36</f>
        <v>0</v>
      </c>
      <c r="T36" s="16">
        <f>+Enero!T36+Febrero!T36+'Marzo '!T36+'Abril '!T36+'Mayo '!T36+Junio!T36+Julio!T36+Agosto!T36+Septiembre!T36+'Octubre '!T36+Noviembre!T36+'Diciembre '!T36</f>
        <v>0</v>
      </c>
      <c r="U36" s="16">
        <f>+Enero!U36+Febrero!U36+'Marzo '!U36+'Abril '!U36+'Mayo '!U36+Junio!U36+Julio!U36+Agosto!U36+Septiembre!U36+'Octubre '!U36+Noviembre!U36+'Diciembre '!U36</f>
        <v>0</v>
      </c>
      <c r="V36" s="16">
        <f>+Enero!V36+Febrero!V36+'Marzo '!V36+'Abril '!V36+'Mayo '!V36+Junio!V36+Julio!V36+Agosto!V36+Septiembre!V36+'Octubre '!V36+Noviembre!V36+'Diciembre '!V36</f>
        <v>0</v>
      </c>
      <c r="W36" s="16">
        <f>+Enero!W36+Febrero!W36+'Marzo '!W36+'Abril '!W36+'Mayo '!W36+Junio!W36+Julio!W36+Agosto!W36+Septiembre!W36+'Octubre '!W36+Noviembre!W36+'Diciembre '!W36</f>
        <v>0</v>
      </c>
      <c r="X36" s="16">
        <f>+Enero!X36+Febrero!X36+'Marzo '!X36+'Abril '!X36+'Mayo '!X36+Junio!X36+Julio!X36+Agosto!X36+Septiembre!X36+'Octubre '!X36+Noviembre!X36+'Diciembre '!X36</f>
        <v>0</v>
      </c>
      <c r="Y36" s="16">
        <f>+Enero!Y36+Febrero!Y36+'Marzo '!Y36+'Abril '!Y36+'Mayo '!Y36+Junio!Y36+Julio!Y36+Agosto!Y36+Septiembre!Y36+'Octubre '!Y36+Noviembre!Y36+'Diciembre '!Y36</f>
        <v>0</v>
      </c>
      <c r="Z36" s="16">
        <f>+Enero!Z36+Febrero!Z36+'Marzo '!Z36+'Abril '!Z36+'Mayo '!Z36+Junio!Z36+Julio!Z36+Agosto!Z36+Septiembre!Z36+'Octubre '!Z36+Noviembre!Z36+'Diciembre '!Z36</f>
        <v>0</v>
      </c>
      <c r="AA36" s="16">
        <f>+Enero!AA36+Febrero!AA36+'Marzo '!AA36+'Abril '!AA36+'Mayo '!AA36+Junio!AA36+Julio!AA36+Agosto!AA36+Septiembre!AA36+'Octubre '!AA36+Noviembre!AA36+'Diciembre '!AA36</f>
        <v>0</v>
      </c>
      <c r="AB36" s="16">
        <f>+Enero!AB36+Febrero!AB36+'Marzo '!AB36+'Abril '!AB36+'Mayo '!AB36+Junio!AB36+Julio!AB36+Agosto!AB36+Septiembre!AB36+'Octubre '!AB36+Noviembre!AB36+'Diciembre '!AB36</f>
        <v>0</v>
      </c>
      <c r="AC36" s="16">
        <f>+Enero!AC36+Febrero!AC36+'Marzo '!AC36+'Abril '!AC36+'Mayo '!AC36+Junio!AC36+Julio!AC36+Agosto!AC36+Septiembre!AC36+'Octubre '!AC36+Noviembre!AC36+'Diciembre '!AC36</f>
        <v>0</v>
      </c>
      <c r="AD36" s="191"/>
      <c r="CA36" s="187" t="str">
        <f t="shared" si="1"/>
        <v/>
      </c>
      <c r="CG36" s="187">
        <f t="shared" si="2"/>
        <v>0</v>
      </c>
    </row>
    <row r="37" spans="1:85" x14ac:dyDescent="0.25">
      <c r="A37" s="522"/>
      <c r="B37" s="527"/>
      <c r="C37" s="156" t="s">
        <v>50</v>
      </c>
      <c r="D37" s="192">
        <f>SUM(U37:X37)</f>
        <v>2189</v>
      </c>
      <c r="E37" s="16">
        <f>+Enero!E37+Febrero!E37+'Marzo '!E37+'Abril '!E37+'Mayo '!E37+Junio!E37+Julio!E37+Agosto!E37+Septiembre!E37+'Octubre '!E37+Noviembre!E37+'Diciembre '!E37</f>
        <v>0</v>
      </c>
      <c r="F37" s="16">
        <f>+Enero!F37+Febrero!F37+'Marzo '!F37+'Abril '!F37+'Mayo '!F37+Junio!F37+Julio!F37+Agosto!F37+Septiembre!F37+'Octubre '!F37+Noviembre!F37+'Diciembre '!F37</f>
        <v>0</v>
      </c>
      <c r="G37" s="16">
        <f>+Enero!G37+Febrero!G37+'Marzo '!G37+'Abril '!G37+'Mayo '!G37+Junio!G37+Julio!G37+Agosto!G37+Septiembre!G37+'Octubre '!G37+Noviembre!G37+'Diciembre '!G37</f>
        <v>0</v>
      </c>
      <c r="H37" s="16">
        <f>+Enero!H37+Febrero!H37+'Marzo '!H37+'Abril '!H37+'Mayo '!H37+Junio!H37+Julio!H37+Agosto!H37+Septiembre!H37+'Octubre '!H37+Noviembre!H37+'Diciembre '!H37</f>
        <v>0</v>
      </c>
      <c r="I37" s="16">
        <f>+Enero!I37+Febrero!I37+'Marzo '!I37+'Abril '!I37+'Mayo '!I37+Junio!I37+Julio!I37+Agosto!I37+Septiembre!I37+'Octubre '!I37+Noviembre!I37+'Diciembre '!I37</f>
        <v>0</v>
      </c>
      <c r="J37" s="16">
        <f>+Enero!J37+Febrero!J37+'Marzo '!J37+'Abril '!J37+'Mayo '!J37+Junio!J37+Julio!J37+Agosto!J37+Septiembre!J37+'Octubre '!J37+Noviembre!J37+'Diciembre '!J37</f>
        <v>0</v>
      </c>
      <c r="K37" s="16">
        <f>+Enero!K37+Febrero!K37+'Marzo '!K37+'Abril '!K37+'Mayo '!K37+Junio!K37+Julio!K37+Agosto!K37+Septiembre!K37+'Octubre '!K37+Noviembre!K37+'Diciembre '!K37</f>
        <v>0</v>
      </c>
      <c r="L37" s="16">
        <f>+Enero!L37+Febrero!L37+'Marzo '!L37+'Abril '!L37+'Mayo '!L37+Junio!L37+Julio!L37+Agosto!L37+Septiembre!L37+'Octubre '!L37+Noviembre!L37+'Diciembre '!L37</f>
        <v>0</v>
      </c>
      <c r="M37" s="16">
        <f>+Enero!M37+Febrero!M37+'Marzo '!M37+'Abril '!M37+'Mayo '!M37+Junio!M37+Julio!M37+Agosto!M37+Septiembre!M37+'Octubre '!M37+Noviembre!M37+'Diciembre '!M37</f>
        <v>0</v>
      </c>
      <c r="N37" s="16">
        <f>+Enero!N37+Febrero!N37+'Marzo '!N37+'Abril '!N37+'Mayo '!N37+Junio!N37+Julio!N37+Agosto!N37+Septiembre!N37+'Octubre '!N37+Noviembre!N37+'Diciembre '!N37</f>
        <v>0</v>
      </c>
      <c r="O37" s="16">
        <f>+Enero!O37+Febrero!O37+'Marzo '!O37+'Abril '!O37+'Mayo '!O37+Junio!O37+Julio!O37+Agosto!O37+Septiembre!O37+'Octubre '!O37+Noviembre!O37+'Diciembre '!O37</f>
        <v>0</v>
      </c>
      <c r="P37" s="16">
        <f>+Enero!P37+Febrero!P37+'Marzo '!P37+'Abril '!P37+'Mayo '!P37+Junio!P37+Julio!P37+Agosto!P37+Septiembre!P37+'Octubre '!P37+Noviembre!P37+'Diciembre '!P37</f>
        <v>0</v>
      </c>
      <c r="Q37" s="16">
        <f>+Enero!Q37+Febrero!Q37+'Marzo '!Q37+'Abril '!Q37+'Mayo '!Q37+Junio!Q37+Julio!Q37+Agosto!Q37+Septiembre!Q37+'Octubre '!Q37+Noviembre!Q37+'Diciembre '!Q37</f>
        <v>0</v>
      </c>
      <c r="R37" s="16">
        <f>+Enero!R37+Febrero!R37+'Marzo '!R37+'Abril '!R37+'Mayo '!R37+Junio!R37+Julio!R37+Agosto!R37+Septiembre!R37+'Octubre '!R37+Noviembre!R37+'Diciembre '!R37</f>
        <v>0</v>
      </c>
      <c r="S37" s="16">
        <f>+Enero!S37+Febrero!S37+'Marzo '!S37+'Abril '!S37+'Mayo '!S37+Junio!S37+Julio!S37+Agosto!S37+Septiembre!S37+'Octubre '!S37+Noviembre!S37+'Diciembre '!S37</f>
        <v>0</v>
      </c>
      <c r="T37" s="16">
        <f>+Enero!T37+Febrero!T37+'Marzo '!T37+'Abril '!T37+'Mayo '!T37+Junio!T37+Julio!T37+Agosto!T37+Septiembre!T37+'Octubre '!T37+Noviembre!T37+'Diciembre '!T37</f>
        <v>0</v>
      </c>
      <c r="U37" s="16">
        <f>+Enero!U37+Febrero!U37+'Marzo '!U37+'Abril '!U37+'Mayo '!U37+Junio!U37+Julio!U37+Agosto!U37+Septiembre!U37+'Octubre '!U37+Noviembre!U37+'Diciembre '!U37</f>
        <v>504</v>
      </c>
      <c r="V37" s="16">
        <f>+Enero!V37+Febrero!V37+'Marzo '!V37+'Abril '!V37+'Mayo '!V37+Junio!V37+Julio!V37+Agosto!V37+Septiembre!V37+'Octubre '!V37+Noviembre!V37+'Diciembre '!V37</f>
        <v>422</v>
      </c>
      <c r="W37" s="16">
        <f>+Enero!W37+Febrero!W37+'Marzo '!W37+'Abril '!W37+'Mayo '!W37+Junio!W37+Julio!W37+Agosto!W37+Septiembre!W37+'Octubre '!W37+Noviembre!W37+'Diciembre '!W37</f>
        <v>460</v>
      </c>
      <c r="X37" s="16">
        <f>+Enero!X37+Febrero!X37+'Marzo '!X37+'Abril '!X37+'Mayo '!X37+Junio!X37+Julio!X37+Agosto!X37+Septiembre!X37+'Octubre '!X37+Noviembre!X37+'Diciembre '!X37</f>
        <v>803</v>
      </c>
      <c r="Y37" s="16">
        <f>+Enero!Y37+Febrero!Y37+'Marzo '!Y37+'Abril '!Y37+'Mayo '!Y37+Junio!Y37+Julio!Y37+Agosto!Y37+Septiembre!Y37+'Octubre '!Y37+Noviembre!Y37+'Diciembre '!Y37</f>
        <v>0</v>
      </c>
      <c r="Z37" s="16">
        <f>+Enero!Z37+Febrero!Z37+'Marzo '!Z37+'Abril '!Z37+'Mayo '!Z37+Junio!Z37+Julio!Z37+Agosto!Z37+Septiembre!Z37+'Octubre '!Z37+Noviembre!Z37+'Diciembre '!Z37</f>
        <v>0</v>
      </c>
      <c r="AA37" s="16">
        <f>+Enero!AA37+Febrero!AA37+'Marzo '!AA37+'Abril '!AA37+'Mayo '!AA37+Junio!AA37+Julio!AA37+Agosto!AA37+Septiembre!AA37+'Octubre '!AA37+Noviembre!AA37+'Diciembre '!AA37</f>
        <v>0</v>
      </c>
      <c r="AB37" s="16">
        <f>+Enero!AB37+Febrero!AB37+'Marzo '!AB37+'Abril '!AB37+'Mayo '!AB37+Junio!AB37+Julio!AB37+Agosto!AB37+Septiembre!AB37+'Octubre '!AB37+Noviembre!AB37+'Diciembre '!AB37</f>
        <v>0</v>
      </c>
      <c r="AC37" s="16">
        <f>+Enero!AC37+Febrero!AC37+'Marzo '!AC37+'Abril '!AC37+'Mayo '!AC37+Junio!AC37+Julio!AC37+Agosto!AC37+Septiembre!AC37+'Octubre '!AC37+Noviembre!AC37+'Diciembre '!AC37</f>
        <v>0</v>
      </c>
      <c r="AD37" s="191"/>
      <c r="CA37" s="187" t="str">
        <f t="shared" si="1"/>
        <v/>
      </c>
      <c r="CG37" s="187">
        <f t="shared" si="2"/>
        <v>0</v>
      </c>
    </row>
    <row r="38" spans="1:85" x14ac:dyDescent="0.25">
      <c r="A38" s="522"/>
      <c r="B38" s="528"/>
      <c r="C38" s="103" t="s">
        <v>51</v>
      </c>
      <c r="D38" s="196">
        <f>SUM(U38:X38)</f>
        <v>0</v>
      </c>
      <c r="E38" s="16">
        <f>+Enero!E38+Febrero!E38+'Marzo '!E38+'Abril '!E38+'Mayo '!E38+Junio!E38+Julio!E38+Agosto!E38+Septiembre!E38+'Octubre '!E38+Noviembre!E38+'Diciembre '!E38</f>
        <v>0</v>
      </c>
      <c r="F38" s="16">
        <f>+Enero!F38+Febrero!F38+'Marzo '!F38+'Abril '!F38+'Mayo '!F38+Junio!F38+Julio!F38+Agosto!F38+Septiembre!F38+'Octubre '!F38+Noviembre!F38+'Diciembre '!F38</f>
        <v>0</v>
      </c>
      <c r="G38" s="16">
        <f>+Enero!G38+Febrero!G38+'Marzo '!G38+'Abril '!G38+'Mayo '!G38+Junio!G38+Julio!G38+Agosto!G38+Septiembre!G38+'Octubre '!G38+Noviembre!G38+'Diciembre '!G38</f>
        <v>0</v>
      </c>
      <c r="H38" s="16">
        <f>+Enero!H38+Febrero!H38+'Marzo '!H38+'Abril '!H38+'Mayo '!H38+Junio!H38+Julio!H38+Agosto!H38+Septiembre!H38+'Octubre '!H38+Noviembre!H38+'Diciembre '!H38</f>
        <v>0</v>
      </c>
      <c r="I38" s="16">
        <f>+Enero!I38+Febrero!I38+'Marzo '!I38+'Abril '!I38+'Mayo '!I38+Junio!I38+Julio!I38+Agosto!I38+Septiembre!I38+'Octubre '!I38+Noviembre!I38+'Diciembre '!I38</f>
        <v>0</v>
      </c>
      <c r="J38" s="16">
        <f>+Enero!J38+Febrero!J38+'Marzo '!J38+'Abril '!J38+'Mayo '!J38+Junio!J38+Julio!J38+Agosto!J38+Septiembre!J38+'Octubre '!J38+Noviembre!J38+'Diciembre '!J38</f>
        <v>0</v>
      </c>
      <c r="K38" s="16">
        <f>+Enero!K38+Febrero!K38+'Marzo '!K38+'Abril '!K38+'Mayo '!K38+Junio!K38+Julio!K38+Agosto!K38+Septiembre!K38+'Octubre '!K38+Noviembre!K38+'Diciembre '!K38</f>
        <v>0</v>
      </c>
      <c r="L38" s="16">
        <f>+Enero!L38+Febrero!L38+'Marzo '!L38+'Abril '!L38+'Mayo '!L38+Junio!L38+Julio!L38+Agosto!L38+Septiembre!L38+'Octubre '!L38+Noviembre!L38+'Diciembre '!L38</f>
        <v>0</v>
      </c>
      <c r="M38" s="16">
        <f>+Enero!M38+Febrero!M38+'Marzo '!M38+'Abril '!M38+'Mayo '!M38+Junio!M38+Julio!M38+Agosto!M38+Septiembre!M38+'Octubre '!M38+Noviembre!M38+'Diciembre '!M38</f>
        <v>0</v>
      </c>
      <c r="N38" s="16">
        <f>+Enero!N38+Febrero!N38+'Marzo '!N38+'Abril '!N38+'Mayo '!N38+Junio!N38+Julio!N38+Agosto!N38+Septiembre!N38+'Octubre '!N38+Noviembre!N38+'Diciembre '!N38</f>
        <v>0</v>
      </c>
      <c r="O38" s="16">
        <f>+Enero!O38+Febrero!O38+'Marzo '!O38+'Abril '!O38+'Mayo '!O38+Junio!O38+Julio!O38+Agosto!O38+Septiembre!O38+'Octubre '!O38+Noviembre!O38+'Diciembre '!O38</f>
        <v>0</v>
      </c>
      <c r="P38" s="16">
        <f>+Enero!P38+Febrero!P38+'Marzo '!P38+'Abril '!P38+'Mayo '!P38+Junio!P38+Julio!P38+Agosto!P38+Septiembre!P38+'Octubre '!P38+Noviembre!P38+'Diciembre '!P38</f>
        <v>0</v>
      </c>
      <c r="Q38" s="16">
        <f>+Enero!Q38+Febrero!Q38+'Marzo '!Q38+'Abril '!Q38+'Mayo '!Q38+Junio!Q38+Julio!Q38+Agosto!Q38+Septiembre!Q38+'Octubre '!Q38+Noviembre!Q38+'Diciembre '!Q38</f>
        <v>0</v>
      </c>
      <c r="R38" s="16">
        <f>+Enero!R38+Febrero!R38+'Marzo '!R38+'Abril '!R38+'Mayo '!R38+Junio!R38+Julio!R38+Agosto!R38+Septiembre!R38+'Octubre '!R38+Noviembre!R38+'Diciembre '!R38</f>
        <v>0</v>
      </c>
      <c r="S38" s="16">
        <f>+Enero!S38+Febrero!S38+'Marzo '!S38+'Abril '!S38+'Mayo '!S38+Junio!S38+Julio!S38+Agosto!S38+Septiembre!S38+'Octubre '!S38+Noviembre!S38+'Diciembre '!S38</f>
        <v>0</v>
      </c>
      <c r="T38" s="16">
        <f>+Enero!T38+Febrero!T38+'Marzo '!T38+'Abril '!T38+'Mayo '!T38+Junio!T38+Julio!T38+Agosto!T38+Septiembre!T38+'Octubre '!T38+Noviembre!T38+'Diciembre '!T38</f>
        <v>0</v>
      </c>
      <c r="U38" s="16">
        <f>+Enero!U38+Febrero!U38+'Marzo '!U38+'Abril '!U38+'Mayo '!U38+Junio!U38+Julio!U38+Agosto!U38+Septiembre!U38+'Octubre '!U38+Noviembre!U38+'Diciembre '!U38</f>
        <v>0</v>
      </c>
      <c r="V38" s="16">
        <f>+Enero!V38+Febrero!V38+'Marzo '!V38+'Abril '!V38+'Mayo '!V38+Junio!V38+Julio!V38+Agosto!V38+Septiembre!V38+'Octubre '!V38+Noviembre!V38+'Diciembre '!V38</f>
        <v>0</v>
      </c>
      <c r="W38" s="16">
        <f>+Enero!W38+Febrero!W38+'Marzo '!W38+'Abril '!W38+'Mayo '!W38+Junio!W38+Julio!W38+Agosto!W38+Septiembre!W38+'Octubre '!W38+Noviembre!W38+'Diciembre '!W38</f>
        <v>0</v>
      </c>
      <c r="X38" s="16">
        <f>+Enero!X38+Febrero!X38+'Marzo '!X38+'Abril '!X38+'Mayo '!X38+Junio!X38+Julio!X38+Agosto!X38+Septiembre!X38+'Octubre '!X38+Noviembre!X38+'Diciembre '!X38</f>
        <v>0</v>
      </c>
      <c r="Y38" s="16">
        <f>+Enero!Y38+Febrero!Y38+'Marzo '!Y38+'Abril '!Y38+'Mayo '!Y38+Junio!Y38+Julio!Y38+Agosto!Y38+Septiembre!Y38+'Octubre '!Y38+Noviembre!Y38+'Diciembre '!Y38</f>
        <v>0</v>
      </c>
      <c r="Z38" s="16">
        <f>+Enero!Z38+Febrero!Z38+'Marzo '!Z38+'Abril '!Z38+'Mayo '!Z38+Junio!Z38+Julio!Z38+Agosto!Z38+Septiembre!Z38+'Octubre '!Z38+Noviembre!Z38+'Diciembre '!Z38</f>
        <v>0</v>
      </c>
      <c r="AA38" s="16">
        <f>+Enero!AA38+Febrero!AA38+'Marzo '!AA38+'Abril '!AA38+'Mayo '!AA38+Junio!AA38+Julio!AA38+Agosto!AA38+Septiembre!AA38+'Octubre '!AA38+Noviembre!AA38+'Diciembre '!AA38</f>
        <v>0</v>
      </c>
      <c r="AB38" s="16">
        <f>+Enero!AB38+Febrero!AB38+'Marzo '!AB38+'Abril '!AB38+'Mayo '!AB38+Junio!AB38+Julio!AB38+Agosto!AB38+Septiembre!AB38+'Octubre '!AB38+Noviembre!AB38+'Diciembre '!AB38</f>
        <v>0</v>
      </c>
      <c r="AC38" s="16">
        <f>+Enero!AC38+Febrero!AC38+'Marzo '!AC38+'Abril '!AC38+'Mayo '!AC38+Junio!AC38+Julio!AC38+Agosto!AC38+Septiembre!AC38+'Octubre '!AC38+Noviembre!AC38+'Diciembre '!AC38</f>
        <v>0</v>
      </c>
      <c r="AD38" s="191"/>
      <c r="CA38" s="187" t="str">
        <f t="shared" si="1"/>
        <v/>
      </c>
      <c r="CG38" s="187">
        <f t="shared" si="2"/>
        <v>0</v>
      </c>
    </row>
    <row r="39" spans="1:85" x14ac:dyDescent="0.25">
      <c r="A39" s="522"/>
      <c r="B39" s="532" t="s">
        <v>52</v>
      </c>
      <c r="C39" s="533"/>
      <c r="D39" s="193">
        <f>SUM(E39:X39)</f>
        <v>0</v>
      </c>
      <c r="E39" s="16">
        <f>+Enero!E39+Febrero!E39+'Marzo '!E39+'Abril '!E39+'Mayo '!E39+Junio!E39+Julio!E39+Agosto!E39+Septiembre!E39+'Octubre '!E39+Noviembre!E39+'Diciembre '!E39</f>
        <v>0</v>
      </c>
      <c r="F39" s="16">
        <f>+Enero!F39+Febrero!F39+'Marzo '!F39+'Abril '!F39+'Mayo '!F39+Junio!F39+Julio!F39+Agosto!F39+Septiembre!F39+'Octubre '!F39+Noviembre!F39+'Diciembre '!F39</f>
        <v>0</v>
      </c>
      <c r="G39" s="16">
        <f>+Enero!G39+Febrero!G39+'Marzo '!G39+'Abril '!G39+'Mayo '!G39+Junio!G39+Julio!G39+Agosto!G39+Septiembre!G39+'Octubre '!G39+Noviembre!G39+'Diciembre '!G39</f>
        <v>0</v>
      </c>
      <c r="H39" s="16">
        <f>+Enero!H39+Febrero!H39+'Marzo '!H39+'Abril '!H39+'Mayo '!H39+Junio!H39+Julio!H39+Agosto!H39+Septiembre!H39+'Octubre '!H39+Noviembre!H39+'Diciembre '!H39</f>
        <v>0</v>
      </c>
      <c r="I39" s="16">
        <f>+Enero!I39+Febrero!I39+'Marzo '!I39+'Abril '!I39+'Mayo '!I39+Junio!I39+Julio!I39+Agosto!I39+Septiembre!I39+'Octubre '!I39+Noviembre!I39+'Diciembre '!I39</f>
        <v>0</v>
      </c>
      <c r="J39" s="16">
        <f>+Enero!J39+Febrero!J39+'Marzo '!J39+'Abril '!J39+'Mayo '!J39+Junio!J39+Julio!J39+Agosto!J39+Septiembre!J39+'Octubre '!J39+Noviembre!J39+'Diciembre '!J39</f>
        <v>0</v>
      </c>
      <c r="K39" s="16">
        <f>+Enero!K39+Febrero!K39+'Marzo '!K39+'Abril '!K39+'Mayo '!K39+Junio!K39+Julio!K39+Agosto!K39+Septiembre!K39+'Octubre '!K39+Noviembre!K39+'Diciembre '!K39</f>
        <v>0</v>
      </c>
      <c r="L39" s="16">
        <f>+Enero!L39+Febrero!L39+'Marzo '!L39+'Abril '!L39+'Mayo '!L39+Junio!L39+Julio!L39+Agosto!L39+Septiembre!L39+'Octubre '!L39+Noviembre!L39+'Diciembre '!L39</f>
        <v>0</v>
      </c>
      <c r="M39" s="16">
        <f>+Enero!M39+Febrero!M39+'Marzo '!M39+'Abril '!M39+'Mayo '!M39+Junio!M39+Julio!M39+Agosto!M39+Septiembre!M39+'Octubre '!M39+Noviembre!M39+'Diciembre '!M39</f>
        <v>0</v>
      </c>
      <c r="N39" s="16">
        <f>+Enero!N39+Febrero!N39+'Marzo '!N39+'Abril '!N39+'Mayo '!N39+Junio!N39+Julio!N39+Agosto!N39+Septiembre!N39+'Octubre '!N39+Noviembre!N39+'Diciembre '!N39</f>
        <v>0</v>
      </c>
      <c r="O39" s="16">
        <f>+Enero!O39+Febrero!O39+'Marzo '!O39+'Abril '!O39+'Mayo '!O39+Junio!O39+Julio!O39+Agosto!O39+Septiembre!O39+'Octubre '!O39+Noviembre!O39+'Diciembre '!O39</f>
        <v>0</v>
      </c>
      <c r="P39" s="16">
        <f>+Enero!P39+Febrero!P39+'Marzo '!P39+'Abril '!P39+'Mayo '!P39+Junio!P39+Julio!P39+Agosto!P39+Septiembre!P39+'Octubre '!P39+Noviembre!P39+'Diciembre '!P39</f>
        <v>0</v>
      </c>
      <c r="Q39" s="16">
        <f>+Enero!Q39+Febrero!Q39+'Marzo '!Q39+'Abril '!Q39+'Mayo '!Q39+Junio!Q39+Julio!Q39+Agosto!Q39+Septiembre!Q39+'Octubre '!Q39+Noviembre!Q39+'Diciembre '!Q39</f>
        <v>0</v>
      </c>
      <c r="R39" s="16">
        <f>+Enero!R39+Febrero!R39+'Marzo '!R39+'Abril '!R39+'Mayo '!R39+Junio!R39+Julio!R39+Agosto!R39+Septiembre!R39+'Octubre '!R39+Noviembre!R39+'Diciembre '!R39</f>
        <v>0</v>
      </c>
      <c r="S39" s="16">
        <f>+Enero!S39+Febrero!S39+'Marzo '!S39+'Abril '!S39+'Mayo '!S39+Junio!S39+Julio!S39+Agosto!S39+Septiembre!S39+'Octubre '!S39+Noviembre!S39+'Diciembre '!S39</f>
        <v>0</v>
      </c>
      <c r="T39" s="16">
        <f>+Enero!T39+Febrero!T39+'Marzo '!T39+'Abril '!T39+'Mayo '!T39+Junio!T39+Julio!T39+Agosto!T39+Septiembre!T39+'Octubre '!T39+Noviembre!T39+'Diciembre '!T39</f>
        <v>0</v>
      </c>
      <c r="U39" s="16">
        <f>+Enero!U39+Febrero!U39+'Marzo '!U39+'Abril '!U39+'Mayo '!U39+Junio!U39+Julio!U39+Agosto!U39+Septiembre!U39+'Octubre '!U39+Noviembre!U39+'Diciembre '!U39</f>
        <v>0</v>
      </c>
      <c r="V39" s="16">
        <f>+Enero!V39+Febrero!V39+'Marzo '!V39+'Abril '!V39+'Mayo '!V39+Junio!V39+Julio!V39+Agosto!V39+Septiembre!V39+'Octubre '!V39+Noviembre!V39+'Diciembre '!V39</f>
        <v>0</v>
      </c>
      <c r="W39" s="16">
        <f>+Enero!W39+Febrero!W39+'Marzo '!W39+'Abril '!W39+'Mayo '!W39+Junio!W39+Julio!W39+Agosto!W39+Septiembre!W39+'Octubre '!W39+Noviembre!W39+'Diciembre '!W39</f>
        <v>0</v>
      </c>
      <c r="X39" s="16">
        <f>+Enero!X39+Febrero!X39+'Marzo '!X39+'Abril '!X39+'Mayo '!X39+Junio!X39+Julio!X39+Agosto!X39+Septiembre!X39+'Octubre '!X39+Noviembre!X39+'Diciembre '!X39</f>
        <v>0</v>
      </c>
      <c r="Y39" s="16">
        <f>+Enero!Y39+Febrero!Y39+'Marzo '!Y39+'Abril '!Y39+'Mayo '!Y39+Junio!Y39+Julio!Y39+Agosto!Y39+Septiembre!Y39+'Octubre '!Y39+Noviembre!Y39+'Diciembre '!Y39</f>
        <v>0</v>
      </c>
      <c r="Z39" s="16">
        <f>+Enero!Z39+Febrero!Z39+'Marzo '!Z39+'Abril '!Z39+'Mayo '!Z39+Junio!Z39+Julio!Z39+Agosto!Z39+Septiembre!Z39+'Octubre '!Z39+Noviembre!Z39+'Diciembre '!Z39</f>
        <v>0</v>
      </c>
      <c r="AA39" s="16">
        <f>+Enero!AA39+Febrero!AA39+'Marzo '!AA39+'Abril '!AA39+'Mayo '!AA39+Junio!AA39+Julio!AA39+Agosto!AA39+Septiembre!AA39+'Octubre '!AA39+Noviembre!AA39+'Diciembre '!AA39</f>
        <v>0</v>
      </c>
      <c r="AB39" s="16">
        <f>+Enero!AB39+Febrero!AB39+'Marzo '!AB39+'Abril '!AB39+'Mayo '!AB39+Junio!AB39+Julio!AB39+Agosto!AB39+Septiembre!AB39+'Octubre '!AB39+Noviembre!AB39+'Diciembre '!AB39</f>
        <v>0</v>
      </c>
      <c r="AC39" s="16">
        <f>+Enero!AC39+Febrero!AC39+'Marzo '!AC39+'Abril '!AC39+'Mayo '!AC39+Junio!AC39+Julio!AC39+Agosto!AC39+Septiembre!AC39+'Octubre '!AC39+Noviembre!AC39+'Diciembre '!AC39</f>
        <v>0</v>
      </c>
      <c r="AD39" s="191"/>
      <c r="CA39" s="187" t="str">
        <f t="shared" si="1"/>
        <v/>
      </c>
      <c r="CG39" s="187">
        <f t="shared" si="2"/>
        <v>0</v>
      </c>
    </row>
    <row r="40" spans="1:85" x14ac:dyDescent="0.25">
      <c r="A40" s="523"/>
      <c r="B40" s="496" t="s">
        <v>4</v>
      </c>
      <c r="C40" s="529"/>
      <c r="D40" s="198">
        <f>SUM(E40:X40)</f>
        <v>22661</v>
      </c>
      <c r="E40" s="199">
        <f t="shared" ref="E40:AC40" si="4">SUM(E11:E39)</f>
        <v>12395</v>
      </c>
      <c r="F40" s="200">
        <f t="shared" si="4"/>
        <v>217</v>
      </c>
      <c r="G40" s="200">
        <f t="shared" si="4"/>
        <v>306</v>
      </c>
      <c r="H40" s="200">
        <f t="shared" si="4"/>
        <v>339</v>
      </c>
      <c r="I40" s="201">
        <f t="shared" si="4"/>
        <v>252</v>
      </c>
      <c r="J40" s="202">
        <f t="shared" si="4"/>
        <v>36</v>
      </c>
      <c r="K40" s="200">
        <f t="shared" si="4"/>
        <v>244</v>
      </c>
      <c r="L40" s="200">
        <f t="shared" si="4"/>
        <v>374</v>
      </c>
      <c r="M40" s="203">
        <f t="shared" si="4"/>
        <v>349</v>
      </c>
      <c r="N40" s="203">
        <f t="shared" si="4"/>
        <v>324</v>
      </c>
      <c r="O40" s="203">
        <f t="shared" si="4"/>
        <v>300</v>
      </c>
      <c r="P40" s="203">
        <f t="shared" si="4"/>
        <v>333</v>
      </c>
      <c r="Q40" s="203">
        <f t="shared" si="4"/>
        <v>367</v>
      </c>
      <c r="R40" s="203">
        <f t="shared" si="4"/>
        <v>445</v>
      </c>
      <c r="S40" s="203">
        <f t="shared" si="4"/>
        <v>580</v>
      </c>
      <c r="T40" s="203">
        <f t="shared" si="4"/>
        <v>643</v>
      </c>
      <c r="U40" s="203">
        <f t="shared" si="4"/>
        <v>1144</v>
      </c>
      <c r="V40" s="203">
        <f t="shared" si="4"/>
        <v>1000</v>
      </c>
      <c r="W40" s="203">
        <f t="shared" si="4"/>
        <v>1075</v>
      </c>
      <c r="X40" s="203">
        <f t="shared" si="4"/>
        <v>1938</v>
      </c>
      <c r="Y40" s="204">
        <f t="shared" si="4"/>
        <v>0</v>
      </c>
      <c r="Z40" s="205">
        <f t="shared" si="4"/>
        <v>389</v>
      </c>
      <c r="AA40" s="201">
        <f t="shared" si="4"/>
        <v>0</v>
      </c>
      <c r="AB40" s="201">
        <f t="shared" si="4"/>
        <v>0</v>
      </c>
      <c r="AC40" s="201">
        <f t="shared" si="4"/>
        <v>0</v>
      </c>
      <c r="AD40" s="189"/>
    </row>
    <row r="41" spans="1:85" x14ac:dyDescent="0.25">
      <c r="A41" s="206" t="s">
        <v>53</v>
      </c>
      <c r="B41" s="119"/>
      <c r="C41" s="119"/>
      <c r="D41" s="119"/>
      <c r="E41" s="119"/>
      <c r="F41" s="119"/>
      <c r="G41" s="120"/>
      <c r="H41" s="120"/>
      <c r="I41" s="121"/>
      <c r="J41" s="121"/>
      <c r="K41" s="121"/>
      <c r="L41" s="121"/>
      <c r="M41" s="121"/>
      <c r="N41" s="121"/>
      <c r="O41" s="122"/>
      <c r="P41" s="121"/>
      <c r="Q41" s="2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85" ht="42" x14ac:dyDescent="0.25">
      <c r="A42" s="534" t="s">
        <v>3</v>
      </c>
      <c r="B42" s="535"/>
      <c r="C42" s="536"/>
      <c r="D42" s="172" t="s">
        <v>4</v>
      </c>
      <c r="E42" s="123" t="s">
        <v>54</v>
      </c>
      <c r="F42" s="176" t="s">
        <v>111</v>
      </c>
      <c r="G42" s="176" t="s">
        <v>55</v>
      </c>
      <c r="H42" s="124" t="s">
        <v>56</v>
      </c>
      <c r="I42" s="124" t="s">
        <v>112</v>
      </c>
      <c r="J42" s="121"/>
      <c r="K42" s="121"/>
      <c r="L42" s="121"/>
      <c r="M42" s="121"/>
      <c r="N42" s="121"/>
      <c r="O42" s="121"/>
      <c r="P42" s="121"/>
      <c r="Q42" s="2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85" x14ac:dyDescent="0.25">
      <c r="A43" s="521" t="s">
        <v>26</v>
      </c>
      <c r="B43" s="545" t="s">
        <v>27</v>
      </c>
      <c r="C43" s="546"/>
      <c r="D43" s="188">
        <f t="shared" ref="D43:D71" si="5">SUM(E43:H43)</f>
        <v>1893</v>
      </c>
      <c r="E43" s="16">
        <f>+Enero!E43+Febrero!E43+'Marzo '!E43+'Abril '!E43+'Mayo '!E43+Junio!E43+Julio!E43+Agosto!E43+Septiembre!E43+'Octubre '!E43+Noviembre!E43+'Diciembre '!E43</f>
        <v>781</v>
      </c>
      <c r="F43" s="16">
        <f>+Enero!F43+Febrero!F43+'Marzo '!F43+'Abril '!F43+'Mayo '!F43+Junio!F43+Julio!F43+Agosto!F43+Septiembre!F43+'Octubre '!F43+Noviembre!F43+'Diciembre '!F43</f>
        <v>146</v>
      </c>
      <c r="G43" s="16">
        <f>+Enero!G43+Febrero!G43+'Marzo '!G43+'Abril '!G43+'Mayo '!G43+Junio!G43+Julio!G43+Agosto!G43+Septiembre!G43+'Octubre '!G43+Noviembre!G43+'Diciembre '!G43</f>
        <v>0</v>
      </c>
      <c r="H43" s="16">
        <f>+Enero!H43+Febrero!H43+'Marzo '!H43+'Abril '!H43+'Mayo '!H43+Junio!H43+Julio!H43+Agosto!H43+Septiembre!H43+'Octubre '!H43+Noviembre!H43+'Diciembre '!H43</f>
        <v>966</v>
      </c>
      <c r="I43" s="16">
        <f>+Enero!I43+Febrero!I43+'Marzo '!I43+'Abril '!I43+'Mayo '!I43+Junio!I43+Julio!I43+Agosto!I43+Septiembre!I43+'Octubre '!I43+Noviembre!I43+'Diciembre '!I43</f>
        <v>0</v>
      </c>
      <c r="J43" s="191"/>
      <c r="K43" s="121"/>
      <c r="L43" s="121"/>
      <c r="M43" s="121"/>
      <c r="N43" s="121"/>
      <c r="O43" s="121"/>
      <c r="P43" s="121"/>
      <c r="Q43" s="2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CA43" s="187" t="str">
        <f t="shared" ref="CA43:CA71" si="6">IF(AND(D43=0,D11&gt;0),"En esta área en Sección A,  se consignan personas pero falta registrar la Sesión","")</f>
        <v/>
      </c>
      <c r="CG43" s="187">
        <f t="shared" ref="CG43:CG71" si="7">IF(AND(D43=0,D11&gt;0),1,0)</f>
        <v>0</v>
      </c>
    </row>
    <row r="44" spans="1:85" x14ac:dyDescent="0.25">
      <c r="A44" s="522"/>
      <c r="B44" s="547" t="s">
        <v>28</v>
      </c>
      <c r="C44" s="25" t="s">
        <v>29</v>
      </c>
      <c r="D44" s="188">
        <f t="shared" si="5"/>
        <v>1054</v>
      </c>
      <c r="E44" s="16">
        <f>+Enero!E44+Febrero!E44+'Marzo '!E44+'Abril '!E44+'Mayo '!E44+Junio!E44+Julio!E44+Agosto!E44+Septiembre!E44+'Octubre '!E44+Noviembre!E44+'Diciembre '!E44</f>
        <v>452</v>
      </c>
      <c r="F44" s="16">
        <f>+Enero!F44+Febrero!F44+'Marzo '!F44+'Abril '!F44+'Mayo '!F44+Junio!F44+Julio!F44+Agosto!F44+Septiembre!F44+'Octubre '!F44+Noviembre!F44+'Diciembre '!F44</f>
        <v>82</v>
      </c>
      <c r="G44" s="16">
        <f>+Enero!G44+Febrero!G44+'Marzo '!G44+'Abril '!G44+'Mayo '!G44+Junio!G44+Julio!G44+Agosto!G44+Septiembre!G44+'Octubre '!G44+Noviembre!G44+'Diciembre '!G44</f>
        <v>0</v>
      </c>
      <c r="H44" s="16">
        <f>+Enero!H44+Febrero!H44+'Marzo '!H44+'Abril '!H44+'Mayo '!H44+Junio!H44+Julio!H44+Agosto!H44+Septiembre!H44+'Octubre '!H44+Noviembre!H44+'Diciembre '!H44</f>
        <v>520</v>
      </c>
      <c r="I44" s="16">
        <f>+Enero!I44+Febrero!I44+'Marzo '!I44+'Abril '!I44+'Mayo '!I44+Junio!I44+Julio!I44+Agosto!I44+Septiembre!I44+'Octubre '!I44+Noviembre!I44+'Diciembre '!I44</f>
        <v>0</v>
      </c>
      <c r="J44" s="191"/>
      <c r="K44" s="121"/>
      <c r="L44" s="121"/>
      <c r="M44" s="121"/>
      <c r="N44" s="121"/>
      <c r="O44" s="121"/>
      <c r="P44" s="121"/>
      <c r="Q44" s="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CA44" s="187" t="str">
        <f t="shared" si="6"/>
        <v/>
      </c>
      <c r="CG44" s="187">
        <f t="shared" si="7"/>
        <v>0</v>
      </c>
    </row>
    <row r="45" spans="1:85" x14ac:dyDescent="0.25">
      <c r="A45" s="522"/>
      <c r="B45" s="548"/>
      <c r="C45" s="170" t="s">
        <v>30</v>
      </c>
      <c r="D45" s="195">
        <f t="shared" si="5"/>
        <v>187</v>
      </c>
      <c r="E45" s="16">
        <f>+Enero!E45+Febrero!E45+'Marzo '!E45+'Abril '!E45+'Mayo '!E45+Junio!E45+Julio!E45+Agosto!E45+Septiembre!E45+'Octubre '!E45+Noviembre!E45+'Diciembre '!E45</f>
        <v>99</v>
      </c>
      <c r="F45" s="16">
        <f>+Enero!F45+Febrero!F45+'Marzo '!F45+'Abril '!F45+'Mayo '!F45+Junio!F45+Julio!F45+Agosto!F45+Septiembre!F45+'Octubre '!F45+Noviembre!F45+'Diciembre '!F45</f>
        <v>0</v>
      </c>
      <c r="G45" s="16">
        <f>+Enero!G45+Febrero!G45+'Marzo '!G45+'Abril '!G45+'Mayo '!G45+Junio!G45+Julio!G45+Agosto!G45+Septiembre!G45+'Octubre '!G45+Noviembre!G45+'Diciembre '!G45</f>
        <v>0</v>
      </c>
      <c r="H45" s="16">
        <f>+Enero!H45+Febrero!H45+'Marzo '!H45+'Abril '!H45+'Mayo '!H45+Junio!H45+Julio!H45+Agosto!H45+Septiembre!H45+'Octubre '!H45+Noviembre!H45+'Diciembre '!H45</f>
        <v>88</v>
      </c>
      <c r="I45" s="16">
        <f>+Enero!I45+Febrero!I45+'Marzo '!I45+'Abril '!I45+'Mayo '!I45+Junio!I45+Julio!I45+Agosto!I45+Septiembre!I45+'Octubre '!I45+Noviembre!I45+'Diciembre '!I45</f>
        <v>0</v>
      </c>
      <c r="J45" s="191"/>
      <c r="K45" s="121"/>
      <c r="L45" s="121"/>
      <c r="M45" s="121"/>
      <c r="N45" s="121"/>
      <c r="O45" s="121"/>
      <c r="P45" s="121"/>
      <c r="Q45" s="2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CA45" s="187" t="str">
        <f t="shared" si="6"/>
        <v/>
      </c>
      <c r="CG45" s="187">
        <f t="shared" si="7"/>
        <v>0</v>
      </c>
    </row>
    <row r="46" spans="1:85" x14ac:dyDescent="0.25">
      <c r="A46" s="522"/>
      <c r="B46" s="549"/>
      <c r="C46" s="41" t="s">
        <v>31</v>
      </c>
      <c r="D46" s="196">
        <f t="shared" si="5"/>
        <v>546</v>
      </c>
      <c r="E46" s="16">
        <f>+Enero!E46+Febrero!E46+'Marzo '!E46+'Abril '!E46+'Mayo '!E46+Junio!E46+Julio!E46+Agosto!E46+Septiembre!E46+'Octubre '!E46+Noviembre!E46+'Diciembre '!E46</f>
        <v>197</v>
      </c>
      <c r="F46" s="16">
        <f>+Enero!F46+Febrero!F46+'Marzo '!F46+'Abril '!F46+'Mayo '!F46+Junio!F46+Julio!F46+Agosto!F46+Septiembre!F46+'Octubre '!F46+Noviembre!F46+'Diciembre '!F46</f>
        <v>78</v>
      </c>
      <c r="G46" s="16">
        <f>+Enero!G46+Febrero!G46+'Marzo '!G46+'Abril '!G46+'Mayo '!G46+Junio!G46+Julio!G46+Agosto!G46+Septiembre!G46+'Octubre '!G46+Noviembre!G46+'Diciembre '!G46</f>
        <v>0</v>
      </c>
      <c r="H46" s="16">
        <f>+Enero!H46+Febrero!H46+'Marzo '!H46+'Abril '!H46+'Mayo '!H46+Junio!H46+Julio!H46+Agosto!H46+Septiembre!H46+'Octubre '!H46+Noviembre!H46+'Diciembre '!H46</f>
        <v>271</v>
      </c>
      <c r="I46" s="16">
        <f>+Enero!I46+Febrero!I46+'Marzo '!I46+'Abril '!I46+'Mayo '!I46+Junio!I46+Julio!I46+Agosto!I46+Septiembre!I46+'Octubre '!I46+Noviembre!I46+'Diciembre '!I46</f>
        <v>0</v>
      </c>
      <c r="J46" s="191"/>
      <c r="K46" s="121"/>
      <c r="L46" s="121"/>
      <c r="M46" s="121"/>
      <c r="N46" s="121"/>
      <c r="O46" s="121"/>
      <c r="P46" s="121"/>
      <c r="Q46" s="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CA46" s="187" t="str">
        <f t="shared" si="6"/>
        <v/>
      </c>
      <c r="CG46" s="187">
        <f t="shared" si="7"/>
        <v>0</v>
      </c>
    </row>
    <row r="47" spans="1:85" x14ac:dyDescent="0.25">
      <c r="A47" s="522"/>
      <c r="B47" s="543" t="s">
        <v>32</v>
      </c>
      <c r="C47" s="544"/>
      <c r="D47" s="197">
        <f t="shared" si="5"/>
        <v>1647</v>
      </c>
      <c r="E47" s="16">
        <f>+Enero!E47+Febrero!E47+'Marzo '!E47+'Abril '!E47+'Mayo '!E47+Junio!E47+Julio!E47+Agosto!E47+Septiembre!E47+'Octubre '!E47+Noviembre!E47+'Diciembre '!E47</f>
        <v>716</v>
      </c>
      <c r="F47" s="16">
        <f>+Enero!F47+Febrero!F47+'Marzo '!F47+'Abril '!F47+'Mayo '!F47+Junio!F47+Julio!F47+Agosto!F47+Septiembre!F47+'Octubre '!F47+Noviembre!F47+'Diciembre '!F47</f>
        <v>133</v>
      </c>
      <c r="G47" s="16">
        <f>+Enero!G47+Febrero!G47+'Marzo '!G47+'Abril '!G47+'Mayo '!G47+Junio!G47+Julio!G47+Agosto!G47+Septiembre!G47+'Octubre '!G47+Noviembre!G47+'Diciembre '!G47</f>
        <v>0</v>
      </c>
      <c r="H47" s="16">
        <f>+Enero!H47+Febrero!H47+'Marzo '!H47+'Abril '!H47+'Mayo '!H47+Junio!H47+Julio!H47+Agosto!H47+Septiembre!H47+'Octubre '!H47+Noviembre!H47+'Diciembre '!H47</f>
        <v>798</v>
      </c>
      <c r="I47" s="16">
        <f>+Enero!I47+Febrero!I47+'Marzo '!I47+'Abril '!I47+'Mayo '!I47+Junio!I47+Julio!I47+Agosto!I47+Septiembre!I47+'Octubre '!I47+Noviembre!I47+'Diciembre '!I47</f>
        <v>0</v>
      </c>
      <c r="J47" s="191"/>
      <c r="K47" s="121"/>
      <c r="L47" s="121"/>
      <c r="M47" s="121"/>
      <c r="N47" s="121"/>
      <c r="O47" s="121"/>
      <c r="P47" s="121"/>
      <c r="Q47" s="2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CA47" s="187" t="str">
        <f t="shared" si="6"/>
        <v/>
      </c>
      <c r="CG47" s="187">
        <f t="shared" si="7"/>
        <v>0</v>
      </c>
    </row>
    <row r="48" spans="1:85" x14ac:dyDescent="0.25">
      <c r="A48" s="522"/>
      <c r="B48" s="518" t="s">
        <v>33</v>
      </c>
      <c r="C48" s="519"/>
      <c r="D48" s="195">
        <f t="shared" si="5"/>
        <v>758</v>
      </c>
      <c r="E48" s="16">
        <f>+Enero!E48+Febrero!E48+'Marzo '!E48+'Abril '!E48+'Mayo '!E48+Junio!E48+Julio!E48+Agosto!E48+Septiembre!E48+'Octubre '!E48+Noviembre!E48+'Diciembre '!E48</f>
        <v>375</v>
      </c>
      <c r="F48" s="16">
        <f>+Enero!F48+Febrero!F48+'Marzo '!F48+'Abril '!F48+'Mayo '!F48+Junio!F48+Julio!F48+Agosto!F48+Septiembre!F48+'Octubre '!F48+Noviembre!F48+'Diciembre '!F48</f>
        <v>121</v>
      </c>
      <c r="G48" s="16">
        <f>+Enero!G48+Febrero!G48+'Marzo '!G48+'Abril '!G48+'Mayo '!G48+Junio!G48+Julio!G48+Agosto!G48+Septiembre!G48+'Octubre '!G48+Noviembre!G48+'Diciembre '!G48</f>
        <v>0</v>
      </c>
      <c r="H48" s="16">
        <f>+Enero!H48+Febrero!H48+'Marzo '!H48+'Abril '!H48+'Mayo '!H48+Junio!H48+Julio!H48+Agosto!H48+Septiembre!H48+'Octubre '!H48+Noviembre!H48+'Diciembre '!H48</f>
        <v>262</v>
      </c>
      <c r="I48" s="16">
        <f>+Enero!I48+Febrero!I48+'Marzo '!I48+'Abril '!I48+'Mayo '!I48+Junio!I48+Julio!I48+Agosto!I48+Septiembre!I48+'Octubre '!I48+Noviembre!I48+'Diciembre '!I48</f>
        <v>0</v>
      </c>
      <c r="J48" s="191"/>
      <c r="K48" s="121"/>
      <c r="L48" s="121"/>
      <c r="M48" s="121"/>
      <c r="N48" s="121"/>
      <c r="O48" s="121"/>
      <c r="P48" s="121"/>
      <c r="Q48" s="2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CA48" s="187" t="str">
        <f t="shared" si="6"/>
        <v/>
      </c>
      <c r="CG48" s="187">
        <f t="shared" si="7"/>
        <v>0</v>
      </c>
    </row>
    <row r="49" spans="1:85" x14ac:dyDescent="0.25">
      <c r="A49" s="522"/>
      <c r="B49" s="518" t="s">
        <v>34</v>
      </c>
      <c r="C49" s="519"/>
      <c r="D49" s="195">
        <f t="shared" si="5"/>
        <v>115</v>
      </c>
      <c r="E49" s="16">
        <f>+Enero!E49+Febrero!E49+'Marzo '!E49+'Abril '!E49+'Mayo '!E49+Junio!E49+Julio!E49+Agosto!E49+Septiembre!E49+'Octubre '!E49+Noviembre!E49+'Diciembre '!E49</f>
        <v>115</v>
      </c>
      <c r="F49" s="16">
        <f>+Enero!F49+Febrero!F49+'Marzo '!F49+'Abril '!F49+'Mayo '!F49+Junio!F49+Julio!F49+Agosto!F49+Septiembre!F49+'Octubre '!F49+Noviembre!F49+'Diciembre '!F49</f>
        <v>0</v>
      </c>
      <c r="G49" s="16">
        <f>+Enero!G49+Febrero!G49+'Marzo '!G49+'Abril '!G49+'Mayo '!G49+Junio!G49+Julio!G49+Agosto!G49+Septiembre!G49+'Octubre '!G49+Noviembre!G49+'Diciembre '!G49</f>
        <v>0</v>
      </c>
      <c r="H49" s="16">
        <f>+Enero!H49+Febrero!H49+'Marzo '!H49+'Abril '!H49+'Mayo '!H49+Junio!H49+Julio!H49+Agosto!H49+Septiembre!H49+'Octubre '!H49+Noviembre!H49+'Diciembre '!H49</f>
        <v>0</v>
      </c>
      <c r="I49" s="16">
        <f>+Enero!I49+Febrero!I49+'Marzo '!I49+'Abril '!I49+'Mayo '!I49+Junio!I49+Julio!I49+Agosto!I49+Septiembre!I49+'Octubre '!I49+Noviembre!I49+'Diciembre '!I49</f>
        <v>0</v>
      </c>
      <c r="J49" s="191"/>
      <c r="K49" s="121"/>
      <c r="L49" s="121"/>
      <c r="M49" s="121"/>
      <c r="N49" s="121"/>
      <c r="O49" s="121"/>
      <c r="P49" s="121"/>
      <c r="Q49" s="2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CA49" s="187" t="str">
        <f t="shared" si="6"/>
        <v/>
      </c>
      <c r="CG49" s="187">
        <f t="shared" si="7"/>
        <v>0</v>
      </c>
    </row>
    <row r="50" spans="1:85" x14ac:dyDescent="0.25">
      <c r="A50" s="522"/>
      <c r="B50" s="518" t="s">
        <v>79</v>
      </c>
      <c r="C50" s="519"/>
      <c r="D50" s="195">
        <f t="shared" si="5"/>
        <v>0</v>
      </c>
      <c r="E50" s="16">
        <f>+Enero!E50+Febrero!E50+'Marzo '!E50+'Abril '!E50+'Mayo '!E50+Junio!E50+Julio!E50+Agosto!E50+Septiembre!E50+'Octubre '!E50+Noviembre!E50+'Diciembre '!E50</f>
        <v>0</v>
      </c>
      <c r="F50" s="16">
        <f>+Enero!F50+Febrero!F50+'Marzo '!F50+'Abril '!F50+'Mayo '!F50+Junio!F50+Julio!F50+Agosto!F50+Septiembre!F50+'Octubre '!F50+Noviembre!F50+'Diciembre '!F50</f>
        <v>0</v>
      </c>
      <c r="G50" s="16">
        <f>+Enero!G50+Febrero!G50+'Marzo '!G50+'Abril '!G50+'Mayo '!G50+Junio!G50+Julio!G50+Agosto!G50+Septiembre!G50+'Octubre '!G50+Noviembre!G50+'Diciembre '!G50</f>
        <v>0</v>
      </c>
      <c r="H50" s="16">
        <f>+Enero!H50+Febrero!H50+'Marzo '!H50+'Abril '!H50+'Mayo '!H50+Junio!H50+Julio!H50+Agosto!H50+Septiembre!H50+'Octubre '!H50+Noviembre!H50+'Diciembre '!H50</f>
        <v>0</v>
      </c>
      <c r="I50" s="16">
        <f>+Enero!I50+Febrero!I50+'Marzo '!I50+'Abril '!I50+'Mayo '!I50+Junio!I50+Julio!I50+Agosto!I50+Septiembre!I50+'Octubre '!I50+Noviembre!I50+'Diciembre '!I50</f>
        <v>0</v>
      </c>
      <c r="J50" s="191"/>
      <c r="K50" s="121"/>
      <c r="L50" s="121"/>
      <c r="M50" s="121"/>
      <c r="N50" s="121"/>
      <c r="O50" s="121"/>
      <c r="P50" s="121"/>
      <c r="Q50" s="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CA50" s="187" t="str">
        <f t="shared" si="6"/>
        <v/>
      </c>
      <c r="CG50" s="187">
        <f t="shared" si="7"/>
        <v>0</v>
      </c>
    </row>
    <row r="51" spans="1:85" x14ac:dyDescent="0.25">
      <c r="A51" s="522"/>
      <c r="B51" s="518" t="s">
        <v>35</v>
      </c>
      <c r="C51" s="519"/>
      <c r="D51" s="195">
        <f t="shared" si="5"/>
        <v>362</v>
      </c>
      <c r="E51" s="16">
        <f>+Enero!E51+Febrero!E51+'Marzo '!E51+'Abril '!E51+'Mayo '!E51+Junio!E51+Julio!E51+Agosto!E51+Septiembre!E51+'Octubre '!E51+Noviembre!E51+'Diciembre '!E51</f>
        <v>153</v>
      </c>
      <c r="F51" s="16">
        <f>+Enero!F51+Febrero!F51+'Marzo '!F51+'Abril '!F51+'Mayo '!F51+Junio!F51+Julio!F51+Agosto!F51+Septiembre!F51+'Octubre '!F51+Noviembre!F51+'Diciembre '!F51</f>
        <v>0</v>
      </c>
      <c r="G51" s="16">
        <f>+Enero!G51+Febrero!G51+'Marzo '!G51+'Abril '!G51+'Mayo '!G51+Junio!G51+Julio!G51+Agosto!G51+Septiembre!G51+'Octubre '!G51+Noviembre!G51+'Diciembre '!G51</f>
        <v>0</v>
      </c>
      <c r="H51" s="16">
        <f>+Enero!H51+Febrero!H51+'Marzo '!H51+'Abril '!H51+'Mayo '!H51+Junio!H51+Julio!H51+Agosto!H51+Septiembre!H51+'Octubre '!H51+Noviembre!H51+'Diciembre '!H51</f>
        <v>209</v>
      </c>
      <c r="I51" s="16">
        <f>+Enero!I51+Febrero!I51+'Marzo '!I51+'Abril '!I51+'Mayo '!I51+Junio!I51+Julio!I51+Agosto!I51+Septiembre!I51+'Octubre '!I51+Noviembre!I51+'Diciembre '!I51</f>
        <v>0</v>
      </c>
      <c r="J51" s="191"/>
      <c r="K51" s="121"/>
      <c r="L51" s="121"/>
      <c r="M51" s="121"/>
      <c r="N51" s="121"/>
      <c r="O51" s="121"/>
      <c r="P51" s="121"/>
      <c r="Q51" s="2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CA51" s="187" t="str">
        <f t="shared" si="6"/>
        <v/>
      </c>
      <c r="CG51" s="187">
        <f t="shared" si="7"/>
        <v>0</v>
      </c>
    </row>
    <row r="52" spans="1:85" x14ac:dyDescent="0.25">
      <c r="A52" s="522"/>
      <c r="B52" s="518" t="s">
        <v>36</v>
      </c>
      <c r="C52" s="519"/>
      <c r="D52" s="195">
        <f t="shared" si="5"/>
        <v>161</v>
      </c>
      <c r="E52" s="16">
        <f>+Enero!E52+Febrero!E52+'Marzo '!E52+'Abril '!E52+'Mayo '!E52+Junio!E52+Julio!E52+Agosto!E52+Septiembre!E52+'Octubre '!E52+Noviembre!E52+'Diciembre '!E52</f>
        <v>34</v>
      </c>
      <c r="F52" s="16">
        <f>+Enero!F52+Febrero!F52+'Marzo '!F52+'Abril '!F52+'Mayo '!F52+Junio!F52+Julio!F52+Agosto!F52+Septiembre!F52+'Octubre '!F52+Noviembre!F52+'Diciembre '!F52</f>
        <v>127</v>
      </c>
      <c r="G52" s="16">
        <f>+Enero!G52+Febrero!G52+'Marzo '!G52+'Abril '!G52+'Mayo '!G52+Junio!G52+Julio!G52+Agosto!G52+Septiembre!G52+'Octubre '!G52+Noviembre!G52+'Diciembre '!G52</f>
        <v>0</v>
      </c>
      <c r="H52" s="16">
        <f>+Enero!H52+Febrero!H52+'Marzo '!H52+'Abril '!H52+'Mayo '!H52+Junio!H52+Julio!H52+Agosto!H52+Septiembre!H52+'Octubre '!H52+Noviembre!H52+'Diciembre '!H52</f>
        <v>0</v>
      </c>
      <c r="I52" s="16">
        <f>+Enero!I52+Febrero!I52+'Marzo '!I52+'Abril '!I52+'Mayo '!I52+Junio!I52+Julio!I52+Agosto!I52+Septiembre!I52+'Octubre '!I52+Noviembre!I52+'Diciembre '!I52</f>
        <v>0</v>
      </c>
      <c r="J52" s="191"/>
      <c r="K52" s="121"/>
      <c r="L52" s="121"/>
      <c r="M52" s="121"/>
      <c r="N52" s="121"/>
      <c r="O52" s="121"/>
      <c r="P52" s="121"/>
      <c r="Q52" s="2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CA52" s="187" t="str">
        <f t="shared" si="6"/>
        <v/>
      </c>
      <c r="CG52" s="187">
        <f t="shared" si="7"/>
        <v>0</v>
      </c>
    </row>
    <row r="53" spans="1:85" x14ac:dyDescent="0.25">
      <c r="A53" s="522"/>
      <c r="B53" s="524" t="s">
        <v>106</v>
      </c>
      <c r="C53" s="525"/>
      <c r="D53" s="195">
        <f t="shared" si="5"/>
        <v>0</v>
      </c>
      <c r="E53" s="16">
        <f>+Enero!E53+Febrero!E53+'Marzo '!E53+'Abril '!E53+'Mayo '!E53+Junio!E53+Julio!E53+Agosto!E53+Septiembre!E53+'Octubre '!E53+Noviembre!E53+'Diciembre '!E53</f>
        <v>0</v>
      </c>
      <c r="F53" s="16">
        <f>+Enero!F53+Febrero!F53+'Marzo '!F53+'Abril '!F53+'Mayo '!F53+Junio!F53+Julio!F53+Agosto!F53+Septiembre!F53+'Octubre '!F53+Noviembre!F53+'Diciembre '!F53</f>
        <v>0</v>
      </c>
      <c r="G53" s="16">
        <f>+Enero!G53+Febrero!G53+'Marzo '!G53+'Abril '!G53+'Mayo '!G53+Junio!G53+Julio!G53+Agosto!G53+Septiembre!G53+'Octubre '!G53+Noviembre!G53+'Diciembre '!G53</f>
        <v>0</v>
      </c>
      <c r="H53" s="16">
        <f>+Enero!H53+Febrero!H53+'Marzo '!H53+'Abril '!H53+'Mayo '!H53+Junio!H53+Julio!H53+Agosto!H53+Septiembre!H53+'Octubre '!H53+Noviembre!H53+'Diciembre '!H53</f>
        <v>0</v>
      </c>
      <c r="I53" s="16">
        <f>+Enero!I53+Febrero!I53+'Marzo '!I53+'Abril '!I53+'Mayo '!I53+Junio!I53+Julio!I53+Agosto!I53+Septiembre!I53+'Octubre '!I53+Noviembre!I53+'Diciembre '!I53</f>
        <v>0</v>
      </c>
      <c r="J53" s="191"/>
      <c r="K53" s="121"/>
      <c r="L53" s="121"/>
      <c r="M53" s="121"/>
      <c r="N53" s="121"/>
      <c r="O53" s="121"/>
      <c r="P53" s="121"/>
      <c r="Q53" s="2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CA53" s="187" t="str">
        <f t="shared" si="6"/>
        <v/>
      </c>
      <c r="CG53" s="187">
        <f t="shared" si="7"/>
        <v>0</v>
      </c>
    </row>
    <row r="54" spans="1:85" x14ac:dyDescent="0.25">
      <c r="A54" s="522"/>
      <c r="B54" s="526" t="s">
        <v>107</v>
      </c>
      <c r="C54" s="70" t="s">
        <v>37</v>
      </c>
      <c r="D54" s="190">
        <f t="shared" si="5"/>
        <v>418</v>
      </c>
      <c r="E54" s="16">
        <f>+Enero!E54+Febrero!E54+'Marzo '!E54+'Abril '!E54+'Mayo '!E54+Junio!E54+Julio!E54+Agosto!E54+Septiembre!E54+'Octubre '!E54+Noviembre!E54+'Diciembre '!E54</f>
        <v>225</v>
      </c>
      <c r="F54" s="16">
        <f>+Enero!F54+Febrero!F54+'Marzo '!F54+'Abril '!F54+'Mayo '!F54+Junio!F54+Julio!F54+Agosto!F54+Septiembre!F54+'Octubre '!F54+Noviembre!F54+'Diciembre '!F54</f>
        <v>87</v>
      </c>
      <c r="G54" s="16">
        <f>+Enero!G54+Febrero!G54+'Marzo '!G54+'Abril '!G54+'Mayo '!G54+Junio!G54+Julio!G54+Agosto!G54+Septiembre!G54+'Octubre '!G54+Noviembre!G54+'Diciembre '!G54</f>
        <v>0</v>
      </c>
      <c r="H54" s="16">
        <f>+Enero!H54+Febrero!H54+'Marzo '!H54+'Abril '!H54+'Mayo '!H54+Junio!H54+Julio!H54+Agosto!H54+Septiembre!H54+'Octubre '!H54+Noviembre!H54+'Diciembre '!H54</f>
        <v>106</v>
      </c>
      <c r="I54" s="16">
        <f>+Enero!I54+Febrero!I54+'Marzo '!I54+'Abril '!I54+'Mayo '!I54+Junio!I54+Julio!I54+Agosto!I54+Septiembre!I54+'Octubre '!I54+Noviembre!I54+'Diciembre '!I54</f>
        <v>0</v>
      </c>
      <c r="J54" s="191"/>
      <c r="K54" s="121"/>
      <c r="L54" s="121"/>
      <c r="M54" s="121"/>
      <c r="N54" s="121"/>
      <c r="O54" s="121"/>
      <c r="P54" s="121"/>
      <c r="Q54" s="2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CA54" s="187" t="str">
        <f t="shared" si="6"/>
        <v/>
      </c>
      <c r="CG54" s="187">
        <f t="shared" si="7"/>
        <v>0</v>
      </c>
    </row>
    <row r="55" spans="1:85" x14ac:dyDescent="0.25">
      <c r="A55" s="522"/>
      <c r="B55" s="527"/>
      <c r="C55" s="171" t="s">
        <v>38</v>
      </c>
      <c r="D55" s="192">
        <f t="shared" si="5"/>
        <v>815</v>
      </c>
      <c r="E55" s="16">
        <f>+Enero!E55+Febrero!E55+'Marzo '!E55+'Abril '!E55+'Mayo '!E55+Junio!E55+Julio!E55+Agosto!E55+Septiembre!E55+'Octubre '!E55+Noviembre!E55+'Diciembre '!E55</f>
        <v>410</v>
      </c>
      <c r="F55" s="16">
        <f>+Enero!F55+Febrero!F55+'Marzo '!F55+'Abril '!F55+'Mayo '!F55+Junio!F55+Julio!F55+Agosto!F55+Septiembre!F55+'Octubre '!F55+Noviembre!F55+'Diciembre '!F55</f>
        <v>193</v>
      </c>
      <c r="G55" s="16">
        <f>+Enero!G55+Febrero!G55+'Marzo '!G55+'Abril '!G55+'Mayo '!G55+Junio!G55+Julio!G55+Agosto!G55+Septiembre!G55+'Octubre '!G55+Noviembre!G55+'Diciembre '!G55</f>
        <v>0</v>
      </c>
      <c r="H55" s="16">
        <f>+Enero!H55+Febrero!H55+'Marzo '!H55+'Abril '!H55+'Mayo '!H55+Junio!H55+Julio!H55+Agosto!H55+Septiembre!H55+'Octubre '!H55+Noviembre!H55+'Diciembre '!H55</f>
        <v>212</v>
      </c>
      <c r="I55" s="16">
        <f>+Enero!I55+Febrero!I55+'Marzo '!I55+'Abril '!I55+'Mayo '!I55+Junio!I55+Julio!I55+Agosto!I55+Septiembre!I55+'Octubre '!I55+Noviembre!I55+'Diciembre '!I55</f>
        <v>0</v>
      </c>
      <c r="J55" s="191"/>
      <c r="K55" s="121"/>
      <c r="L55" s="121"/>
      <c r="M55" s="121"/>
      <c r="N55" s="121"/>
      <c r="O55" s="121"/>
      <c r="P55" s="121"/>
      <c r="Q55" s="2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CA55" s="187" t="str">
        <f t="shared" si="6"/>
        <v/>
      </c>
      <c r="CG55" s="187">
        <f t="shared" si="7"/>
        <v>0</v>
      </c>
    </row>
    <row r="56" spans="1:85" x14ac:dyDescent="0.25">
      <c r="A56" s="522"/>
      <c r="B56" s="528"/>
      <c r="C56" s="77" t="s">
        <v>39</v>
      </c>
      <c r="D56" s="196">
        <f t="shared" si="5"/>
        <v>0</v>
      </c>
      <c r="E56" s="16">
        <f>+Enero!E56+Febrero!E56+'Marzo '!E56+'Abril '!E56+'Mayo '!E56+Junio!E56+Julio!E56+Agosto!E56+Septiembre!E56+'Octubre '!E56+Noviembre!E56+'Diciembre '!E56</f>
        <v>0</v>
      </c>
      <c r="F56" s="16">
        <f>+Enero!F56+Febrero!F56+'Marzo '!F56+'Abril '!F56+'Mayo '!F56+Junio!F56+Julio!F56+Agosto!F56+Septiembre!F56+'Octubre '!F56+Noviembre!F56+'Diciembre '!F56</f>
        <v>0</v>
      </c>
      <c r="G56" s="16">
        <f>+Enero!G56+Febrero!G56+'Marzo '!G56+'Abril '!G56+'Mayo '!G56+Junio!G56+Julio!G56+Agosto!G56+Septiembre!G56+'Octubre '!G56+Noviembre!G56+'Diciembre '!G56</f>
        <v>0</v>
      </c>
      <c r="H56" s="16">
        <f>+Enero!H56+Febrero!H56+'Marzo '!H56+'Abril '!H56+'Mayo '!H56+Junio!H56+Julio!H56+Agosto!H56+Septiembre!H56+'Octubre '!H56+Noviembre!H56+'Diciembre '!H56</f>
        <v>0</v>
      </c>
      <c r="I56" s="16">
        <f>+Enero!I56+Febrero!I56+'Marzo '!I56+'Abril '!I56+'Mayo '!I56+Junio!I56+Julio!I56+Agosto!I56+Septiembre!I56+'Octubre '!I56+Noviembre!I56+'Diciembre '!I56</f>
        <v>0</v>
      </c>
      <c r="J56" s="191"/>
      <c r="K56" s="121"/>
      <c r="L56" s="121"/>
      <c r="M56" s="121"/>
      <c r="N56" s="121"/>
      <c r="O56" s="121"/>
      <c r="P56" s="121"/>
      <c r="Q56" s="2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CA56" s="187" t="str">
        <f t="shared" si="6"/>
        <v/>
      </c>
      <c r="CG56" s="187">
        <f t="shared" si="7"/>
        <v>0</v>
      </c>
    </row>
    <row r="57" spans="1:85" x14ac:dyDescent="0.25">
      <c r="A57" s="522"/>
      <c r="B57" s="550" t="s">
        <v>40</v>
      </c>
      <c r="C57" s="153" t="s">
        <v>41</v>
      </c>
      <c r="D57" s="188">
        <f t="shared" si="5"/>
        <v>0</v>
      </c>
      <c r="E57" s="16">
        <f>+Enero!E57+Febrero!E57+'Marzo '!E57+'Abril '!E57+'Mayo '!E57+Junio!E57+Julio!E57+Agosto!E57+Septiembre!E57+'Octubre '!E57+Noviembre!E57+'Diciembre '!E57</f>
        <v>0</v>
      </c>
      <c r="F57" s="16">
        <f>+Enero!F57+Febrero!F57+'Marzo '!F57+'Abril '!F57+'Mayo '!F57+Junio!F57+Julio!F57+Agosto!F57+Septiembre!F57+'Octubre '!F57+Noviembre!F57+'Diciembre '!F57</f>
        <v>0</v>
      </c>
      <c r="G57" s="16">
        <f>+Enero!G57+Febrero!G57+'Marzo '!G57+'Abril '!G57+'Mayo '!G57+Junio!G57+Julio!G57+Agosto!G57+Septiembre!G57+'Octubre '!G57+Noviembre!G57+'Diciembre '!G57</f>
        <v>0</v>
      </c>
      <c r="H57" s="16">
        <f>+Enero!H57+Febrero!H57+'Marzo '!H57+'Abril '!H57+'Mayo '!H57+Junio!H57+Julio!H57+Agosto!H57+Septiembre!H57+'Octubre '!H57+Noviembre!H57+'Diciembre '!H57</f>
        <v>0</v>
      </c>
      <c r="I57" s="16">
        <f>+Enero!I57+Febrero!I57+'Marzo '!I57+'Abril '!I57+'Mayo '!I57+Junio!I57+Julio!I57+Agosto!I57+Septiembre!I57+'Octubre '!I57+Noviembre!I57+'Diciembre '!I57</f>
        <v>0</v>
      </c>
      <c r="J57" s="191"/>
      <c r="K57" s="121"/>
      <c r="L57" s="121"/>
      <c r="M57" s="121"/>
      <c r="N57" s="121"/>
      <c r="O57" s="121"/>
      <c r="P57" s="121"/>
      <c r="Q57" s="2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CA57" s="187" t="str">
        <f t="shared" si="6"/>
        <v/>
      </c>
      <c r="CG57" s="187">
        <f t="shared" si="7"/>
        <v>0</v>
      </c>
    </row>
    <row r="58" spans="1:85" x14ac:dyDescent="0.25">
      <c r="A58" s="522"/>
      <c r="B58" s="551"/>
      <c r="C58" s="154" t="s">
        <v>42</v>
      </c>
      <c r="D58" s="195">
        <f t="shared" si="5"/>
        <v>0</v>
      </c>
      <c r="E58" s="16">
        <f>+Enero!E58+Febrero!E58+'Marzo '!E58+'Abril '!E58+'Mayo '!E58+Junio!E58+Julio!E58+Agosto!E58+Septiembre!E58+'Octubre '!E58+Noviembre!E58+'Diciembre '!E58</f>
        <v>0</v>
      </c>
      <c r="F58" s="16">
        <f>+Enero!F58+Febrero!F58+'Marzo '!F58+'Abril '!F58+'Mayo '!F58+Junio!F58+Julio!F58+Agosto!F58+Septiembre!F58+'Octubre '!F58+Noviembre!F58+'Diciembre '!F58</f>
        <v>0</v>
      </c>
      <c r="G58" s="16">
        <f>+Enero!G58+Febrero!G58+'Marzo '!G58+'Abril '!G58+'Mayo '!G58+Junio!G58+Julio!G58+Agosto!G58+Septiembre!G58+'Octubre '!G58+Noviembre!G58+'Diciembre '!G58</f>
        <v>0</v>
      </c>
      <c r="H58" s="16">
        <f>+Enero!H58+Febrero!H58+'Marzo '!H58+'Abril '!H58+'Mayo '!H58+Junio!H58+Julio!H58+Agosto!H58+Septiembre!H58+'Octubre '!H58+Noviembre!H58+'Diciembre '!H58</f>
        <v>0</v>
      </c>
      <c r="I58" s="16">
        <f>+Enero!I58+Febrero!I58+'Marzo '!I58+'Abril '!I58+'Mayo '!I58+Junio!I58+Julio!I58+Agosto!I58+Septiembre!I58+'Octubre '!I58+Noviembre!I58+'Diciembre '!I58</f>
        <v>0</v>
      </c>
      <c r="J58" s="191"/>
      <c r="K58" s="121"/>
      <c r="L58" s="121"/>
      <c r="M58" s="121"/>
      <c r="N58" s="121"/>
      <c r="O58" s="121"/>
      <c r="P58" s="121"/>
      <c r="Q58" s="2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CA58" s="187" t="str">
        <f t="shared" si="6"/>
        <v/>
      </c>
      <c r="CG58" s="187">
        <f t="shared" si="7"/>
        <v>0</v>
      </c>
    </row>
    <row r="59" spans="1:85" x14ac:dyDescent="0.25">
      <c r="A59" s="522"/>
      <c r="B59" s="552"/>
      <c r="C59" s="77" t="s">
        <v>39</v>
      </c>
      <c r="D59" s="196">
        <f t="shared" si="5"/>
        <v>257</v>
      </c>
      <c r="E59" s="16">
        <f>+Enero!E59+Febrero!E59+'Marzo '!E59+'Abril '!E59+'Mayo '!E59+Junio!E59+Julio!E59+Agosto!E59+Septiembre!E59+'Octubre '!E59+Noviembre!E59+'Diciembre '!E59</f>
        <v>144</v>
      </c>
      <c r="F59" s="16">
        <f>+Enero!F59+Febrero!F59+'Marzo '!F59+'Abril '!F59+'Mayo '!F59+Junio!F59+Julio!F59+Agosto!F59+Septiembre!F59+'Octubre '!F59+Noviembre!F59+'Diciembre '!F59</f>
        <v>64</v>
      </c>
      <c r="G59" s="16">
        <f>+Enero!G59+Febrero!G59+'Marzo '!G59+'Abril '!G59+'Mayo '!G59+Junio!G59+Julio!G59+Agosto!G59+Septiembre!G59+'Octubre '!G59+Noviembre!G59+'Diciembre '!G59</f>
        <v>0</v>
      </c>
      <c r="H59" s="16">
        <f>+Enero!H59+Febrero!H59+'Marzo '!H59+'Abril '!H59+'Mayo '!H59+Junio!H59+Julio!H59+Agosto!H59+Septiembre!H59+'Octubre '!H59+Noviembre!H59+'Diciembre '!H59</f>
        <v>49</v>
      </c>
      <c r="I59" s="16">
        <f>+Enero!I59+Febrero!I59+'Marzo '!I59+'Abril '!I59+'Mayo '!I59+Junio!I59+Julio!I59+Agosto!I59+Septiembre!I59+'Octubre '!I59+Noviembre!I59+'Diciembre '!I59</f>
        <v>0</v>
      </c>
      <c r="J59" s="191"/>
      <c r="K59" s="121"/>
      <c r="L59" s="121"/>
      <c r="M59" s="121"/>
      <c r="N59" s="121"/>
      <c r="O59" s="121"/>
      <c r="P59" s="121"/>
      <c r="Q59" s="2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CA59" s="187" t="str">
        <f t="shared" si="6"/>
        <v/>
      </c>
      <c r="CG59" s="187">
        <f t="shared" si="7"/>
        <v>0</v>
      </c>
    </row>
    <row r="60" spans="1:85" x14ac:dyDescent="0.25">
      <c r="A60" s="522"/>
      <c r="B60" s="543" t="s">
        <v>43</v>
      </c>
      <c r="C60" s="544"/>
      <c r="D60" s="197">
        <f t="shared" si="5"/>
        <v>1947</v>
      </c>
      <c r="E60" s="16">
        <f>+Enero!E60+Febrero!E60+'Marzo '!E60+'Abril '!E60+'Mayo '!E60+Junio!E60+Julio!E60+Agosto!E60+Septiembre!E60+'Octubre '!E60+Noviembre!E60+'Diciembre '!E60</f>
        <v>780</v>
      </c>
      <c r="F60" s="16">
        <f>+Enero!F60+Febrero!F60+'Marzo '!F60+'Abril '!F60+'Mayo '!F60+Junio!F60+Julio!F60+Agosto!F60+Septiembre!F60+'Octubre '!F60+Noviembre!F60+'Diciembre '!F60</f>
        <v>452</v>
      </c>
      <c r="G60" s="16">
        <f>+Enero!G60+Febrero!G60+'Marzo '!G60+'Abril '!G60+'Mayo '!G60+Junio!G60+Julio!G60+Agosto!G60+Septiembre!G60+'Octubre '!G60+Noviembre!G60+'Diciembre '!G60</f>
        <v>413</v>
      </c>
      <c r="H60" s="16">
        <f>+Enero!H60+Febrero!H60+'Marzo '!H60+'Abril '!H60+'Mayo '!H60+Junio!H60+Julio!H60+Agosto!H60+Septiembre!H60+'Octubre '!H60+Noviembre!H60+'Diciembre '!H60</f>
        <v>302</v>
      </c>
      <c r="I60" s="16">
        <f>+Enero!I60+Febrero!I60+'Marzo '!I60+'Abril '!I60+'Mayo '!I60+Junio!I60+Julio!I60+Agosto!I60+Septiembre!I60+'Octubre '!I60+Noviembre!I60+'Diciembre '!I60</f>
        <v>0</v>
      </c>
      <c r="J60" s="191"/>
      <c r="K60" s="121"/>
      <c r="L60" s="121"/>
      <c r="M60" s="121"/>
      <c r="N60" s="121"/>
      <c r="O60" s="121"/>
      <c r="P60" s="121"/>
      <c r="Q60" s="2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CA60" s="187" t="str">
        <f t="shared" si="6"/>
        <v/>
      </c>
      <c r="CG60" s="187">
        <f t="shared" si="7"/>
        <v>0</v>
      </c>
    </row>
    <row r="61" spans="1:85" x14ac:dyDescent="0.25">
      <c r="A61" s="522"/>
      <c r="B61" s="518" t="s">
        <v>44</v>
      </c>
      <c r="C61" s="519"/>
      <c r="D61" s="195">
        <f t="shared" si="5"/>
        <v>2179</v>
      </c>
      <c r="E61" s="16">
        <f>+Enero!E61+Febrero!E61+'Marzo '!E61+'Abril '!E61+'Mayo '!E61+Junio!E61+Julio!E61+Agosto!E61+Septiembre!E61+'Octubre '!E61+Noviembre!E61+'Diciembre '!E61</f>
        <v>969</v>
      </c>
      <c r="F61" s="16">
        <f>+Enero!F61+Febrero!F61+'Marzo '!F61+'Abril '!F61+'Mayo '!F61+Junio!F61+Julio!F61+Agosto!F61+Septiembre!F61+'Octubre '!F61+Noviembre!F61+'Diciembre '!F61</f>
        <v>0</v>
      </c>
      <c r="G61" s="16">
        <f>+Enero!G61+Febrero!G61+'Marzo '!G61+'Abril '!G61+'Mayo '!G61+Junio!G61+Julio!G61+Agosto!G61+Septiembre!G61+'Octubre '!G61+Noviembre!G61+'Diciembre '!G61</f>
        <v>0</v>
      </c>
      <c r="H61" s="16">
        <f>+Enero!H61+Febrero!H61+'Marzo '!H61+'Abril '!H61+'Mayo '!H61+Junio!H61+Julio!H61+Agosto!H61+Septiembre!H61+'Octubre '!H61+Noviembre!H61+'Diciembre '!H61</f>
        <v>1210</v>
      </c>
      <c r="I61" s="16">
        <f>+Enero!I61+Febrero!I61+'Marzo '!I61+'Abril '!I61+'Mayo '!I61+Junio!I61+Julio!I61+Agosto!I61+Septiembre!I61+'Octubre '!I61+Noviembre!I61+'Diciembre '!I61</f>
        <v>0</v>
      </c>
      <c r="J61" s="191"/>
      <c r="K61" s="121"/>
      <c r="L61" s="121"/>
      <c r="M61" s="121"/>
      <c r="N61" s="121"/>
      <c r="O61" s="121"/>
      <c r="P61" s="121"/>
      <c r="Q61" s="2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CA61" s="187" t="str">
        <f t="shared" si="6"/>
        <v/>
      </c>
      <c r="CG61" s="187">
        <f t="shared" si="7"/>
        <v>0</v>
      </c>
    </row>
    <row r="62" spans="1:85" x14ac:dyDescent="0.25">
      <c r="A62" s="522"/>
      <c r="B62" s="520" t="s">
        <v>80</v>
      </c>
      <c r="C62" s="155" t="s">
        <v>108</v>
      </c>
      <c r="D62" s="195">
        <f t="shared" si="5"/>
        <v>0</v>
      </c>
      <c r="E62" s="16">
        <f>+Enero!E62+Febrero!E62+'Marzo '!E62+'Abril '!E62+'Mayo '!E62+Junio!E62+Julio!E62+Agosto!E62+Septiembre!E62+'Octubre '!E62+Noviembre!E62+'Diciembre '!E62</f>
        <v>0</v>
      </c>
      <c r="F62" s="16">
        <f>+Enero!F62+Febrero!F62+'Marzo '!F62+'Abril '!F62+'Mayo '!F62+Junio!F62+Julio!F62+Agosto!F62+Septiembre!F62+'Octubre '!F62+Noviembre!F62+'Diciembre '!F62</f>
        <v>0</v>
      </c>
      <c r="G62" s="16">
        <f>+Enero!G62+Febrero!G62+'Marzo '!G62+'Abril '!G62+'Mayo '!G62+Junio!G62+Julio!G62+Agosto!G62+Septiembre!G62+'Octubre '!G62+Noviembre!G62+'Diciembre '!G62</f>
        <v>0</v>
      </c>
      <c r="H62" s="16">
        <f>+Enero!H62+Febrero!H62+'Marzo '!H62+'Abril '!H62+'Mayo '!H62+Junio!H62+Julio!H62+Agosto!H62+Septiembre!H62+'Octubre '!H62+Noviembre!H62+'Diciembre '!H62</f>
        <v>0</v>
      </c>
      <c r="I62" s="16">
        <f>+Enero!I62+Febrero!I62+'Marzo '!I62+'Abril '!I62+'Mayo '!I62+Junio!I62+Julio!I62+Agosto!I62+Septiembre!I62+'Octubre '!I62+Noviembre!I62+'Diciembre '!I62</f>
        <v>0</v>
      </c>
      <c r="J62" s="191"/>
      <c r="K62" s="121"/>
      <c r="L62" s="121"/>
      <c r="M62" s="121"/>
      <c r="N62" s="121"/>
      <c r="O62" s="121"/>
      <c r="P62" s="121"/>
      <c r="Q62" s="2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CA62" s="187" t="str">
        <f t="shared" si="6"/>
        <v/>
      </c>
      <c r="CG62" s="187">
        <f t="shared" si="7"/>
        <v>0</v>
      </c>
    </row>
    <row r="63" spans="1:85" x14ac:dyDescent="0.25">
      <c r="A63" s="522"/>
      <c r="B63" s="520"/>
      <c r="C63" s="155" t="s">
        <v>109</v>
      </c>
      <c r="D63" s="195">
        <f t="shared" si="5"/>
        <v>26</v>
      </c>
      <c r="E63" s="16">
        <f>+Enero!E63+Febrero!E63+'Marzo '!E63+'Abril '!E63+'Mayo '!E63+Junio!E63+Julio!E63+Agosto!E63+Septiembre!E63+'Octubre '!E63+Noviembre!E63+'Diciembre '!E63</f>
        <v>26</v>
      </c>
      <c r="F63" s="16">
        <f>+Enero!F63+Febrero!F63+'Marzo '!F63+'Abril '!F63+'Mayo '!F63+Junio!F63+Julio!F63+Agosto!F63+Septiembre!F63+'Octubre '!F63+Noviembre!F63+'Diciembre '!F63</f>
        <v>0</v>
      </c>
      <c r="G63" s="16">
        <f>+Enero!G63+Febrero!G63+'Marzo '!G63+'Abril '!G63+'Mayo '!G63+Junio!G63+Julio!G63+Agosto!G63+Septiembre!G63+'Octubre '!G63+Noviembre!G63+'Diciembre '!G63</f>
        <v>0</v>
      </c>
      <c r="H63" s="16">
        <f>+Enero!H63+Febrero!H63+'Marzo '!H63+'Abril '!H63+'Mayo '!H63+Junio!H63+Julio!H63+Agosto!H63+Septiembre!H63+'Octubre '!H63+Noviembre!H63+'Diciembre '!H63</f>
        <v>0</v>
      </c>
      <c r="I63" s="16">
        <f>+Enero!I63+Febrero!I63+'Marzo '!I63+'Abril '!I63+'Mayo '!I63+Junio!I63+Julio!I63+Agosto!I63+Septiembre!I63+'Octubre '!I63+Noviembre!I63+'Diciembre '!I63</f>
        <v>0</v>
      </c>
      <c r="J63" s="191"/>
      <c r="K63" s="121"/>
      <c r="L63" s="121"/>
      <c r="M63" s="121"/>
      <c r="N63" s="121"/>
      <c r="O63" s="121"/>
      <c r="P63" s="121"/>
      <c r="Q63" s="2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CA63" s="187" t="str">
        <f t="shared" si="6"/>
        <v/>
      </c>
      <c r="CG63" s="187">
        <f t="shared" si="7"/>
        <v>0</v>
      </c>
    </row>
    <row r="64" spans="1:85" x14ac:dyDescent="0.25">
      <c r="A64" s="522"/>
      <c r="B64" s="517" t="s">
        <v>81</v>
      </c>
      <c r="C64" s="517"/>
      <c r="D64" s="195">
        <f t="shared" si="5"/>
        <v>0</v>
      </c>
      <c r="E64" s="16">
        <f>+Enero!E64+Febrero!E64+'Marzo '!E64+'Abril '!E64+'Mayo '!E64+Junio!E64+Julio!E64+Agosto!E64+Septiembre!E64+'Octubre '!E64+Noviembre!E64+'Diciembre '!E64</f>
        <v>0</v>
      </c>
      <c r="F64" s="16">
        <f>+Enero!F64+Febrero!F64+'Marzo '!F64+'Abril '!F64+'Mayo '!F64+Junio!F64+Julio!F64+Agosto!F64+Septiembre!F64+'Octubre '!F64+Noviembre!F64+'Diciembre '!F64</f>
        <v>0</v>
      </c>
      <c r="G64" s="16">
        <f>+Enero!G64+Febrero!G64+'Marzo '!G64+'Abril '!G64+'Mayo '!G64+Junio!G64+Julio!G64+Agosto!G64+Septiembre!G64+'Octubre '!G64+Noviembre!G64+'Diciembre '!G64</f>
        <v>0</v>
      </c>
      <c r="H64" s="16">
        <f>+Enero!H64+Febrero!H64+'Marzo '!H64+'Abril '!H64+'Mayo '!H64+Junio!H64+Julio!H64+Agosto!H64+Septiembre!H64+'Octubre '!H64+Noviembre!H64+'Diciembre '!H64</f>
        <v>0</v>
      </c>
      <c r="I64" s="16">
        <f>+Enero!I64+Febrero!I64+'Marzo '!I64+'Abril '!I64+'Mayo '!I64+Junio!I64+Julio!I64+Agosto!I64+Septiembre!I64+'Octubre '!I64+Noviembre!I64+'Diciembre '!I64</f>
        <v>0</v>
      </c>
      <c r="J64" s="191"/>
      <c r="K64" s="121"/>
      <c r="L64" s="121"/>
      <c r="M64" s="121"/>
      <c r="N64" s="121"/>
      <c r="O64" s="121"/>
      <c r="P64" s="121"/>
      <c r="Q64" s="2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CA64" s="187" t="str">
        <f t="shared" si="6"/>
        <v/>
      </c>
      <c r="CG64" s="187">
        <f t="shared" si="7"/>
        <v>0</v>
      </c>
    </row>
    <row r="65" spans="1:85" x14ac:dyDescent="0.25">
      <c r="A65" s="522"/>
      <c r="B65" s="568" t="s">
        <v>45</v>
      </c>
      <c r="C65" s="569"/>
      <c r="D65" s="195">
        <f t="shared" si="5"/>
        <v>0</v>
      </c>
      <c r="E65" s="16">
        <f>+Enero!E65+Febrero!E65+'Marzo '!E65+'Abril '!E65+'Mayo '!E65+Junio!E65+Julio!E65+Agosto!E65+Septiembre!E65+'Octubre '!E65+Noviembre!E65+'Diciembre '!E65</f>
        <v>0</v>
      </c>
      <c r="F65" s="16">
        <f>+Enero!F65+Febrero!F65+'Marzo '!F65+'Abril '!F65+'Mayo '!F65+Junio!F65+Julio!F65+Agosto!F65+Septiembre!F65+'Octubre '!F65+Noviembre!F65+'Diciembre '!F65</f>
        <v>0</v>
      </c>
      <c r="G65" s="16">
        <f>+Enero!G65+Febrero!G65+'Marzo '!G65+'Abril '!G65+'Mayo '!G65+Junio!G65+Julio!G65+Agosto!G65+Septiembre!G65+'Octubre '!G65+Noviembre!G65+'Diciembre '!G65</f>
        <v>0</v>
      </c>
      <c r="H65" s="16">
        <f>+Enero!H65+Febrero!H65+'Marzo '!H65+'Abril '!H65+'Mayo '!H65+Junio!H65+Julio!H65+Agosto!H65+Septiembre!H65+'Octubre '!H65+Noviembre!H65+'Diciembre '!H65</f>
        <v>0</v>
      </c>
      <c r="I65" s="16">
        <f>+Enero!I65+Febrero!I65+'Marzo '!I65+'Abril '!I65+'Mayo '!I65+Junio!I65+Julio!I65+Agosto!I65+Septiembre!I65+'Octubre '!I65+Noviembre!I65+'Diciembre '!I65</f>
        <v>0</v>
      </c>
      <c r="J65" s="191"/>
      <c r="K65" s="121"/>
      <c r="L65" s="121"/>
      <c r="M65" s="121"/>
      <c r="N65" s="121"/>
      <c r="O65" s="121"/>
      <c r="P65" s="121"/>
      <c r="Q65" s="2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CA65" s="187" t="str">
        <f t="shared" si="6"/>
        <v/>
      </c>
      <c r="CG65" s="187">
        <f t="shared" si="7"/>
        <v>0</v>
      </c>
    </row>
    <row r="66" spans="1:85" x14ac:dyDescent="0.25">
      <c r="A66" s="522"/>
      <c r="B66" s="530" t="s">
        <v>46</v>
      </c>
      <c r="C66" s="531"/>
      <c r="D66" s="195">
        <f t="shared" si="5"/>
        <v>4</v>
      </c>
      <c r="E66" s="16">
        <f>+Enero!E66+Febrero!E66+'Marzo '!E66+'Abril '!E66+'Mayo '!E66+Junio!E66+Julio!E66+Agosto!E66+Septiembre!E66+'Octubre '!E66+Noviembre!E66+'Diciembre '!E66</f>
        <v>4</v>
      </c>
      <c r="F66" s="16">
        <f>+Enero!F66+Febrero!F66+'Marzo '!F66+'Abril '!F66+'Mayo '!F66+Junio!F66+Julio!F66+Agosto!F66+Septiembre!F66+'Octubre '!F66+Noviembre!F66+'Diciembre '!F66</f>
        <v>0</v>
      </c>
      <c r="G66" s="16">
        <f>+Enero!G66+Febrero!G66+'Marzo '!G66+'Abril '!G66+'Mayo '!G66+Junio!G66+Julio!G66+Agosto!G66+Septiembre!G66+'Octubre '!G66+Noviembre!G66+'Diciembre '!G66</f>
        <v>0</v>
      </c>
      <c r="H66" s="16">
        <f>+Enero!H66+Febrero!H66+'Marzo '!H66+'Abril '!H66+'Mayo '!H66+Junio!H66+Julio!H66+Agosto!H66+Septiembre!H66+'Octubre '!H66+Noviembre!H66+'Diciembre '!H66</f>
        <v>0</v>
      </c>
      <c r="I66" s="16">
        <f>+Enero!I66+Febrero!I66+'Marzo '!I66+'Abril '!I66+'Mayo '!I66+Junio!I66+Julio!I66+Agosto!I66+Septiembre!I66+'Octubre '!I66+Noviembre!I66+'Diciembre '!I66</f>
        <v>0</v>
      </c>
      <c r="J66" s="191"/>
      <c r="K66" s="121"/>
      <c r="L66" s="121"/>
      <c r="M66" s="121"/>
      <c r="N66" s="121"/>
      <c r="O66" s="121"/>
      <c r="P66" s="121"/>
      <c r="Q66" s="2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CA66" s="187" t="str">
        <f t="shared" si="6"/>
        <v/>
      </c>
      <c r="CG66" s="187">
        <f t="shared" si="7"/>
        <v>0</v>
      </c>
    </row>
    <row r="67" spans="1:85" x14ac:dyDescent="0.25">
      <c r="A67" s="522"/>
      <c r="B67" s="524" t="s">
        <v>47</v>
      </c>
      <c r="C67" s="525"/>
      <c r="D67" s="195">
        <f t="shared" si="5"/>
        <v>2027</v>
      </c>
      <c r="E67" s="16">
        <f>+Enero!E67+Febrero!E67+'Marzo '!E67+'Abril '!E67+'Mayo '!E67+Junio!E67+Julio!E67+Agosto!E67+Septiembre!E67+'Octubre '!E67+Noviembre!E67+'Diciembre '!E67</f>
        <v>913</v>
      </c>
      <c r="F67" s="16">
        <f>+Enero!F67+Febrero!F67+'Marzo '!F67+'Abril '!F67+'Mayo '!F67+Junio!F67+Julio!F67+Agosto!F67+Septiembre!F67+'Octubre '!F67+Noviembre!F67+'Diciembre '!F67</f>
        <v>418</v>
      </c>
      <c r="G67" s="16">
        <f>+Enero!G67+Febrero!G67+'Marzo '!G67+'Abril '!G67+'Mayo '!G67+Junio!G67+Julio!G67+Agosto!G67+Septiembre!G67+'Octubre '!G67+Noviembre!G67+'Diciembre '!G67</f>
        <v>397</v>
      </c>
      <c r="H67" s="16">
        <f>+Enero!H67+Febrero!H67+'Marzo '!H67+'Abril '!H67+'Mayo '!H67+Junio!H67+Julio!H67+Agosto!H67+Septiembre!H67+'Octubre '!H67+Noviembre!H67+'Diciembre '!H67</f>
        <v>299</v>
      </c>
      <c r="I67" s="16">
        <f>+Enero!I67+Febrero!I67+'Marzo '!I67+'Abril '!I67+'Mayo '!I67+Junio!I67+Julio!I67+Agosto!I67+Septiembre!I67+'Octubre '!I67+Noviembre!I67+'Diciembre '!I67</f>
        <v>0</v>
      </c>
      <c r="J67" s="191"/>
      <c r="K67" s="121"/>
      <c r="L67" s="121"/>
      <c r="M67" s="121"/>
      <c r="N67" s="121"/>
      <c r="O67" s="121"/>
      <c r="P67" s="121"/>
      <c r="Q67" s="2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CA67" s="187" t="str">
        <f t="shared" si="6"/>
        <v/>
      </c>
      <c r="CG67" s="187">
        <f t="shared" si="7"/>
        <v>0</v>
      </c>
    </row>
    <row r="68" spans="1:85" x14ac:dyDescent="0.25">
      <c r="A68" s="522"/>
      <c r="B68" s="526" t="s">
        <v>48</v>
      </c>
      <c r="C68" s="96" t="s">
        <v>49</v>
      </c>
      <c r="D68" s="188">
        <f t="shared" si="5"/>
        <v>0</v>
      </c>
      <c r="E68" s="16">
        <f>+Enero!E68+Febrero!E68+'Marzo '!E68+'Abril '!E68+'Mayo '!E68+Junio!E68+Julio!E68+Agosto!E68+Septiembre!E68+'Octubre '!E68+Noviembre!E68+'Diciembre '!E68</f>
        <v>0</v>
      </c>
      <c r="F68" s="16">
        <f>+Enero!F68+Febrero!F68+'Marzo '!F68+'Abril '!F68+'Mayo '!F68+Junio!F68+Julio!F68+Agosto!F68+Septiembre!F68+'Octubre '!F68+Noviembre!F68+'Diciembre '!F68</f>
        <v>0</v>
      </c>
      <c r="G68" s="16">
        <f>+Enero!G68+Febrero!G68+'Marzo '!G68+'Abril '!G68+'Mayo '!G68+Junio!G68+Julio!G68+Agosto!G68+Septiembre!G68+'Octubre '!G68+Noviembre!G68+'Diciembre '!G68</f>
        <v>0</v>
      </c>
      <c r="H68" s="16">
        <f>+Enero!H68+Febrero!H68+'Marzo '!H68+'Abril '!H68+'Mayo '!H68+Junio!H68+Julio!H68+Agosto!H68+Septiembre!H68+'Octubre '!H68+Noviembre!H68+'Diciembre '!H68</f>
        <v>0</v>
      </c>
      <c r="I68" s="16">
        <f>+Enero!I68+Febrero!I68+'Marzo '!I68+'Abril '!I68+'Mayo '!I68+Junio!I68+Julio!I68+Agosto!I68+Septiembre!I68+'Octubre '!I68+Noviembre!I68+'Diciembre '!I68</f>
        <v>0</v>
      </c>
      <c r="J68" s="191"/>
      <c r="K68" s="121"/>
      <c r="L68" s="121"/>
      <c r="M68" s="121"/>
      <c r="N68" s="121"/>
      <c r="O68" s="121"/>
      <c r="P68" s="121"/>
      <c r="Q68" s="2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CA68" s="187" t="str">
        <f t="shared" si="6"/>
        <v/>
      </c>
      <c r="CG68" s="187">
        <f t="shared" si="7"/>
        <v>0</v>
      </c>
    </row>
    <row r="69" spans="1:85" x14ac:dyDescent="0.25">
      <c r="A69" s="522"/>
      <c r="B69" s="527"/>
      <c r="C69" s="130" t="s">
        <v>50</v>
      </c>
      <c r="D69" s="195">
        <f t="shared" si="5"/>
        <v>221</v>
      </c>
      <c r="E69" s="16">
        <f>+Enero!E69+Febrero!E69+'Marzo '!E69+'Abril '!E69+'Mayo '!E69+Junio!E69+Julio!E69+Agosto!E69+Septiembre!E69+'Octubre '!E69+Noviembre!E69+'Diciembre '!E69</f>
        <v>221</v>
      </c>
      <c r="F69" s="16">
        <f>+Enero!F69+Febrero!F69+'Marzo '!F69+'Abril '!F69+'Mayo '!F69+Junio!F69+Julio!F69+Agosto!F69+Septiembre!F69+'Octubre '!F69+Noviembre!F69+'Diciembre '!F69</f>
        <v>0</v>
      </c>
      <c r="G69" s="16">
        <f>+Enero!G69+Febrero!G69+'Marzo '!G69+'Abril '!G69+'Mayo '!G69+Junio!G69+Julio!G69+Agosto!G69+Septiembre!G69+'Octubre '!G69+Noviembre!G69+'Diciembre '!G69</f>
        <v>0</v>
      </c>
      <c r="H69" s="16">
        <f>+Enero!H69+Febrero!H69+'Marzo '!H69+'Abril '!H69+'Mayo '!H69+Junio!H69+Julio!H69+Agosto!H69+Septiembre!H69+'Octubre '!H69+Noviembre!H69+'Diciembre '!H69</f>
        <v>0</v>
      </c>
      <c r="I69" s="16">
        <f>+Enero!I69+Febrero!I69+'Marzo '!I69+'Abril '!I69+'Mayo '!I69+Junio!I69+Julio!I69+Agosto!I69+Septiembre!I69+'Octubre '!I69+Noviembre!I69+'Diciembre '!I69</f>
        <v>0</v>
      </c>
      <c r="J69" s="191"/>
      <c r="K69" s="121"/>
      <c r="L69" s="121"/>
      <c r="M69" s="121"/>
      <c r="N69" s="121"/>
      <c r="O69" s="121"/>
      <c r="P69" s="121"/>
      <c r="Q69" s="2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CA69" s="187" t="str">
        <f t="shared" si="6"/>
        <v/>
      </c>
      <c r="CG69" s="187">
        <f t="shared" si="7"/>
        <v>0</v>
      </c>
    </row>
    <row r="70" spans="1:85" x14ac:dyDescent="0.25">
      <c r="A70" s="522"/>
      <c r="B70" s="528"/>
      <c r="C70" s="103" t="s">
        <v>51</v>
      </c>
      <c r="D70" s="195">
        <f t="shared" si="5"/>
        <v>0</v>
      </c>
      <c r="E70" s="16">
        <f>+Enero!E70+Febrero!E70+'Marzo '!E70+'Abril '!E70+'Mayo '!E70+Junio!E70+Julio!E70+Agosto!E70+Septiembre!E70+'Octubre '!E70+Noviembre!E70+'Diciembre '!E70</f>
        <v>0</v>
      </c>
      <c r="F70" s="16">
        <f>+Enero!F70+Febrero!F70+'Marzo '!F70+'Abril '!F70+'Mayo '!F70+Junio!F70+Julio!F70+Agosto!F70+Septiembre!F70+'Octubre '!F70+Noviembre!F70+'Diciembre '!F70</f>
        <v>0</v>
      </c>
      <c r="G70" s="16">
        <f>+Enero!G70+Febrero!G70+'Marzo '!G70+'Abril '!G70+'Mayo '!G70+Junio!G70+Julio!G70+Agosto!G70+Septiembre!G70+'Octubre '!G70+Noviembre!G70+'Diciembre '!G70</f>
        <v>0</v>
      </c>
      <c r="H70" s="16">
        <f>+Enero!H70+Febrero!H70+'Marzo '!H70+'Abril '!H70+'Mayo '!H70+Junio!H70+Julio!H70+Agosto!H70+Septiembre!H70+'Octubre '!H70+Noviembre!H70+'Diciembre '!H70</f>
        <v>0</v>
      </c>
      <c r="I70" s="16">
        <f>+Enero!I70+Febrero!I70+'Marzo '!I70+'Abril '!I70+'Mayo '!I70+Junio!I70+Julio!I70+Agosto!I70+Septiembre!I70+'Octubre '!I70+Noviembre!I70+'Diciembre '!I70</f>
        <v>0</v>
      </c>
      <c r="J70" s="191"/>
      <c r="K70" s="121"/>
      <c r="L70" s="121"/>
      <c r="M70" s="121"/>
      <c r="N70" s="121"/>
      <c r="O70" s="121"/>
      <c r="P70" s="121"/>
      <c r="Q70" s="2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CA70" s="187" t="str">
        <f t="shared" si="6"/>
        <v/>
      </c>
      <c r="CG70" s="187">
        <f t="shared" si="7"/>
        <v>0</v>
      </c>
    </row>
    <row r="71" spans="1:85" x14ac:dyDescent="0.25">
      <c r="A71" s="522"/>
      <c r="B71" s="570" t="s">
        <v>52</v>
      </c>
      <c r="C71" s="571"/>
      <c r="D71" s="198">
        <f t="shared" si="5"/>
        <v>0</v>
      </c>
      <c r="E71" s="16">
        <f>+Enero!E71+Febrero!E71+'Marzo '!E71+'Abril '!E71+'Mayo '!E71+Junio!E71+Julio!E71+Agosto!E71+Septiembre!E71+'Octubre '!E71+Noviembre!E71+'Diciembre '!E71</f>
        <v>0</v>
      </c>
      <c r="F71" s="16">
        <f>+Enero!F71+Febrero!F71+'Marzo '!F71+'Abril '!F71+'Mayo '!F71+Junio!F71+Julio!F71+Agosto!F71+Septiembre!F71+'Octubre '!F71+Noviembre!F71+'Diciembre '!F71</f>
        <v>0</v>
      </c>
      <c r="G71" s="16">
        <f>+Enero!G71+Febrero!G71+'Marzo '!G71+'Abril '!G71+'Mayo '!G71+Junio!G71+Julio!G71+Agosto!G71+Septiembre!G71+'Octubre '!G71+Noviembre!G71+'Diciembre '!G71</f>
        <v>0</v>
      </c>
      <c r="H71" s="16">
        <f>+Enero!H71+Febrero!H71+'Marzo '!H71+'Abril '!H71+'Mayo '!H71+Junio!H71+Julio!H71+Agosto!H71+Septiembre!H71+'Octubre '!H71+Noviembre!H71+'Diciembre '!H71</f>
        <v>0</v>
      </c>
      <c r="I71" s="16">
        <f>+Enero!I71+Febrero!I71+'Marzo '!I71+'Abril '!I71+'Mayo '!I71+Junio!I71+Julio!I71+Agosto!I71+Septiembre!I71+'Octubre '!I71+Noviembre!I71+'Diciembre '!I71</f>
        <v>0</v>
      </c>
      <c r="J71" s="191"/>
      <c r="K71" s="121"/>
      <c r="L71" s="121"/>
      <c r="M71" s="121"/>
      <c r="N71" s="121"/>
      <c r="O71" s="121"/>
      <c r="P71" s="121"/>
      <c r="Q71" s="2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CA71" s="187" t="str">
        <f t="shared" si="6"/>
        <v/>
      </c>
      <c r="CG71" s="187">
        <f t="shared" si="7"/>
        <v>0</v>
      </c>
    </row>
    <row r="72" spans="1:85" x14ac:dyDescent="0.25">
      <c r="A72" s="523"/>
      <c r="B72" s="496" t="s">
        <v>4</v>
      </c>
      <c r="C72" s="529"/>
      <c r="D72" s="198">
        <f>SUM(E72:I72)</f>
        <v>14617</v>
      </c>
      <c r="E72" s="198">
        <f>SUM(E43:E71)</f>
        <v>6614</v>
      </c>
      <c r="F72" s="198">
        <f>SUM(F43:F71)</f>
        <v>1901</v>
      </c>
      <c r="G72" s="198">
        <f>SUM(G43:G71)</f>
        <v>810</v>
      </c>
      <c r="H72" s="198">
        <f>SUM(H43:H71)</f>
        <v>5292</v>
      </c>
      <c r="I72" s="198">
        <f>SUM(I43:I71)</f>
        <v>0</v>
      </c>
      <c r="J72" s="191"/>
      <c r="K72" s="121"/>
      <c r="L72" s="121"/>
      <c r="M72" s="121"/>
      <c r="N72" s="121"/>
      <c r="O72" s="121"/>
      <c r="P72" s="121"/>
      <c r="Q72" s="2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85" x14ac:dyDescent="0.25">
      <c r="A73" s="206" t="s">
        <v>57</v>
      </c>
      <c r="B73" s="119"/>
      <c r="C73" s="119"/>
      <c r="D73" s="119"/>
      <c r="E73" s="119"/>
      <c r="F73" s="119"/>
      <c r="G73" s="120"/>
      <c r="H73" s="120"/>
      <c r="I73" s="134"/>
      <c r="J73" s="134"/>
      <c r="K73" s="134"/>
      <c r="L73" s="134"/>
      <c r="M73" s="134"/>
      <c r="N73" s="134"/>
      <c r="O73" s="122"/>
      <c r="P73" s="121"/>
      <c r="Q73" s="2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85" ht="31.5" x14ac:dyDescent="0.25">
      <c r="A74" s="520" t="s">
        <v>58</v>
      </c>
      <c r="B74" s="520"/>
      <c r="C74" s="520"/>
      <c r="D74" s="174" t="s">
        <v>59</v>
      </c>
      <c r="E74" s="175" t="s">
        <v>60</v>
      </c>
      <c r="F74" s="176" t="s">
        <v>113</v>
      </c>
      <c r="G74" s="176" t="s">
        <v>61</v>
      </c>
      <c r="H74" s="124" t="s">
        <v>62</v>
      </c>
      <c r="I74" s="135"/>
      <c r="J74" s="136"/>
      <c r="K74" s="136"/>
      <c r="L74" s="136"/>
      <c r="M74" s="136"/>
      <c r="N74" s="136"/>
      <c r="O74" s="136"/>
      <c r="P74" s="121"/>
      <c r="Q74" s="2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85" x14ac:dyDescent="0.25">
      <c r="A75" s="575" t="s">
        <v>63</v>
      </c>
      <c r="B75" s="576"/>
      <c r="C75" s="577"/>
      <c r="D75" s="207">
        <f>SUM(E75:H75)</f>
        <v>0</v>
      </c>
      <c r="E75" s="27">
        <f>+Enero!E75+Febrero!E75+'Marzo '!E75+'Abril '!E75+'Mayo '!E75+Junio!E75+Julio!E75+Agosto!E75+Septiembre!E75+'Octubre '!E75+Noviembre!E75+'Diciembre '!E75</f>
        <v>0</v>
      </c>
      <c r="F75" s="27">
        <f>+Enero!F75+Febrero!F75+'Marzo '!F75+'Abril '!F75+'Mayo '!F75+Junio!F75+Julio!F75+Agosto!F75+Septiembre!F75+'Octubre '!F75+Noviembre!F75+'Diciembre '!F75</f>
        <v>0</v>
      </c>
      <c r="G75" s="27">
        <f>+Enero!G75+Febrero!G75+'Marzo '!G75+'Abril '!G75+'Mayo '!G75+Junio!G75+Julio!G75+Agosto!G75+Septiembre!G75+'Octubre '!G75+Noviembre!G75+'Diciembre '!G75</f>
        <v>0</v>
      </c>
      <c r="H75" s="27">
        <f>+Enero!H75+Febrero!H75+'Marzo '!H75+'Abril '!H75+'Mayo '!H75+Junio!H75+Julio!H75+Agosto!H75+Septiembre!H75+'Octubre '!H75+Noviembre!H75+'Diciembre '!H75</f>
        <v>0</v>
      </c>
      <c r="I75" s="191"/>
      <c r="J75" s="136"/>
      <c r="K75" s="136"/>
      <c r="L75" s="136"/>
      <c r="M75" s="136"/>
      <c r="N75" s="136"/>
      <c r="O75" s="136"/>
      <c r="P75" s="121"/>
      <c r="Q75" s="2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85" x14ac:dyDescent="0.25">
      <c r="A76" s="572" t="s">
        <v>64</v>
      </c>
      <c r="B76" s="573"/>
      <c r="C76" s="574"/>
      <c r="D76" s="207">
        <f>SUM(E76:H76)</f>
        <v>0</v>
      </c>
      <c r="E76" s="27">
        <f>+Enero!E76+Febrero!E76+'Marzo '!E76+'Abril '!E76+'Mayo '!E76+Junio!E76+Julio!E76+Agosto!E76+Septiembre!E76+'Octubre '!E76+Noviembre!E76+'Diciembre '!E76</f>
        <v>0</v>
      </c>
      <c r="F76" s="27">
        <f>+Enero!F76+Febrero!F76+'Marzo '!F76+'Abril '!F76+'Mayo '!F76+Junio!F76+Julio!F76+Agosto!F76+Septiembre!F76+'Octubre '!F76+Noviembre!F76+'Diciembre '!F76</f>
        <v>0</v>
      </c>
      <c r="G76" s="27">
        <f>+Enero!G76+Febrero!G76+'Marzo '!G76+'Abril '!G76+'Mayo '!G76+Junio!G76+Julio!G76+Agosto!G76+Septiembre!G76+'Octubre '!G76+Noviembre!G76+'Diciembre '!G76</f>
        <v>0</v>
      </c>
      <c r="H76" s="27">
        <f>+Enero!H76+Febrero!H76+'Marzo '!H76+'Abril '!H76+'Mayo '!H76+Junio!H76+Julio!H76+Agosto!H76+Septiembre!H76+'Octubre '!H76+Noviembre!H76+'Diciembre '!H76</f>
        <v>0</v>
      </c>
      <c r="I76" s="191"/>
      <c r="J76" s="136"/>
      <c r="K76" s="136"/>
      <c r="L76" s="136"/>
      <c r="M76" s="136"/>
      <c r="N76" s="136"/>
      <c r="O76" s="136"/>
      <c r="P76" s="122"/>
      <c r="Q76" s="2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85" x14ac:dyDescent="0.25">
      <c r="A77" s="506" t="s">
        <v>65</v>
      </c>
      <c r="B77" s="507"/>
      <c r="C77" s="508"/>
      <c r="D77" s="207">
        <f>SUM(E77:H77)</f>
        <v>0</v>
      </c>
      <c r="E77" s="27">
        <f>+Enero!E77+Febrero!E77+'Marzo '!E77+'Abril '!E77+'Mayo '!E77+Junio!E77+Julio!E77+Agosto!E77+Septiembre!E77+'Octubre '!E77+Noviembre!E77+'Diciembre '!E77</f>
        <v>0</v>
      </c>
      <c r="F77" s="27">
        <f>+Enero!F77+Febrero!F77+'Marzo '!F77+'Abril '!F77+'Mayo '!F77+Junio!F77+Julio!F77+Agosto!F77+Septiembre!F77+'Octubre '!F77+Noviembre!F77+'Diciembre '!F77</f>
        <v>0</v>
      </c>
      <c r="G77" s="27">
        <f>+Enero!G77+Febrero!G77+'Marzo '!G77+'Abril '!G77+'Mayo '!G77+Junio!G77+Julio!G77+Agosto!G77+Septiembre!G77+'Octubre '!G77+Noviembre!G77+'Diciembre '!G77</f>
        <v>0</v>
      </c>
      <c r="H77" s="27">
        <f>+Enero!H77+Febrero!H77+'Marzo '!H77+'Abril '!H77+'Mayo '!H77+Junio!H77+Julio!H77+Agosto!H77+Septiembre!H77+'Octubre '!H77+Noviembre!H77+'Diciembre '!H77</f>
        <v>0</v>
      </c>
      <c r="I77" s="191"/>
      <c r="J77" s="136"/>
      <c r="K77" s="136"/>
      <c r="L77" s="136"/>
      <c r="M77" s="136"/>
      <c r="N77" s="136"/>
      <c r="O77" s="136"/>
      <c r="P77" s="136"/>
      <c r="Q77" s="2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85" x14ac:dyDescent="0.25">
      <c r="A78" s="578" t="s">
        <v>66</v>
      </c>
      <c r="B78" s="579"/>
      <c r="C78" s="580"/>
      <c r="D78" s="208">
        <f>SUM(E78:H78)</f>
        <v>0</v>
      </c>
      <c r="E78" s="27">
        <f>+Enero!E78+Febrero!E78+'Marzo '!E78+'Abril '!E78+'Mayo '!E78+Junio!E78+Julio!E78+Agosto!E78+Septiembre!E78+'Octubre '!E78+Noviembre!E78+'Diciembre '!E78</f>
        <v>0</v>
      </c>
      <c r="F78" s="27">
        <f>+Enero!F78+Febrero!F78+'Marzo '!F78+'Abril '!F78+'Mayo '!F78+Junio!F78+Julio!F78+Agosto!F78+Septiembre!F78+'Octubre '!F78+Noviembre!F78+'Diciembre '!F78</f>
        <v>0</v>
      </c>
      <c r="G78" s="27">
        <f>+Enero!G78+Febrero!G78+'Marzo '!G78+'Abril '!G78+'Mayo '!G78+Junio!G78+Julio!G78+Agosto!G78+Septiembre!G78+'Octubre '!G78+Noviembre!G78+'Diciembre '!G78</f>
        <v>0</v>
      </c>
      <c r="H78" s="27">
        <f>+Enero!H78+Febrero!H78+'Marzo '!H78+'Abril '!H78+'Mayo '!H78+Junio!H78+Julio!H78+Agosto!H78+Septiembre!H78+'Octubre '!H78+Noviembre!H78+'Diciembre '!H78</f>
        <v>0</v>
      </c>
      <c r="I78" s="191"/>
      <c r="J78" s="136"/>
      <c r="K78" s="136"/>
      <c r="L78" s="136"/>
      <c r="M78" s="136"/>
      <c r="N78" s="136"/>
      <c r="O78" s="136"/>
      <c r="P78" s="136"/>
      <c r="Q78" s="2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85" x14ac:dyDescent="0.25">
      <c r="A79" s="496" t="s">
        <v>4</v>
      </c>
      <c r="B79" s="497"/>
      <c r="C79" s="498"/>
      <c r="D79" s="209">
        <f>SUM(E79:H79)</f>
        <v>0</v>
      </c>
      <c r="E79" s="199">
        <f>SUM(E75:E78)</f>
        <v>0</v>
      </c>
      <c r="F79" s="200">
        <f>SUM(F75:F78)</f>
        <v>0</v>
      </c>
      <c r="G79" s="200">
        <f>SUM(G75:G78)</f>
        <v>0</v>
      </c>
      <c r="H79" s="210">
        <f>SUM(H75:H78)</f>
        <v>0</v>
      </c>
      <c r="I79" s="191"/>
      <c r="J79" s="121"/>
      <c r="K79" s="121"/>
      <c r="L79" s="121"/>
      <c r="M79" s="121"/>
      <c r="N79" s="121"/>
      <c r="O79" s="121"/>
      <c r="P79" s="136"/>
      <c r="Q79" s="2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85" x14ac:dyDescent="0.25">
      <c r="A80" s="211" t="s">
        <v>67</v>
      </c>
      <c r="B80" s="141"/>
      <c r="C80" s="141"/>
      <c r="D80" s="141"/>
      <c r="E80" s="142"/>
      <c r="F80" s="142"/>
      <c r="G80" s="142"/>
      <c r="H80" s="142"/>
      <c r="I80" s="142"/>
      <c r="J80" s="142"/>
      <c r="K80" s="143"/>
      <c r="L80" s="143"/>
      <c r="M80" s="143"/>
      <c r="N80" s="144"/>
      <c r="O80" s="145"/>
      <c r="P80" s="136"/>
      <c r="Q80" s="2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21" x14ac:dyDescent="0.25">
      <c r="A81" s="581" t="s">
        <v>68</v>
      </c>
      <c r="B81" s="582"/>
      <c r="C81" s="583"/>
      <c r="D81" s="162" t="s">
        <v>69</v>
      </c>
      <c r="E81" s="584"/>
      <c r="F81" s="584"/>
      <c r="G81" s="2"/>
      <c r="H81" s="2"/>
      <c r="I81" s="2"/>
      <c r="J81" s="2"/>
      <c r="K81" s="2"/>
      <c r="L81" s="2"/>
      <c r="M81" s="2"/>
      <c r="N81" s="2"/>
      <c r="O81" s="2"/>
      <c r="P81" s="136"/>
      <c r="Q81" s="2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x14ac:dyDescent="0.25">
      <c r="A82" s="499" t="s">
        <v>70</v>
      </c>
      <c r="B82" s="500"/>
      <c r="C82" s="501"/>
      <c r="D82" s="146">
        <f>+Enero!D82+Febrero!D82+'Marzo '!D82+'Abril '!D82+'Mayo '!D82+Junio!D82+Julio!D82+Agosto!D82+Septiembre!D82+'Octubre '!D82+Noviembre!D82+'Diciembre '!D82</f>
        <v>0</v>
      </c>
      <c r="E82" s="502"/>
      <c r="F82" s="502"/>
      <c r="G82" s="2"/>
      <c r="H82" s="2"/>
      <c r="I82" s="2"/>
      <c r="J82" s="2"/>
      <c r="K82" s="2"/>
      <c r="L82" s="2"/>
      <c r="M82" s="2"/>
      <c r="N82" s="2"/>
      <c r="O82" s="2"/>
      <c r="P82" s="121"/>
      <c r="Q82" s="2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x14ac:dyDescent="0.25">
      <c r="A83" s="506" t="s">
        <v>71</v>
      </c>
      <c r="B83" s="507"/>
      <c r="C83" s="508"/>
      <c r="D83" s="146">
        <f>+Enero!D83+Febrero!D83+'Marzo '!D83+'Abril '!D83+'Mayo '!D83+Junio!D83+Julio!D83+Agosto!D83+Septiembre!D83+'Octubre '!D83+Noviembre!D83+'Diciembre '!D83</f>
        <v>0</v>
      </c>
      <c r="E83" s="502"/>
      <c r="F83" s="50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x14ac:dyDescent="0.25">
      <c r="A84" s="512" t="s">
        <v>72</v>
      </c>
      <c r="B84" s="513"/>
      <c r="C84" s="514"/>
      <c r="D84" s="146">
        <f>+Enero!D84+Febrero!D84+'Marzo '!D84+'Abril '!D84+'Mayo '!D84+Junio!D84+Julio!D84+Agosto!D84+Septiembre!D84+'Octubre '!D84+Noviembre!D84+'Diciembre '!D84</f>
        <v>0</v>
      </c>
      <c r="E84" s="212"/>
      <c r="F84" s="21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x14ac:dyDescent="0.25">
      <c r="A85" s="213" t="s">
        <v>73</v>
      </c>
      <c r="B85" s="213"/>
      <c r="C85" s="148"/>
      <c r="D85" s="149"/>
      <c r="E85" s="150"/>
    </row>
    <row r="86" spans="1:28" x14ac:dyDescent="0.25">
      <c r="A86" s="515" t="s">
        <v>74</v>
      </c>
      <c r="B86" s="515"/>
      <c r="C86" s="515"/>
      <c r="D86" s="516" t="s">
        <v>75</v>
      </c>
      <c r="E86" s="516" t="s">
        <v>114</v>
      </c>
    </row>
    <row r="87" spans="1:28" ht="18.75" customHeight="1" x14ac:dyDescent="0.25">
      <c r="A87" s="515"/>
      <c r="B87" s="515"/>
      <c r="C87" s="515"/>
      <c r="D87" s="516"/>
      <c r="E87" s="516"/>
    </row>
    <row r="88" spans="1:28" x14ac:dyDescent="0.25">
      <c r="A88" s="509" t="s">
        <v>76</v>
      </c>
      <c r="B88" s="510"/>
      <c r="C88" s="511"/>
      <c r="D88" s="214">
        <f>+Enero!D88+Febrero!D88+'Marzo '!D88+'Abril '!D88+'Mayo '!D88+Junio!D88+Julio!D88+Agosto!D88+Septiembre!D88+'Octubre '!D88+Noviembre!D88+'Diciembre '!D88</f>
        <v>0</v>
      </c>
      <c r="E88" s="214">
        <f>+Enero!E88+Febrero!E88+'Marzo '!E88+'Abril '!E88+'Mayo '!E88+Junio!E88+Julio!E88+Agosto!E88+Septiembre!E88+'Octubre '!E88+Noviembre!E88+'Diciembre '!E88</f>
        <v>0</v>
      </c>
      <c r="F88" s="187"/>
    </row>
    <row r="89" spans="1:28" x14ac:dyDescent="0.25">
      <c r="A89" s="503" t="s">
        <v>115</v>
      </c>
      <c r="B89" s="504"/>
      <c r="C89" s="505"/>
      <c r="D89" s="214">
        <f>+Enero!D89+Febrero!D89+'Marzo '!D89+'Abril '!D89+'Mayo '!D89+Junio!D89+Julio!D89+Agosto!D89+Septiembre!D89+'Octubre '!D89+Noviembre!D89+'Diciembre '!D89</f>
        <v>0</v>
      </c>
      <c r="E89" s="214">
        <f>+Enero!E89+Febrero!E89+'Marzo '!E89+'Abril '!E89+'Mayo '!E89+Junio!E89+Julio!E89+Agosto!E89+Septiembre!E89+'Octubre '!E89+Noviembre!E89+'Diciembre '!E89</f>
        <v>0</v>
      </c>
      <c r="F89" s="187"/>
    </row>
    <row r="90" spans="1:28" x14ac:dyDescent="0.25">
      <c r="A90" s="598" t="s">
        <v>77</v>
      </c>
      <c r="B90" s="599"/>
      <c r="C90" s="600"/>
      <c r="D90" s="214">
        <f>+Enero!D90+Febrero!D90+'Marzo '!D90+'Abril '!D90+'Mayo '!D90+Junio!D90+Julio!D90+Agosto!D90+Septiembre!D90+'Octubre '!D90+Noviembre!D90+'Diciembre '!D90</f>
        <v>0</v>
      </c>
      <c r="E90" s="214">
        <f>+Enero!E90+Febrero!E90+'Marzo '!E90+'Abril '!E90+'Mayo '!E90+Junio!E90+Julio!E90+Agosto!E90+Septiembre!E90+'Octubre '!E90+Noviembre!E90+'Diciembre '!E90</f>
        <v>0</v>
      </c>
      <c r="F90" s="187"/>
    </row>
    <row r="91" spans="1:28" x14ac:dyDescent="0.25">
      <c r="A91" s="148" t="s">
        <v>78</v>
      </c>
      <c r="B91" s="213"/>
      <c r="C91" s="148"/>
      <c r="D91" s="149"/>
      <c r="E91" s="150"/>
    </row>
    <row r="92" spans="1:28" x14ac:dyDescent="0.25">
      <c r="A92" s="515" t="s">
        <v>74</v>
      </c>
      <c r="B92" s="515"/>
      <c r="C92" s="515"/>
      <c r="D92" s="516" t="s">
        <v>75</v>
      </c>
      <c r="E92" s="516" t="s">
        <v>114</v>
      </c>
    </row>
    <row r="93" spans="1:28" ht="15.75" customHeight="1" x14ac:dyDescent="0.25">
      <c r="A93" s="515"/>
      <c r="B93" s="515"/>
      <c r="C93" s="515"/>
      <c r="D93" s="516"/>
      <c r="E93" s="516"/>
      <c r="F93" s="187"/>
    </row>
    <row r="94" spans="1:28" x14ac:dyDescent="0.25">
      <c r="A94" s="604" t="s">
        <v>116</v>
      </c>
      <c r="B94" s="605"/>
      <c r="C94" s="606"/>
      <c r="D94" s="214">
        <f>+Enero!D94+Febrero!D94+'Marzo '!D94+'Abril '!D94+'Mayo '!D94+Junio!D94+Julio!D94+Agosto!D94+Septiembre!D94+'Octubre '!D94+Noviembre!D94+'Diciembre '!D94</f>
        <v>0</v>
      </c>
      <c r="E94" s="214">
        <f>+Enero!E94+Febrero!E94+'Marzo '!E94+'Abril '!E94+'Mayo '!E94+Junio!E94+Julio!E94+Agosto!E94+Septiembre!E94+'Octubre '!E94+Noviembre!E94+'Diciembre '!E94</f>
        <v>0</v>
      </c>
      <c r="F94" s="187"/>
    </row>
    <row r="95" spans="1:28" x14ac:dyDescent="0.25">
      <c r="A95" s="601" t="s">
        <v>117</v>
      </c>
      <c r="B95" s="602"/>
      <c r="C95" s="603"/>
      <c r="D95" s="214">
        <f>+Enero!D95+Febrero!D95+'Marzo '!D95+'Abril '!D95+'Mayo '!D95+Junio!D95+Julio!D95+Agosto!D95+Septiembre!D95+'Octubre '!D95+Noviembre!D95+'Diciembre '!D95</f>
        <v>0</v>
      </c>
      <c r="E95" s="214">
        <f>+Enero!E95+Febrero!E95+'Marzo '!E95+'Abril '!E95+'Mayo '!E95+Junio!E95+Julio!E95+Agosto!E95+Septiembre!E95+'Octubre '!E95+Noviembre!E95+'Diciembre '!E95</f>
        <v>0</v>
      </c>
      <c r="F95" s="187"/>
    </row>
    <row r="96" spans="1:28" x14ac:dyDescent="0.25">
      <c r="A96" s="213" t="s">
        <v>118</v>
      </c>
      <c r="B96" s="148"/>
      <c r="C96" s="148"/>
      <c r="D96" s="149"/>
      <c r="E96" s="150"/>
      <c r="F96" s="151"/>
      <c r="G96" s="151"/>
      <c r="H96" s="151"/>
    </row>
    <row r="97" spans="1:85" x14ac:dyDescent="0.25">
      <c r="A97" s="585" t="s">
        <v>119</v>
      </c>
      <c r="B97" s="585"/>
      <c r="C97" s="586"/>
      <c r="D97" s="516" t="s">
        <v>82</v>
      </c>
      <c r="E97" s="554" t="s">
        <v>83</v>
      </c>
      <c r="F97" s="555"/>
      <c r="G97" s="555"/>
      <c r="H97" s="555"/>
      <c r="I97" s="555"/>
      <c r="J97" s="555"/>
      <c r="K97" s="566" t="s">
        <v>84</v>
      </c>
      <c r="L97" s="567"/>
    </row>
    <row r="98" spans="1:85" ht="17.25" customHeight="1" x14ac:dyDescent="0.25">
      <c r="A98" s="587"/>
      <c r="B98" s="587"/>
      <c r="C98" s="588"/>
      <c r="D98" s="516"/>
      <c r="E98" s="157" t="s">
        <v>85</v>
      </c>
      <c r="F98" s="158" t="s">
        <v>86</v>
      </c>
      <c r="G98" s="159" t="s">
        <v>87</v>
      </c>
      <c r="H98" s="159" t="s">
        <v>88</v>
      </c>
      <c r="I98" s="160" t="s">
        <v>89</v>
      </c>
      <c r="J98" s="161" t="s">
        <v>90</v>
      </c>
      <c r="K98" s="162" t="s">
        <v>91</v>
      </c>
      <c r="L98" s="162" t="s">
        <v>92</v>
      </c>
    </row>
    <row r="99" spans="1:85" x14ac:dyDescent="0.25">
      <c r="A99" s="589" t="s">
        <v>93</v>
      </c>
      <c r="B99" s="590"/>
      <c r="C99" s="163" t="s">
        <v>94</v>
      </c>
      <c r="D99" s="220">
        <f>+Enero!D99+Febrero!D99+'Marzo '!D99+'Abril '!E99+'Mayo '!E99+Junio!E99+Julio!E99+Agosto!E99+Septiembre!E99+'Octubre '!E99+Noviembre!E99+'Diciembre '!E99</f>
        <v>0</v>
      </c>
      <c r="E99" s="220">
        <f>+Enero!E99+Febrero!E99+'Marzo '!E99+'Abril '!F99+'Mayo '!F99+Junio!F99+Julio!F99+Agosto!F99+Septiembre!F99+'Octubre '!F99+Noviembre!F99+'Diciembre '!F99</f>
        <v>0</v>
      </c>
      <c r="F99" s="220">
        <f>+Enero!F99+Febrero!F99+'Marzo '!F99+'Abril '!G99+'Mayo '!G99+Junio!G99+Julio!G99+Agosto!G99+Septiembre!G99+'Octubre '!G99+Noviembre!G99+'Diciembre '!G99</f>
        <v>0</v>
      </c>
      <c r="G99" s="220">
        <f>+Enero!G99+Febrero!G99+'Marzo '!G99+'Abril '!H99+'Mayo '!H99+Junio!H99+Julio!H99+Agosto!H99+Septiembre!H99+'Octubre '!H99+Noviembre!H99+'Diciembre '!H99</f>
        <v>0</v>
      </c>
      <c r="H99" s="220">
        <f>+Enero!H99+Febrero!H99+'Marzo '!H99+'Abril '!I99+'Mayo '!I99+Junio!I99+Julio!I99+Agosto!I99+Septiembre!I99+'Octubre '!I99+Noviembre!I99+'Diciembre '!I99</f>
        <v>0</v>
      </c>
      <c r="I99" s="220">
        <f>+Enero!I99+Febrero!I99+'Marzo '!I99+'Abril '!J99+'Mayo '!J99+Junio!J99+Julio!J99+Agosto!J99+Septiembre!J99+'Octubre '!J99+Noviembre!J99+'Diciembre '!J99</f>
        <v>0</v>
      </c>
      <c r="J99" s="220">
        <f>+Enero!J99+Febrero!J99+'Marzo '!J99+'Abril '!K99+'Mayo '!K99+Junio!K99+Julio!K99+Agosto!K99+Septiembre!K99+'Octubre '!K99+Noviembre!K99+'Diciembre '!K99</f>
        <v>0</v>
      </c>
      <c r="K99" s="220">
        <f>+Enero!K99+Febrero!K99+'Marzo '!K99+'Abril '!L99+'Mayo '!L99+Junio!L99+Julio!L99+Agosto!L99+Septiembre!L99+'Octubre '!L99+Noviembre!L99+'Diciembre '!L99</f>
        <v>0</v>
      </c>
      <c r="L99" s="220">
        <f>+Enero!L99+Febrero!L99+'Marzo '!L99+'Abril '!M99+'Mayo '!M99+Junio!M99+Julio!M99+Agosto!M99+Septiembre!M99+'Octubre '!M99+Noviembre!M99+'Diciembre '!M99</f>
        <v>0</v>
      </c>
      <c r="M99" s="221"/>
      <c r="CG99" s="187">
        <v>0</v>
      </c>
    </row>
    <row r="100" spans="1:85" x14ac:dyDescent="0.25">
      <c r="A100" s="591"/>
      <c r="B100" s="592"/>
      <c r="C100" s="165" t="s">
        <v>95</v>
      </c>
      <c r="D100" s="220">
        <f>+Enero!D100+Febrero!D100+'Marzo '!D100+'Abril '!E100+'Mayo '!E100+Junio!E100+Julio!E100+Agosto!E100+Septiembre!E100+'Octubre '!E100+Noviembre!E100+'Diciembre '!E100</f>
        <v>0</v>
      </c>
      <c r="E100" s="220">
        <f>+Enero!E100+Febrero!E100+'Marzo '!E100+'Abril '!F100+'Mayo '!F100+Junio!F100+Julio!F100+Agosto!F100+Septiembre!F100+'Octubre '!F100+Noviembre!F100+'Diciembre '!F100</f>
        <v>0</v>
      </c>
      <c r="F100" s="220">
        <f>+Enero!F100+Febrero!F100+'Marzo '!F100+'Abril '!G100+'Mayo '!G100+Junio!G100+Julio!G100+Agosto!G100+Septiembre!G100+'Octubre '!G100+Noviembre!G100+'Diciembre '!G100</f>
        <v>0</v>
      </c>
      <c r="G100" s="220">
        <f>+Enero!G100+Febrero!G100+'Marzo '!G100+'Abril '!H100+'Mayo '!H100+Junio!H100+Julio!H100+Agosto!H100+Septiembre!H100+'Octubre '!H100+Noviembre!H100+'Diciembre '!H100</f>
        <v>0</v>
      </c>
      <c r="H100" s="220">
        <f>+Enero!H100+Febrero!H100+'Marzo '!H100+'Abril '!I100+'Mayo '!I100+Junio!I100+Julio!I100+Agosto!I100+Septiembre!I100+'Octubre '!I100+Noviembre!I100+'Diciembre '!I100</f>
        <v>0</v>
      </c>
      <c r="I100" s="220">
        <f>+Enero!I100+Febrero!I100+'Marzo '!I100+'Abril '!J100+'Mayo '!J100+Junio!J100+Julio!J100+Agosto!J100+Septiembre!J100+'Octubre '!J100+Noviembre!J100+'Diciembre '!J100</f>
        <v>0</v>
      </c>
      <c r="J100" s="220">
        <f>+Enero!J100+Febrero!J100+'Marzo '!J100+'Abril '!K100+'Mayo '!K100+Junio!K100+Julio!K100+Agosto!K100+Septiembre!K100+'Octubre '!K100+Noviembre!K100+'Diciembre '!K100</f>
        <v>0</v>
      </c>
      <c r="K100" s="220">
        <f>+Enero!K100+Febrero!K100+'Marzo '!K100+'Abril '!L100+'Mayo '!L100+Junio!L100+Julio!L100+Agosto!L100+Septiembre!L100+'Octubre '!L100+Noviembre!L100+'Diciembre '!L100</f>
        <v>0</v>
      </c>
      <c r="L100" s="220">
        <f>+Enero!L100+Febrero!L100+'Marzo '!L100+'Abril '!M100+'Mayo '!M100+Junio!M100+Julio!M100+Agosto!M100+Septiembre!M100+'Octubre '!M100+Noviembre!M100+'Diciembre '!M100</f>
        <v>0</v>
      </c>
      <c r="M100" s="221"/>
      <c r="CG100" s="187">
        <v>0</v>
      </c>
    </row>
    <row r="101" spans="1:85" x14ac:dyDescent="0.25">
      <c r="A101" s="591"/>
      <c r="B101" s="592"/>
      <c r="C101" s="165" t="s">
        <v>96</v>
      </c>
      <c r="D101" s="220">
        <f>+Enero!D101+Febrero!D101+'Marzo '!D101+'Abril '!E101+'Mayo '!E101+Junio!E101+Julio!E101+Agosto!E101+Septiembre!E101+'Octubre '!E101+Noviembre!E101+'Diciembre '!E101</f>
        <v>0</v>
      </c>
      <c r="E101" s="220">
        <f>+Enero!E101+Febrero!E101+'Marzo '!E101+'Abril '!F101+'Mayo '!F101+Junio!F101+Julio!F101+Agosto!F101+Septiembre!F101+'Octubre '!F101+Noviembre!F101+'Diciembre '!F101</f>
        <v>0</v>
      </c>
      <c r="F101" s="220">
        <f>+Enero!F101+Febrero!F101+'Marzo '!F101+'Abril '!G101+'Mayo '!G101+Junio!G101+Julio!G101+Agosto!G101+Septiembre!G101+'Octubre '!G101+Noviembre!G101+'Diciembre '!G101</f>
        <v>0</v>
      </c>
      <c r="G101" s="220">
        <f>+Enero!G101+Febrero!G101+'Marzo '!G101+'Abril '!H101+'Mayo '!H101+Junio!H101+Julio!H101+Agosto!H101+Septiembre!H101+'Octubre '!H101+Noviembre!H101+'Diciembre '!H101</f>
        <v>0</v>
      </c>
      <c r="H101" s="220">
        <f>+Enero!H101+Febrero!H101+'Marzo '!H101+'Abril '!I101+'Mayo '!I101+Junio!I101+Julio!I101+Agosto!I101+Septiembre!I101+'Octubre '!I101+Noviembre!I101+'Diciembre '!I101</f>
        <v>0</v>
      </c>
      <c r="I101" s="220">
        <f>+Enero!I101+Febrero!I101+'Marzo '!I101+'Abril '!J101+'Mayo '!J101+Junio!J101+Julio!J101+Agosto!J101+Septiembre!J101+'Octubre '!J101+Noviembre!J101+'Diciembre '!J101</f>
        <v>0</v>
      </c>
      <c r="J101" s="220">
        <f>+Enero!J101+Febrero!J101+'Marzo '!J101+'Abril '!K101+'Mayo '!K101+Junio!K101+Julio!K101+Agosto!K101+Septiembre!K101+'Octubre '!K101+Noviembre!K101+'Diciembre '!K101</f>
        <v>0</v>
      </c>
      <c r="K101" s="220">
        <f>+Enero!K101+Febrero!K101+'Marzo '!K101+'Abril '!L101+'Mayo '!L101+Junio!L101+Julio!L101+Agosto!L101+Septiembre!L101+'Octubre '!L101+Noviembre!L101+'Diciembre '!L101</f>
        <v>0</v>
      </c>
      <c r="L101" s="220">
        <f>+Enero!L101+Febrero!L101+'Marzo '!L101+'Abril '!M101+'Mayo '!M101+Junio!M101+Julio!M101+Agosto!M101+Septiembre!M101+'Octubre '!M101+Noviembre!M101+'Diciembre '!M101</f>
        <v>0</v>
      </c>
      <c r="M101" s="221"/>
      <c r="CG101" s="187">
        <v>0</v>
      </c>
    </row>
    <row r="102" spans="1:85" x14ac:dyDescent="0.25">
      <c r="A102" s="589" t="s">
        <v>97</v>
      </c>
      <c r="B102" s="590"/>
      <c r="C102" s="163" t="s">
        <v>94</v>
      </c>
      <c r="D102" s="220">
        <f>+Enero!D102+Febrero!D102+'Marzo '!D102+'Abril '!E102+'Mayo '!E102+Junio!E102+Julio!E102+Agosto!E102+Septiembre!E102+'Octubre '!E102+Noviembre!E102+'Diciembre '!E102</f>
        <v>0</v>
      </c>
      <c r="E102" s="220">
        <f>+Enero!E102+Febrero!E102+'Marzo '!E102+'Abril '!F102+'Mayo '!F102+Junio!F102+Julio!F102+Agosto!F102+Septiembre!F102+'Octubre '!F102+Noviembre!F102+'Diciembre '!F102</f>
        <v>0</v>
      </c>
      <c r="F102" s="220">
        <f>+Enero!F102+Febrero!F102+'Marzo '!F102+'Abril '!G102+'Mayo '!G102+Junio!G102+Julio!G102+Agosto!G102+Septiembre!G102+'Octubre '!G102+Noviembre!G102+'Diciembre '!G102</f>
        <v>0</v>
      </c>
      <c r="G102" s="220">
        <f>+Enero!G102+Febrero!G102+'Marzo '!G102+'Abril '!H102+'Mayo '!H102+Junio!H102+Julio!H102+Agosto!H102+Septiembre!H102+'Octubre '!H102+Noviembre!H102+'Diciembre '!H102</f>
        <v>0</v>
      </c>
      <c r="H102" s="220">
        <f>+Enero!H102+Febrero!H102+'Marzo '!H102+'Abril '!I102+'Mayo '!I102+Junio!I102+Julio!I102+Agosto!I102+Septiembre!I102+'Octubre '!I102+Noviembre!I102+'Diciembre '!I102</f>
        <v>0</v>
      </c>
      <c r="I102" s="220">
        <f>+Enero!I102+Febrero!I102+'Marzo '!I102+'Abril '!J102+'Mayo '!J102+Junio!J102+Julio!J102+Agosto!J102+Septiembre!J102+'Octubre '!J102+Noviembre!J102+'Diciembre '!J102</f>
        <v>0</v>
      </c>
      <c r="J102" s="220">
        <f>+Enero!J102+Febrero!J102+'Marzo '!J102+'Abril '!K102+'Mayo '!K102+Junio!K102+Julio!K102+Agosto!K102+Septiembre!K102+'Octubre '!K102+Noviembre!K102+'Diciembre '!K102</f>
        <v>0</v>
      </c>
      <c r="K102" s="220">
        <f>+Enero!K102+Febrero!K102+'Marzo '!K102+'Abril '!L102+'Mayo '!L102+Junio!L102+Julio!L102+Agosto!L102+Septiembre!L102+'Octubre '!L102+Noviembre!L102+'Diciembre '!L102</f>
        <v>0</v>
      </c>
      <c r="L102" s="220">
        <f>+Enero!L102+Febrero!L102+'Marzo '!L102+'Abril '!M102+'Mayo '!M102+Junio!M102+Julio!M102+Agosto!M102+Septiembre!M102+'Octubre '!M102+Noviembre!M102+'Diciembre '!M102</f>
        <v>0</v>
      </c>
      <c r="M102" s="221"/>
      <c r="CG102" s="187">
        <v>0</v>
      </c>
    </row>
    <row r="103" spans="1:85" x14ac:dyDescent="0.25">
      <c r="A103" s="591"/>
      <c r="B103" s="592"/>
      <c r="C103" s="165" t="s">
        <v>95</v>
      </c>
      <c r="D103" s="220">
        <f>+Enero!D103+Febrero!D103+'Marzo '!D103+'Abril '!E103+'Mayo '!E103+Junio!E103+Julio!E103+Agosto!E103+Septiembre!E103+'Octubre '!E103+Noviembre!E103+'Diciembre '!E103</f>
        <v>0</v>
      </c>
      <c r="E103" s="220">
        <f>+Enero!E103+Febrero!E103+'Marzo '!E103+'Abril '!F103+'Mayo '!F103+Junio!F103+Julio!F103+Agosto!F103+Septiembre!F103+'Octubre '!F103+Noviembre!F103+'Diciembre '!F103</f>
        <v>0</v>
      </c>
      <c r="F103" s="220">
        <f>+Enero!F103+Febrero!F103+'Marzo '!F103+'Abril '!G103+'Mayo '!G103+Junio!G103+Julio!G103+Agosto!G103+Septiembre!G103+'Octubre '!G103+Noviembre!G103+'Diciembre '!G103</f>
        <v>0</v>
      </c>
      <c r="G103" s="220">
        <f>+Enero!G103+Febrero!G103+'Marzo '!G103+'Abril '!H103+'Mayo '!H103+Junio!H103+Julio!H103+Agosto!H103+Septiembre!H103+'Octubre '!H103+Noviembre!H103+'Diciembre '!H103</f>
        <v>0</v>
      </c>
      <c r="H103" s="220">
        <f>+Enero!H103+Febrero!H103+'Marzo '!H103+'Abril '!I103+'Mayo '!I103+Junio!I103+Julio!I103+Agosto!I103+Septiembre!I103+'Octubre '!I103+Noviembre!I103+'Diciembre '!I103</f>
        <v>0</v>
      </c>
      <c r="I103" s="220">
        <f>+Enero!I103+Febrero!I103+'Marzo '!I103+'Abril '!J103+'Mayo '!J103+Junio!J103+Julio!J103+Agosto!J103+Septiembre!J103+'Octubre '!J103+Noviembre!J103+'Diciembre '!J103</f>
        <v>0</v>
      </c>
      <c r="J103" s="220">
        <f>+Enero!J103+Febrero!J103+'Marzo '!J103+'Abril '!K103+'Mayo '!K103+Junio!K103+Julio!K103+Agosto!K103+Septiembre!K103+'Octubre '!K103+Noviembre!K103+'Diciembre '!K103</f>
        <v>0</v>
      </c>
      <c r="K103" s="220">
        <f>+Enero!K103+Febrero!K103+'Marzo '!K103+'Abril '!L103+'Mayo '!L103+Junio!L103+Julio!L103+Agosto!L103+Septiembre!L103+'Octubre '!L103+Noviembre!L103+'Diciembre '!L103</f>
        <v>0</v>
      </c>
      <c r="L103" s="220">
        <f>+Enero!L103+Febrero!L103+'Marzo '!L103+'Abril '!M103+'Mayo '!M103+Junio!M103+Julio!M103+Agosto!M103+Septiembre!M103+'Octubre '!M103+Noviembre!M103+'Diciembre '!M103</f>
        <v>0</v>
      </c>
      <c r="M103" s="221"/>
      <c r="CG103" s="187">
        <v>0</v>
      </c>
    </row>
    <row r="104" spans="1:85" x14ac:dyDescent="0.25">
      <c r="A104" s="591"/>
      <c r="B104" s="592"/>
      <c r="C104" s="165" t="s">
        <v>96</v>
      </c>
      <c r="D104" s="220">
        <f>+Enero!D104+Febrero!D104+'Marzo '!D104+'Abril '!E104+'Mayo '!E104+Junio!E104+Julio!E104+Agosto!E104+Septiembre!E104+'Octubre '!E104+Noviembre!E104+'Diciembre '!E104</f>
        <v>0</v>
      </c>
      <c r="E104" s="220">
        <f>+Enero!E104+Febrero!E104+'Marzo '!E104+'Abril '!F104+'Mayo '!F104+Junio!F104+Julio!F104+Agosto!F104+Septiembre!F104+'Octubre '!F104+Noviembre!F104+'Diciembre '!F104</f>
        <v>0</v>
      </c>
      <c r="F104" s="220">
        <f>+Enero!F104+Febrero!F104+'Marzo '!F104+'Abril '!G104+'Mayo '!G104+Junio!G104+Julio!G104+Agosto!G104+Septiembre!G104+'Octubre '!G104+Noviembre!G104+'Diciembre '!G104</f>
        <v>0</v>
      </c>
      <c r="G104" s="220">
        <f>+Enero!G104+Febrero!G104+'Marzo '!G104+'Abril '!H104+'Mayo '!H104+Junio!H104+Julio!H104+Agosto!H104+Septiembre!H104+'Octubre '!H104+Noviembre!H104+'Diciembre '!H104</f>
        <v>0</v>
      </c>
      <c r="H104" s="220">
        <f>+Enero!H104+Febrero!H104+'Marzo '!H104+'Abril '!I104+'Mayo '!I104+Junio!I104+Julio!I104+Agosto!I104+Septiembre!I104+'Octubre '!I104+Noviembre!I104+'Diciembre '!I104</f>
        <v>0</v>
      </c>
      <c r="I104" s="220">
        <f>+Enero!I104+Febrero!I104+'Marzo '!I104+'Abril '!J104+'Mayo '!J104+Junio!J104+Julio!J104+Agosto!J104+Septiembre!J104+'Octubre '!J104+Noviembre!J104+'Diciembre '!J104</f>
        <v>0</v>
      </c>
      <c r="J104" s="220">
        <f>+Enero!J104+Febrero!J104+'Marzo '!J104+'Abril '!K104+'Mayo '!K104+Junio!K104+Julio!K104+Agosto!K104+Septiembre!K104+'Octubre '!K104+Noviembre!K104+'Diciembre '!K104</f>
        <v>0</v>
      </c>
      <c r="K104" s="220">
        <f>+Enero!K104+Febrero!K104+'Marzo '!K104+'Abril '!L104+'Mayo '!L104+Junio!L104+Julio!L104+Agosto!L104+Septiembre!L104+'Octubre '!L104+Noviembre!L104+'Diciembre '!L104</f>
        <v>0</v>
      </c>
      <c r="L104" s="220">
        <f>+Enero!L104+Febrero!L104+'Marzo '!L104+'Abril '!M104+'Mayo '!M104+Junio!M104+Julio!M104+Agosto!M104+Septiembre!M104+'Octubre '!M104+Noviembre!M104+'Diciembre '!M104</f>
        <v>0</v>
      </c>
      <c r="M104" s="221"/>
      <c r="CG104" s="187">
        <v>0</v>
      </c>
    </row>
    <row r="105" spans="1:85" x14ac:dyDescent="0.25">
      <c r="A105" s="589" t="s">
        <v>98</v>
      </c>
      <c r="B105" s="593"/>
      <c r="C105" s="163" t="s">
        <v>94</v>
      </c>
      <c r="D105" s="220">
        <f>+Enero!D105+Febrero!D105+'Marzo '!D105+'Abril '!E105+'Mayo '!E105+Junio!E105+Julio!E105+Agosto!E105+Septiembre!E105+'Octubre '!E105+Noviembre!E105+'Diciembre '!E105</f>
        <v>0</v>
      </c>
      <c r="E105" s="220">
        <f>+Enero!E105+Febrero!E105+'Marzo '!E105+'Abril '!F105+'Mayo '!F105+Junio!F105+Julio!F105+Agosto!F105+Septiembre!F105+'Octubre '!F105+Noviembre!F105+'Diciembre '!F105</f>
        <v>0</v>
      </c>
      <c r="F105" s="220">
        <f>+Enero!F105+Febrero!F105+'Marzo '!F105+'Abril '!G105+'Mayo '!G105+Junio!G105+Julio!G105+Agosto!G105+Septiembre!G105+'Octubre '!G105+Noviembre!G105+'Diciembre '!G105</f>
        <v>0</v>
      </c>
      <c r="G105" s="220">
        <f>+Enero!G105+Febrero!G105+'Marzo '!G105+'Abril '!H105+'Mayo '!H105+Junio!H105+Julio!H105+Agosto!H105+Septiembre!H105+'Octubre '!H105+Noviembre!H105+'Diciembre '!H105</f>
        <v>0</v>
      </c>
      <c r="H105" s="220">
        <f>+Enero!H105+Febrero!H105+'Marzo '!H105+'Abril '!I105+'Mayo '!I105+Junio!I105+Julio!I105+Agosto!I105+Septiembre!I105+'Octubre '!I105+Noviembre!I105+'Diciembre '!I105</f>
        <v>0</v>
      </c>
      <c r="I105" s="220">
        <f>+Enero!I105+Febrero!I105+'Marzo '!I105+'Abril '!J105+'Mayo '!J105+Junio!J105+Julio!J105+Agosto!J105+Septiembre!J105+'Octubre '!J105+Noviembre!J105+'Diciembre '!J105</f>
        <v>0</v>
      </c>
      <c r="J105" s="220">
        <f>+Enero!J105+Febrero!J105+'Marzo '!J105+'Abril '!K105+'Mayo '!K105+Junio!K105+Julio!K105+Agosto!K105+Septiembre!K105+'Octubre '!K105+Noviembre!K105+'Diciembre '!K105</f>
        <v>0</v>
      </c>
      <c r="K105" s="220">
        <f>+Enero!K105+Febrero!K105+'Marzo '!K105+'Abril '!L105+'Mayo '!L105+Junio!L105+Julio!L105+Agosto!L105+Septiembre!L105+'Octubre '!L105+Noviembre!L105+'Diciembre '!L105</f>
        <v>0</v>
      </c>
      <c r="L105" s="220">
        <f>+Enero!L105+Febrero!L105+'Marzo '!L105+'Abril '!M105+'Mayo '!M105+Junio!M105+Julio!M105+Agosto!M105+Septiembre!M105+'Octubre '!M105+Noviembre!M105+'Diciembre '!M105</f>
        <v>0</v>
      </c>
      <c r="M105" s="221"/>
      <c r="CG105" s="187">
        <v>0</v>
      </c>
    </row>
    <row r="106" spans="1:85" x14ac:dyDescent="0.25">
      <c r="A106" s="594"/>
      <c r="B106" s="595"/>
      <c r="C106" s="165" t="s">
        <v>95</v>
      </c>
      <c r="D106" s="220">
        <f>+Enero!D106+Febrero!D106+'Marzo '!D106+'Abril '!E106+'Mayo '!E106+Junio!E106+Julio!E106+Agosto!E106+Septiembre!E106+'Octubre '!E106+Noviembre!E106+'Diciembre '!E106</f>
        <v>0</v>
      </c>
      <c r="E106" s="220">
        <f>+Enero!E106+Febrero!E106+'Marzo '!E106+'Abril '!F106+'Mayo '!F106+Junio!F106+Julio!F106+Agosto!F106+Septiembre!F106+'Octubre '!F106+Noviembre!F106+'Diciembre '!F106</f>
        <v>0</v>
      </c>
      <c r="F106" s="220">
        <f>+Enero!F106+Febrero!F106+'Marzo '!F106+'Abril '!G106+'Mayo '!G106+Junio!G106+Julio!G106+Agosto!G106+Septiembre!G106+'Octubre '!G106+Noviembre!G106+'Diciembre '!G106</f>
        <v>0</v>
      </c>
      <c r="G106" s="220">
        <f>+Enero!G106+Febrero!G106+'Marzo '!G106+'Abril '!H106+'Mayo '!H106+Junio!H106+Julio!H106+Agosto!H106+Septiembre!H106+'Octubre '!H106+Noviembre!H106+'Diciembre '!H106</f>
        <v>0</v>
      </c>
      <c r="H106" s="220">
        <f>+Enero!H106+Febrero!H106+'Marzo '!H106+'Abril '!I106+'Mayo '!I106+Junio!I106+Julio!I106+Agosto!I106+Septiembre!I106+'Octubre '!I106+Noviembre!I106+'Diciembre '!I106</f>
        <v>0</v>
      </c>
      <c r="I106" s="220">
        <f>+Enero!I106+Febrero!I106+'Marzo '!I106+'Abril '!J106+'Mayo '!J106+Junio!J106+Julio!J106+Agosto!J106+Septiembre!J106+'Octubre '!J106+Noviembre!J106+'Diciembre '!J106</f>
        <v>0</v>
      </c>
      <c r="J106" s="220">
        <f>+Enero!J106+Febrero!J106+'Marzo '!J106+'Abril '!K106+'Mayo '!K106+Junio!K106+Julio!K106+Agosto!K106+Septiembre!K106+'Octubre '!K106+Noviembre!K106+'Diciembre '!K106</f>
        <v>0</v>
      </c>
      <c r="K106" s="220">
        <f>+Enero!K106+Febrero!K106+'Marzo '!K106+'Abril '!L106+'Mayo '!L106+Junio!L106+Julio!L106+Agosto!L106+Septiembre!L106+'Octubre '!L106+Noviembre!L106+'Diciembre '!L106</f>
        <v>0</v>
      </c>
      <c r="L106" s="220">
        <f>+Enero!L106+Febrero!L106+'Marzo '!L106+'Abril '!M106+'Mayo '!M106+Junio!M106+Julio!M106+Agosto!M106+Septiembre!M106+'Octubre '!M106+Noviembre!M106+'Diciembre '!M106</f>
        <v>0</v>
      </c>
      <c r="M106" s="221"/>
      <c r="CG106" s="187">
        <v>0</v>
      </c>
    </row>
    <row r="107" spans="1:85" x14ac:dyDescent="0.25">
      <c r="A107" s="596"/>
      <c r="B107" s="597"/>
      <c r="C107" s="224" t="s">
        <v>96</v>
      </c>
      <c r="D107" s="220">
        <f>+Enero!D107+Febrero!D107+'Marzo '!D107+'Abril '!E107+'Mayo '!E107+Junio!E107+Julio!E107+Agosto!E107+Septiembre!E107+'Octubre '!E107+Noviembre!E107+'Diciembre '!E107</f>
        <v>0</v>
      </c>
      <c r="E107" s="220">
        <f>+Enero!E107+Febrero!E107+'Marzo '!E107+'Abril '!F107+'Mayo '!F107+Junio!F107+Julio!F107+Agosto!F107+Septiembre!F107+'Octubre '!F107+Noviembre!F107+'Diciembre '!F107</f>
        <v>0</v>
      </c>
      <c r="F107" s="220">
        <f>+Enero!F107+Febrero!F107+'Marzo '!F107+'Abril '!G107+'Mayo '!G107+Junio!G107+Julio!G107+Agosto!G107+Septiembre!G107+'Octubre '!G107+Noviembre!G107+'Diciembre '!G107</f>
        <v>0</v>
      </c>
      <c r="G107" s="220">
        <f>+Enero!G107+Febrero!G107+'Marzo '!G107+'Abril '!H107+'Mayo '!H107+Junio!H107+Julio!H107+Agosto!H107+Septiembre!H107+'Octubre '!H107+Noviembre!H107+'Diciembre '!H107</f>
        <v>0</v>
      </c>
      <c r="H107" s="220">
        <f>+Enero!H107+Febrero!H107+'Marzo '!H107+'Abril '!I107+'Mayo '!I107+Junio!I107+Julio!I107+Agosto!I107+Septiembre!I107+'Octubre '!I107+Noviembre!I107+'Diciembre '!I107</f>
        <v>0</v>
      </c>
      <c r="I107" s="220">
        <f>+Enero!I107+Febrero!I107+'Marzo '!I107+'Abril '!J107+'Mayo '!J107+Junio!J107+Julio!J107+Agosto!J107+Septiembre!J107+'Octubre '!J107+Noviembre!J107+'Diciembre '!J107</f>
        <v>0</v>
      </c>
      <c r="J107" s="220">
        <f>+Enero!J107+Febrero!J107+'Marzo '!J107+'Abril '!K107+'Mayo '!K107+Junio!K107+Julio!K107+Agosto!K107+Septiembre!K107+'Octubre '!K107+Noviembre!K107+'Diciembre '!K107</f>
        <v>0</v>
      </c>
      <c r="K107" s="220">
        <f>+Enero!K107+Febrero!K107+'Marzo '!K107+'Abril '!L107+'Mayo '!L107+Junio!L107+Julio!L107+Agosto!L107+Septiembre!L107+'Octubre '!L107+Noviembre!L107+'Diciembre '!L107</f>
        <v>0</v>
      </c>
      <c r="L107" s="220">
        <f>+Enero!L107+Febrero!L107+'Marzo '!L107+'Abril '!M107+'Mayo '!M107+Junio!M107+Julio!M107+Agosto!M107+Septiembre!M107+'Octubre '!M107+Noviembre!M107+'Diciembre '!M107</f>
        <v>0</v>
      </c>
      <c r="M107" s="221"/>
      <c r="CG107" s="187">
        <v>0</v>
      </c>
    </row>
    <row r="195" spans="1:2" hidden="1" x14ac:dyDescent="0.25">
      <c r="A195" s="225">
        <f>SUM(D40,D72,D79,D82:D84,D88:D90,D94:D95,D99:L107)</f>
        <v>37278</v>
      </c>
      <c r="B195" s="186">
        <f>SUM(CG8:CO108)</f>
        <v>0</v>
      </c>
    </row>
  </sheetData>
  <mergeCells count="85">
    <mergeCell ref="A90:C90"/>
    <mergeCell ref="A92:C93"/>
    <mergeCell ref="D92:D93"/>
    <mergeCell ref="E92:E93"/>
    <mergeCell ref="A95:C95"/>
    <mergeCell ref="A94:C94"/>
    <mergeCell ref="B61:C61"/>
    <mergeCell ref="B62:B63"/>
    <mergeCell ref="B67:C67"/>
    <mergeCell ref="B68:B70"/>
    <mergeCell ref="B72:C72"/>
    <mergeCell ref="B43:C43"/>
    <mergeCell ref="B44:B46"/>
    <mergeCell ref="B53:C53"/>
    <mergeCell ref="B54:B56"/>
    <mergeCell ref="B57:B59"/>
    <mergeCell ref="A97:C98"/>
    <mergeCell ref="A99:B101"/>
    <mergeCell ref="A102:B104"/>
    <mergeCell ref="A105:B107"/>
    <mergeCell ref="D97:D98"/>
    <mergeCell ref="E97:J97"/>
    <mergeCell ref="K97:L97"/>
    <mergeCell ref="B65:C65"/>
    <mergeCell ref="B71:C71"/>
    <mergeCell ref="B47:C47"/>
    <mergeCell ref="B48:C48"/>
    <mergeCell ref="B49:C49"/>
    <mergeCell ref="B50:C50"/>
    <mergeCell ref="B60:C60"/>
    <mergeCell ref="B66:C66"/>
    <mergeCell ref="A76:C76"/>
    <mergeCell ref="A77:C77"/>
    <mergeCell ref="A75:C75"/>
    <mergeCell ref="A78:C78"/>
    <mergeCell ref="A81:C81"/>
    <mergeCell ref="E81:F81"/>
    <mergeCell ref="A6:O6"/>
    <mergeCell ref="A9:C10"/>
    <mergeCell ref="D9:D10"/>
    <mergeCell ref="E9:I9"/>
    <mergeCell ref="J9:X9"/>
    <mergeCell ref="Y9:Z9"/>
    <mergeCell ref="AA9:AA10"/>
    <mergeCell ref="AB9:AB10"/>
    <mergeCell ref="AC9:AC10"/>
    <mergeCell ref="B28:C28"/>
    <mergeCell ref="B17:C17"/>
    <mergeCell ref="B18:C18"/>
    <mergeCell ref="B19:C19"/>
    <mergeCell ref="B20:C20"/>
    <mergeCell ref="B11:C11"/>
    <mergeCell ref="B12:B14"/>
    <mergeCell ref="B21:C21"/>
    <mergeCell ref="B22:B24"/>
    <mergeCell ref="B25:B27"/>
    <mergeCell ref="B15:C15"/>
    <mergeCell ref="B16:C16"/>
    <mergeCell ref="B32:C32"/>
    <mergeCell ref="B51:C51"/>
    <mergeCell ref="B52:C52"/>
    <mergeCell ref="B64:C64"/>
    <mergeCell ref="A74:C74"/>
    <mergeCell ref="A11:A40"/>
    <mergeCell ref="B29:C29"/>
    <mergeCell ref="B30:B31"/>
    <mergeCell ref="B35:C35"/>
    <mergeCell ref="B36:B38"/>
    <mergeCell ref="B40:C40"/>
    <mergeCell ref="B33:C33"/>
    <mergeCell ref="B34:C34"/>
    <mergeCell ref="B39:C39"/>
    <mergeCell ref="A42:C42"/>
    <mergeCell ref="A43:A72"/>
    <mergeCell ref="A79:C79"/>
    <mergeCell ref="A82:C82"/>
    <mergeCell ref="E82:F82"/>
    <mergeCell ref="A89:C89"/>
    <mergeCell ref="A83:C83"/>
    <mergeCell ref="A88:C88"/>
    <mergeCell ref="E83:F83"/>
    <mergeCell ref="A84:C84"/>
    <mergeCell ref="A86:C87"/>
    <mergeCell ref="D86:D87"/>
    <mergeCell ref="E86:E87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95"/>
  <sheetViews>
    <sheetView workbookViewId="0">
      <selection activeCell="B15" sqref="B15:C15"/>
    </sheetView>
  </sheetViews>
  <sheetFormatPr baseColWidth="10" defaultRowHeight="15" x14ac:dyDescent="0.25"/>
  <cols>
    <col min="1" max="2" width="26.7109375" style="256" customWidth="1"/>
    <col min="3" max="3" width="37.28515625" style="256" customWidth="1"/>
    <col min="4" max="4" width="11.42578125" style="256"/>
    <col min="5" max="5" width="12.7109375" style="256" customWidth="1"/>
    <col min="6" max="6" width="11.42578125" style="256"/>
    <col min="7" max="7" width="14.5703125" style="256" customWidth="1"/>
    <col min="8" max="8" width="13.5703125" style="256" customWidth="1"/>
    <col min="9" max="9" width="15.7109375" style="256" customWidth="1"/>
    <col min="10" max="26" width="11.42578125" style="256"/>
    <col min="27" max="27" width="13.140625" style="256" customWidth="1"/>
    <col min="28" max="28" width="13.42578125" style="256" customWidth="1"/>
    <col min="29" max="76" width="11.42578125" style="256"/>
    <col min="77" max="96" width="0" style="257" hidden="1" customWidth="1"/>
    <col min="97" max="98" width="11.42578125" style="257"/>
    <col min="99" max="16384" width="11.42578125" style="256"/>
  </cols>
  <sheetData>
    <row r="1" spans="1:98" s="251" customFormat="1" ht="14.25" customHeight="1" x14ac:dyDescent="0.15">
      <c r="A1" s="251" t="s">
        <v>0</v>
      </c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</row>
    <row r="2" spans="1:98" s="251" customFormat="1" ht="14.25" customHeight="1" x14ac:dyDescent="0.15">
      <c r="A2" s="251" t="str">
        <f>CONCATENATE("COMUNA: ",[9]NOMBRE!B2," - ","( ",[9]NOMBRE!C2,[9]NOMBRE!D2,[9]NOMBRE!E2,[9]NOMBRE!F2,[9]NOMBRE!G2," )")</f>
        <v>COMUNA: Linares - ( 07401 )</v>
      </c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</row>
    <row r="3" spans="1:98" s="251" customFormat="1" ht="14.25" customHeight="1" x14ac:dyDescent="0.15">
      <c r="A3" s="25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</row>
    <row r="4" spans="1:98" s="251" customFormat="1" ht="14.25" customHeight="1" x14ac:dyDescent="0.15">
      <c r="A4" s="251" t="str">
        <f>CONCATENATE("MES: ",[9]NOMBRE!B6," - ","( ",[9]NOMBRE!C6,[9]NOMBRE!D6," )")</f>
        <v>MES: SEPTIEMBRE - ( 09 )</v>
      </c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</row>
    <row r="5" spans="1:98" s="251" customFormat="1" ht="14.25" customHeight="1" x14ac:dyDescent="0.15">
      <c r="A5" s="251" t="str">
        <f>CONCATENATE("AÑO: ",[9]NOMBRE!B7)</f>
        <v>AÑO: 2017</v>
      </c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</row>
    <row r="6" spans="1:98" ht="15.75" x14ac:dyDescent="0.25">
      <c r="A6" s="674" t="s">
        <v>1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253"/>
      <c r="Q6" s="254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</row>
    <row r="7" spans="1:98" ht="15.75" x14ac:dyDescent="0.25">
      <c r="A7" s="465"/>
      <c r="B7" s="465"/>
      <c r="C7" s="465"/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5"/>
      <c r="P7" s="253"/>
      <c r="Q7" s="254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</row>
    <row r="8" spans="1:98" x14ac:dyDescent="0.25">
      <c r="A8" s="259" t="s">
        <v>2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1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</row>
    <row r="9" spans="1:98" ht="15" customHeight="1" x14ac:dyDescent="0.25">
      <c r="A9" s="646" t="s">
        <v>3</v>
      </c>
      <c r="B9" s="647"/>
      <c r="C9" s="675"/>
      <c r="D9" s="623" t="s">
        <v>4</v>
      </c>
      <c r="E9" s="679" t="s">
        <v>99</v>
      </c>
      <c r="F9" s="680"/>
      <c r="G9" s="680"/>
      <c r="H9" s="680"/>
      <c r="I9" s="681"/>
      <c r="J9" s="682" t="s">
        <v>100</v>
      </c>
      <c r="K9" s="683"/>
      <c r="L9" s="683"/>
      <c r="M9" s="683"/>
      <c r="N9" s="683"/>
      <c r="O9" s="683"/>
      <c r="P9" s="683"/>
      <c r="Q9" s="683"/>
      <c r="R9" s="683"/>
      <c r="S9" s="683"/>
      <c r="T9" s="683"/>
      <c r="U9" s="683"/>
      <c r="V9" s="683"/>
      <c r="W9" s="683"/>
      <c r="X9" s="684"/>
      <c r="Y9" s="685" t="s">
        <v>101</v>
      </c>
      <c r="Z9" s="686"/>
      <c r="AA9" s="687" t="s">
        <v>102</v>
      </c>
      <c r="AB9" s="623" t="s">
        <v>103</v>
      </c>
      <c r="AC9" s="689" t="s">
        <v>104</v>
      </c>
    </row>
    <row r="10" spans="1:98" ht="33" customHeight="1" x14ac:dyDescent="0.25">
      <c r="A10" s="676"/>
      <c r="B10" s="677"/>
      <c r="C10" s="678"/>
      <c r="D10" s="625"/>
      <c r="E10" s="262" t="s">
        <v>5</v>
      </c>
      <c r="F10" s="263" t="s">
        <v>6</v>
      </c>
      <c r="G10" s="263" t="s">
        <v>7</v>
      </c>
      <c r="H10" s="264" t="s">
        <v>8</v>
      </c>
      <c r="I10" s="265" t="s">
        <v>9</v>
      </c>
      <c r="J10" s="266" t="s">
        <v>10</v>
      </c>
      <c r="K10" s="263" t="s">
        <v>11</v>
      </c>
      <c r="L10" s="263" t="s">
        <v>12</v>
      </c>
      <c r="M10" s="263" t="s">
        <v>13</v>
      </c>
      <c r="N10" s="263" t="s">
        <v>14</v>
      </c>
      <c r="O10" s="263" t="s">
        <v>15</v>
      </c>
      <c r="P10" s="263" t="s">
        <v>16</v>
      </c>
      <c r="Q10" s="263" t="s">
        <v>17</v>
      </c>
      <c r="R10" s="263" t="s">
        <v>18</v>
      </c>
      <c r="S10" s="263" t="s">
        <v>19</v>
      </c>
      <c r="T10" s="263" t="s">
        <v>20</v>
      </c>
      <c r="U10" s="263" t="s">
        <v>21</v>
      </c>
      <c r="V10" s="263" t="s">
        <v>22</v>
      </c>
      <c r="W10" s="263" t="s">
        <v>23</v>
      </c>
      <c r="X10" s="267" t="s">
        <v>24</v>
      </c>
      <c r="Y10" s="268" t="s">
        <v>25</v>
      </c>
      <c r="Z10" s="269" t="s">
        <v>105</v>
      </c>
      <c r="AA10" s="688"/>
      <c r="AB10" s="625"/>
      <c r="AC10" s="690"/>
    </row>
    <row r="11" spans="1:98" x14ac:dyDescent="0.25">
      <c r="A11" s="692" t="s">
        <v>26</v>
      </c>
      <c r="B11" s="628" t="s">
        <v>27</v>
      </c>
      <c r="C11" s="629"/>
      <c r="D11" s="270">
        <f>SUM(E11:G11)</f>
        <v>146</v>
      </c>
      <c r="E11" s="271">
        <v>146</v>
      </c>
      <c r="F11" s="272"/>
      <c r="G11" s="272"/>
      <c r="H11" s="273"/>
      <c r="I11" s="274"/>
      <c r="J11" s="273"/>
      <c r="K11" s="275"/>
      <c r="L11" s="275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7"/>
      <c r="Z11" s="278"/>
      <c r="AA11" s="279"/>
      <c r="AB11" s="279"/>
      <c r="AC11" s="279"/>
      <c r="AD11" s="280"/>
    </row>
    <row r="12" spans="1:98" x14ac:dyDescent="0.25">
      <c r="A12" s="693"/>
      <c r="B12" s="630" t="s">
        <v>28</v>
      </c>
      <c r="C12" s="281" t="s">
        <v>29</v>
      </c>
      <c r="D12" s="282">
        <f t="shared" ref="D12:D19" si="0">SUM(E12:X12)</f>
        <v>146</v>
      </c>
      <c r="E12" s="283">
        <v>63</v>
      </c>
      <c r="F12" s="284">
        <v>10</v>
      </c>
      <c r="G12" s="284">
        <v>13</v>
      </c>
      <c r="H12" s="284">
        <v>30</v>
      </c>
      <c r="I12" s="285">
        <v>17</v>
      </c>
      <c r="J12" s="284"/>
      <c r="K12" s="284"/>
      <c r="L12" s="284">
        <v>3</v>
      </c>
      <c r="M12" s="284"/>
      <c r="N12" s="284"/>
      <c r="O12" s="284"/>
      <c r="P12" s="284"/>
      <c r="Q12" s="284">
        <v>5</v>
      </c>
      <c r="R12" s="284">
        <v>5</v>
      </c>
      <c r="S12" s="284"/>
      <c r="T12" s="284"/>
      <c r="U12" s="284"/>
      <c r="V12" s="284"/>
      <c r="W12" s="284"/>
      <c r="X12" s="286"/>
      <c r="Y12" s="287"/>
      <c r="Z12" s="286"/>
      <c r="AA12" s="288"/>
      <c r="AB12" s="288"/>
      <c r="AC12" s="288"/>
      <c r="AD12" s="289"/>
      <c r="CA12" s="257" t="str">
        <f t="shared" ref="CA12:CA35" si="1">IF(D12&lt;SUM(Y12:AC12),"Total por edad no puede ser menor que la suma de los subgrupos","")</f>
        <v/>
      </c>
      <c r="CG12" s="257">
        <f t="shared" ref="CG12:CG39" si="2">IF(D12&lt;SUM(Y12:AC12),1,0)</f>
        <v>0</v>
      </c>
    </row>
    <row r="13" spans="1:98" x14ac:dyDescent="0.25">
      <c r="A13" s="693"/>
      <c r="B13" s="631"/>
      <c r="C13" s="460" t="s">
        <v>30</v>
      </c>
      <c r="D13" s="291">
        <f t="shared" si="0"/>
        <v>22</v>
      </c>
      <c r="E13" s="292">
        <v>5</v>
      </c>
      <c r="F13" s="293"/>
      <c r="G13" s="293"/>
      <c r="H13" s="293"/>
      <c r="I13" s="294"/>
      <c r="J13" s="293"/>
      <c r="K13" s="293"/>
      <c r="L13" s="293"/>
      <c r="M13" s="293"/>
      <c r="N13" s="293">
        <v>2</v>
      </c>
      <c r="O13" s="293">
        <v>1</v>
      </c>
      <c r="P13" s="293">
        <v>1</v>
      </c>
      <c r="Q13" s="293"/>
      <c r="R13" s="293"/>
      <c r="S13" s="293"/>
      <c r="T13" s="293">
        <v>8</v>
      </c>
      <c r="U13" s="293">
        <v>5</v>
      </c>
      <c r="V13" s="293"/>
      <c r="W13" s="293"/>
      <c r="X13" s="295"/>
      <c r="Y13" s="296"/>
      <c r="Z13" s="295"/>
      <c r="AA13" s="297"/>
      <c r="AB13" s="297"/>
      <c r="AC13" s="298"/>
      <c r="AD13" s="289"/>
      <c r="CA13" s="257" t="str">
        <f t="shared" si="1"/>
        <v/>
      </c>
      <c r="CG13" s="257">
        <f t="shared" si="2"/>
        <v>0</v>
      </c>
    </row>
    <row r="14" spans="1:98" x14ac:dyDescent="0.25">
      <c r="A14" s="693"/>
      <c r="B14" s="632"/>
      <c r="C14" s="299" t="s">
        <v>31</v>
      </c>
      <c r="D14" s="300">
        <f t="shared" si="0"/>
        <v>23</v>
      </c>
      <c r="E14" s="301">
        <v>11</v>
      </c>
      <c r="F14" s="302"/>
      <c r="G14" s="302"/>
      <c r="H14" s="302"/>
      <c r="I14" s="303"/>
      <c r="J14" s="302"/>
      <c r="K14" s="302"/>
      <c r="L14" s="302"/>
      <c r="M14" s="302">
        <v>1</v>
      </c>
      <c r="N14" s="302"/>
      <c r="O14" s="302"/>
      <c r="P14" s="302"/>
      <c r="Q14" s="302"/>
      <c r="R14" s="302"/>
      <c r="S14" s="302"/>
      <c r="T14" s="302"/>
      <c r="U14" s="302">
        <v>2</v>
      </c>
      <c r="V14" s="302">
        <v>6</v>
      </c>
      <c r="W14" s="302">
        <v>3</v>
      </c>
      <c r="X14" s="304"/>
      <c r="Y14" s="305"/>
      <c r="Z14" s="304"/>
      <c r="AA14" s="306"/>
      <c r="AB14" s="306"/>
      <c r="AC14" s="306"/>
      <c r="AD14" s="289"/>
      <c r="CA14" s="257" t="str">
        <f t="shared" si="1"/>
        <v/>
      </c>
      <c r="CG14" s="257">
        <f t="shared" si="2"/>
        <v>0</v>
      </c>
    </row>
    <row r="15" spans="1:98" x14ac:dyDescent="0.25">
      <c r="A15" s="693"/>
      <c r="B15" s="654" t="s">
        <v>32</v>
      </c>
      <c r="C15" s="655"/>
      <c r="D15" s="307">
        <f t="shared" si="0"/>
        <v>125</v>
      </c>
      <c r="E15" s="292">
        <v>125</v>
      </c>
      <c r="F15" s="293"/>
      <c r="G15" s="293"/>
      <c r="H15" s="293"/>
      <c r="I15" s="298"/>
      <c r="J15" s="296"/>
      <c r="K15" s="293"/>
      <c r="L15" s="293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9"/>
      <c r="Z15" s="310"/>
      <c r="AA15" s="298"/>
      <c r="AB15" s="298"/>
      <c r="AC15" s="298"/>
      <c r="AD15" s="289"/>
      <c r="CA15" s="257" t="str">
        <f t="shared" si="1"/>
        <v/>
      </c>
      <c r="CG15" s="257">
        <f t="shared" si="2"/>
        <v>0</v>
      </c>
    </row>
    <row r="16" spans="1:98" x14ac:dyDescent="0.25">
      <c r="A16" s="693"/>
      <c r="B16" s="618" t="s">
        <v>33</v>
      </c>
      <c r="C16" s="619"/>
      <c r="D16" s="291">
        <f t="shared" si="0"/>
        <v>65</v>
      </c>
      <c r="E16" s="311">
        <v>65</v>
      </c>
      <c r="F16" s="312"/>
      <c r="G16" s="312"/>
      <c r="H16" s="312"/>
      <c r="I16" s="297"/>
      <c r="J16" s="313"/>
      <c r="K16" s="312"/>
      <c r="L16" s="312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5"/>
      <c r="Z16" s="295"/>
      <c r="AA16" s="297"/>
      <c r="AB16" s="297"/>
      <c r="AC16" s="297"/>
      <c r="AD16" s="289"/>
      <c r="CA16" s="257" t="str">
        <f t="shared" si="1"/>
        <v/>
      </c>
      <c r="CG16" s="257">
        <f t="shared" si="2"/>
        <v>0</v>
      </c>
    </row>
    <row r="17" spans="1:85" x14ac:dyDescent="0.25">
      <c r="A17" s="693"/>
      <c r="B17" s="618" t="s">
        <v>34</v>
      </c>
      <c r="C17" s="619"/>
      <c r="D17" s="291">
        <f t="shared" si="0"/>
        <v>15</v>
      </c>
      <c r="E17" s="311">
        <v>15</v>
      </c>
      <c r="F17" s="312"/>
      <c r="G17" s="312"/>
      <c r="H17" s="312"/>
      <c r="I17" s="297"/>
      <c r="J17" s="313"/>
      <c r="K17" s="312"/>
      <c r="L17" s="312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5"/>
      <c r="Z17" s="295"/>
      <c r="AA17" s="297"/>
      <c r="AB17" s="297"/>
      <c r="AC17" s="297"/>
      <c r="AD17" s="289"/>
      <c r="CA17" s="257" t="str">
        <f t="shared" si="1"/>
        <v/>
      </c>
      <c r="CG17" s="257">
        <f t="shared" si="2"/>
        <v>0</v>
      </c>
    </row>
    <row r="18" spans="1:85" x14ac:dyDescent="0.25">
      <c r="A18" s="693"/>
      <c r="B18" s="618" t="s">
        <v>79</v>
      </c>
      <c r="C18" s="619"/>
      <c r="D18" s="291">
        <f t="shared" si="0"/>
        <v>0</v>
      </c>
      <c r="E18" s="311"/>
      <c r="F18" s="312"/>
      <c r="G18" s="312"/>
      <c r="H18" s="312"/>
      <c r="I18" s="297"/>
      <c r="J18" s="313"/>
      <c r="K18" s="312"/>
      <c r="L18" s="312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5"/>
      <c r="Z18" s="295"/>
      <c r="AA18" s="297"/>
      <c r="AB18" s="297"/>
      <c r="AC18" s="297"/>
      <c r="AD18" s="289"/>
      <c r="CA18" s="257" t="str">
        <f t="shared" si="1"/>
        <v/>
      </c>
      <c r="CG18" s="257">
        <f t="shared" si="2"/>
        <v>0</v>
      </c>
    </row>
    <row r="19" spans="1:85" x14ac:dyDescent="0.25">
      <c r="A19" s="693"/>
      <c r="B19" s="618" t="s">
        <v>35</v>
      </c>
      <c r="C19" s="619"/>
      <c r="D19" s="291">
        <f t="shared" si="0"/>
        <v>38</v>
      </c>
      <c r="E19" s="311">
        <v>38</v>
      </c>
      <c r="F19" s="312"/>
      <c r="G19" s="312"/>
      <c r="H19" s="312"/>
      <c r="I19" s="297"/>
      <c r="J19" s="313"/>
      <c r="K19" s="312"/>
      <c r="L19" s="312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5"/>
      <c r="Z19" s="295"/>
      <c r="AA19" s="297"/>
      <c r="AB19" s="297"/>
      <c r="AC19" s="297"/>
      <c r="AD19" s="289"/>
      <c r="CA19" s="257" t="str">
        <f t="shared" si="1"/>
        <v/>
      </c>
      <c r="CG19" s="257">
        <f t="shared" si="2"/>
        <v>0</v>
      </c>
    </row>
    <row r="20" spans="1:85" x14ac:dyDescent="0.25">
      <c r="A20" s="693"/>
      <c r="B20" s="618" t="s">
        <v>36</v>
      </c>
      <c r="C20" s="619"/>
      <c r="D20" s="291">
        <f>SUM(J20:T20)</f>
        <v>29</v>
      </c>
      <c r="E20" s="316"/>
      <c r="F20" s="317"/>
      <c r="G20" s="317"/>
      <c r="H20" s="317"/>
      <c r="I20" s="318"/>
      <c r="J20" s="313"/>
      <c r="K20" s="312">
        <v>3</v>
      </c>
      <c r="L20" s="312">
        <v>8</v>
      </c>
      <c r="M20" s="312">
        <v>8</v>
      </c>
      <c r="N20" s="312">
        <v>6</v>
      </c>
      <c r="O20" s="312">
        <v>2</v>
      </c>
      <c r="P20" s="312">
        <v>2</v>
      </c>
      <c r="Q20" s="312"/>
      <c r="R20" s="312"/>
      <c r="S20" s="312"/>
      <c r="T20" s="312"/>
      <c r="U20" s="319"/>
      <c r="V20" s="319"/>
      <c r="W20" s="319"/>
      <c r="X20" s="319"/>
      <c r="Y20" s="315"/>
      <c r="Z20" s="295">
        <v>29</v>
      </c>
      <c r="AA20" s="297"/>
      <c r="AB20" s="318"/>
      <c r="AC20" s="318"/>
      <c r="AD20" s="289"/>
      <c r="CA20" s="257" t="str">
        <f t="shared" si="1"/>
        <v/>
      </c>
      <c r="CG20" s="257">
        <f t="shared" si="2"/>
        <v>0</v>
      </c>
    </row>
    <row r="21" spans="1:85" x14ac:dyDescent="0.25">
      <c r="A21" s="693"/>
      <c r="B21" s="621" t="s">
        <v>106</v>
      </c>
      <c r="C21" s="622"/>
      <c r="D21" s="320">
        <f>SUM(H21:T21)</f>
        <v>0</v>
      </c>
      <c r="E21" s="321"/>
      <c r="F21" s="322"/>
      <c r="G21" s="322"/>
      <c r="H21" s="323"/>
      <c r="I21" s="324"/>
      <c r="J21" s="325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6"/>
      <c r="V21" s="326"/>
      <c r="W21" s="326"/>
      <c r="X21" s="326"/>
      <c r="Y21" s="327"/>
      <c r="Z21" s="328"/>
      <c r="AA21" s="324"/>
      <c r="AB21" s="329"/>
      <c r="AC21" s="329"/>
      <c r="AD21" s="289"/>
      <c r="CA21" s="257" t="str">
        <f t="shared" si="1"/>
        <v/>
      </c>
      <c r="CG21" s="257">
        <f t="shared" si="2"/>
        <v>0</v>
      </c>
    </row>
    <row r="22" spans="1:85" x14ac:dyDescent="0.25">
      <c r="A22" s="693"/>
      <c r="B22" s="623" t="s">
        <v>107</v>
      </c>
      <c r="C22" s="330" t="s">
        <v>37</v>
      </c>
      <c r="D22" s="270">
        <f>E22</f>
        <v>0</v>
      </c>
      <c r="E22" s="283"/>
      <c r="F22" s="275"/>
      <c r="G22" s="275"/>
      <c r="H22" s="275"/>
      <c r="I22" s="274"/>
      <c r="J22" s="331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276"/>
      <c r="Y22" s="333"/>
      <c r="Z22" s="278"/>
      <c r="AA22" s="334"/>
      <c r="AB22" s="279"/>
      <c r="AC22" s="279"/>
      <c r="AD22" s="289"/>
      <c r="CA22" s="257" t="str">
        <f t="shared" si="1"/>
        <v/>
      </c>
      <c r="CG22" s="257">
        <f t="shared" si="2"/>
        <v>0</v>
      </c>
    </row>
    <row r="23" spans="1:85" x14ac:dyDescent="0.25">
      <c r="A23" s="693"/>
      <c r="B23" s="624"/>
      <c r="C23" s="462" t="s">
        <v>38</v>
      </c>
      <c r="D23" s="320">
        <f>E23</f>
        <v>0</v>
      </c>
      <c r="E23" s="311"/>
      <c r="F23" s="322"/>
      <c r="G23" s="322"/>
      <c r="H23" s="322"/>
      <c r="I23" s="336"/>
      <c r="J23" s="33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26"/>
      <c r="Y23" s="338"/>
      <c r="Z23" s="339"/>
      <c r="AA23" s="324"/>
      <c r="AB23" s="329"/>
      <c r="AC23" s="329"/>
      <c r="AD23" s="289"/>
      <c r="CA23" s="257" t="str">
        <f t="shared" si="1"/>
        <v/>
      </c>
      <c r="CG23" s="257">
        <f t="shared" si="2"/>
        <v>0</v>
      </c>
    </row>
    <row r="24" spans="1:85" x14ac:dyDescent="0.25">
      <c r="A24" s="693"/>
      <c r="B24" s="625"/>
      <c r="C24" s="340" t="s">
        <v>39</v>
      </c>
      <c r="D24" s="341">
        <f>SUM(E24:G24)</f>
        <v>0</v>
      </c>
      <c r="E24" s="342"/>
      <c r="F24" s="343"/>
      <c r="G24" s="343"/>
      <c r="H24" s="344"/>
      <c r="I24" s="345"/>
      <c r="J24" s="344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7"/>
      <c r="Y24" s="348"/>
      <c r="Z24" s="349"/>
      <c r="AA24" s="350"/>
      <c r="AB24" s="350"/>
      <c r="AC24" s="350"/>
      <c r="AD24" s="289"/>
      <c r="CA24" s="257" t="str">
        <f t="shared" si="1"/>
        <v/>
      </c>
      <c r="CG24" s="257">
        <f t="shared" si="2"/>
        <v>0</v>
      </c>
    </row>
    <row r="25" spans="1:85" x14ac:dyDescent="0.25">
      <c r="A25" s="693"/>
      <c r="B25" s="623" t="s">
        <v>40</v>
      </c>
      <c r="C25" s="351" t="s">
        <v>41</v>
      </c>
      <c r="D25" s="282">
        <f>SUM(E25:G25)</f>
        <v>0</v>
      </c>
      <c r="E25" s="283"/>
      <c r="F25" s="284"/>
      <c r="G25" s="284"/>
      <c r="H25" s="332"/>
      <c r="I25" s="352"/>
      <c r="J25" s="331"/>
      <c r="K25" s="332"/>
      <c r="L25" s="332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33"/>
      <c r="Z25" s="278"/>
      <c r="AA25" s="334"/>
      <c r="AB25" s="288"/>
      <c r="AC25" s="288"/>
      <c r="AD25" s="289"/>
      <c r="CA25" s="257" t="str">
        <f t="shared" si="1"/>
        <v/>
      </c>
      <c r="CG25" s="257">
        <f t="shared" si="2"/>
        <v>0</v>
      </c>
    </row>
    <row r="26" spans="1:85" x14ac:dyDescent="0.25">
      <c r="A26" s="693"/>
      <c r="B26" s="624"/>
      <c r="C26" s="354" t="s">
        <v>42</v>
      </c>
      <c r="D26" s="291">
        <f>SUM(E26:I26)</f>
        <v>0</v>
      </c>
      <c r="E26" s="311"/>
      <c r="F26" s="312"/>
      <c r="G26" s="312"/>
      <c r="H26" s="312"/>
      <c r="I26" s="297"/>
      <c r="J26" s="337"/>
      <c r="K26" s="317"/>
      <c r="L26" s="317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38"/>
      <c r="Z26" s="339"/>
      <c r="AA26" s="324"/>
      <c r="AB26" s="297"/>
      <c r="AC26" s="297"/>
      <c r="AD26" s="289"/>
      <c r="CA26" s="257" t="str">
        <f t="shared" si="1"/>
        <v/>
      </c>
      <c r="CG26" s="257">
        <f t="shared" si="2"/>
        <v>0</v>
      </c>
    </row>
    <row r="27" spans="1:85" x14ac:dyDescent="0.25">
      <c r="A27" s="693"/>
      <c r="B27" s="625"/>
      <c r="C27" s="340" t="s">
        <v>39</v>
      </c>
      <c r="D27" s="341">
        <f>SUM(E27:I27)</f>
        <v>0</v>
      </c>
      <c r="E27" s="342"/>
      <c r="F27" s="355"/>
      <c r="G27" s="355"/>
      <c r="H27" s="355"/>
      <c r="I27" s="350"/>
      <c r="J27" s="344"/>
      <c r="K27" s="346"/>
      <c r="L27" s="346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8"/>
      <c r="Z27" s="349"/>
      <c r="AA27" s="350"/>
      <c r="AB27" s="350"/>
      <c r="AC27" s="350"/>
      <c r="AD27" s="289"/>
      <c r="CA27" s="257" t="str">
        <f t="shared" si="1"/>
        <v/>
      </c>
      <c r="CG27" s="257">
        <f t="shared" si="2"/>
        <v>0</v>
      </c>
    </row>
    <row r="28" spans="1:85" x14ac:dyDescent="0.25">
      <c r="A28" s="693"/>
      <c r="B28" s="654" t="s">
        <v>43</v>
      </c>
      <c r="C28" s="655"/>
      <c r="D28" s="307">
        <f t="shared" ref="D28:D33" si="3">SUM(E28:X28)</f>
        <v>141</v>
      </c>
      <c r="E28" s="292">
        <v>97</v>
      </c>
      <c r="F28" s="293"/>
      <c r="G28" s="293"/>
      <c r="H28" s="293"/>
      <c r="I28" s="298"/>
      <c r="J28" s="296"/>
      <c r="K28" s="293">
        <v>1</v>
      </c>
      <c r="L28" s="293">
        <v>3</v>
      </c>
      <c r="M28" s="308"/>
      <c r="N28" s="308"/>
      <c r="O28" s="308">
        <v>1</v>
      </c>
      <c r="P28" s="308">
        <v>2</v>
      </c>
      <c r="Q28" s="308">
        <v>4</v>
      </c>
      <c r="R28" s="308">
        <v>3</v>
      </c>
      <c r="S28" s="308">
        <v>2</v>
      </c>
      <c r="T28" s="308">
        <v>4</v>
      </c>
      <c r="U28" s="308">
        <v>1</v>
      </c>
      <c r="V28" s="308">
        <v>3</v>
      </c>
      <c r="W28" s="308">
        <v>5</v>
      </c>
      <c r="X28" s="308">
        <v>15</v>
      </c>
      <c r="Y28" s="309"/>
      <c r="Z28" s="310"/>
      <c r="AA28" s="298"/>
      <c r="AB28" s="298"/>
      <c r="AC28" s="298"/>
      <c r="AD28" s="289"/>
      <c r="CA28" s="257" t="str">
        <f t="shared" si="1"/>
        <v/>
      </c>
      <c r="CG28" s="257">
        <f t="shared" si="2"/>
        <v>0</v>
      </c>
    </row>
    <row r="29" spans="1:85" x14ac:dyDescent="0.25">
      <c r="A29" s="693"/>
      <c r="B29" s="618" t="s">
        <v>44</v>
      </c>
      <c r="C29" s="619"/>
      <c r="D29" s="291">
        <f t="shared" si="3"/>
        <v>117</v>
      </c>
      <c r="E29" s="311">
        <v>117</v>
      </c>
      <c r="F29" s="312"/>
      <c r="G29" s="312"/>
      <c r="H29" s="312"/>
      <c r="I29" s="297"/>
      <c r="J29" s="313"/>
      <c r="K29" s="312"/>
      <c r="L29" s="312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5"/>
      <c r="Z29" s="295"/>
      <c r="AA29" s="297"/>
      <c r="AB29" s="324"/>
      <c r="AC29" s="297"/>
      <c r="AD29" s="289"/>
      <c r="CA29" s="257" t="str">
        <f t="shared" si="1"/>
        <v/>
      </c>
      <c r="CG29" s="257">
        <f t="shared" si="2"/>
        <v>0</v>
      </c>
    </row>
    <row r="30" spans="1:85" x14ac:dyDescent="0.25">
      <c r="A30" s="693"/>
      <c r="B30" s="620" t="s">
        <v>80</v>
      </c>
      <c r="C30" s="356" t="s">
        <v>108</v>
      </c>
      <c r="D30" s="291">
        <f t="shared" si="3"/>
        <v>0</v>
      </c>
      <c r="E30" s="311"/>
      <c r="F30" s="312"/>
      <c r="G30" s="312"/>
      <c r="H30" s="312"/>
      <c r="I30" s="297"/>
      <c r="J30" s="313"/>
      <c r="K30" s="312"/>
      <c r="L30" s="312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5"/>
      <c r="Z30" s="295"/>
      <c r="AA30" s="297"/>
      <c r="AB30" s="297"/>
      <c r="AC30" s="297"/>
      <c r="AD30" s="289"/>
      <c r="CA30" s="257" t="str">
        <f t="shared" si="1"/>
        <v/>
      </c>
      <c r="CG30" s="257">
        <f t="shared" si="2"/>
        <v>0</v>
      </c>
    </row>
    <row r="31" spans="1:85" x14ac:dyDescent="0.25">
      <c r="A31" s="693"/>
      <c r="B31" s="620"/>
      <c r="C31" s="356" t="s">
        <v>109</v>
      </c>
      <c r="D31" s="291">
        <f t="shared" si="3"/>
        <v>0</v>
      </c>
      <c r="E31" s="311"/>
      <c r="F31" s="312"/>
      <c r="G31" s="312"/>
      <c r="H31" s="312"/>
      <c r="I31" s="297"/>
      <c r="J31" s="313"/>
      <c r="K31" s="312"/>
      <c r="L31" s="312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5"/>
      <c r="Z31" s="295"/>
      <c r="AA31" s="297"/>
      <c r="AB31" s="297"/>
      <c r="AC31" s="297"/>
      <c r="AD31" s="289"/>
      <c r="CA31" s="257" t="str">
        <f t="shared" si="1"/>
        <v/>
      </c>
      <c r="CG31" s="257">
        <f t="shared" si="2"/>
        <v>0</v>
      </c>
    </row>
    <row r="32" spans="1:85" x14ac:dyDescent="0.25">
      <c r="A32" s="693"/>
      <c r="B32" s="691" t="s">
        <v>81</v>
      </c>
      <c r="C32" s="691"/>
      <c r="D32" s="291">
        <f t="shared" si="3"/>
        <v>0</v>
      </c>
      <c r="E32" s="311"/>
      <c r="F32" s="312"/>
      <c r="G32" s="312"/>
      <c r="H32" s="312"/>
      <c r="I32" s="297"/>
      <c r="J32" s="313"/>
      <c r="K32" s="312"/>
      <c r="L32" s="312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5"/>
      <c r="Z32" s="295"/>
      <c r="AA32" s="297"/>
      <c r="AB32" s="297"/>
      <c r="AC32" s="297"/>
      <c r="AD32" s="289"/>
      <c r="CA32" s="257" t="str">
        <f t="shared" si="1"/>
        <v/>
      </c>
      <c r="CG32" s="257">
        <f t="shared" si="2"/>
        <v>0</v>
      </c>
    </row>
    <row r="33" spans="1:85" x14ac:dyDescent="0.25">
      <c r="A33" s="693"/>
      <c r="B33" s="618" t="s">
        <v>45</v>
      </c>
      <c r="C33" s="619"/>
      <c r="D33" s="291">
        <f t="shared" si="3"/>
        <v>0</v>
      </c>
      <c r="E33" s="311"/>
      <c r="F33" s="312"/>
      <c r="G33" s="312"/>
      <c r="H33" s="312"/>
      <c r="I33" s="297"/>
      <c r="J33" s="313"/>
      <c r="K33" s="312"/>
      <c r="L33" s="312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5"/>
      <c r="Z33" s="295"/>
      <c r="AA33" s="297"/>
      <c r="AB33" s="297"/>
      <c r="AC33" s="297"/>
      <c r="AD33" s="289"/>
      <c r="CA33" s="257" t="str">
        <f t="shared" si="1"/>
        <v/>
      </c>
      <c r="CG33" s="257">
        <f t="shared" si="2"/>
        <v>0</v>
      </c>
    </row>
    <row r="34" spans="1:85" x14ac:dyDescent="0.25">
      <c r="A34" s="693"/>
      <c r="B34" s="656" t="s">
        <v>110</v>
      </c>
      <c r="C34" s="657"/>
      <c r="D34" s="357">
        <f>SUM(J34:T34)</f>
        <v>0</v>
      </c>
      <c r="E34" s="316"/>
      <c r="F34" s="317"/>
      <c r="G34" s="317"/>
      <c r="H34" s="317"/>
      <c r="I34" s="318"/>
      <c r="J34" s="313"/>
      <c r="K34" s="312"/>
      <c r="L34" s="312"/>
      <c r="M34" s="314"/>
      <c r="N34" s="314"/>
      <c r="O34" s="314"/>
      <c r="P34" s="314"/>
      <c r="Q34" s="314"/>
      <c r="R34" s="314"/>
      <c r="S34" s="314"/>
      <c r="T34" s="314"/>
      <c r="U34" s="319"/>
      <c r="V34" s="319"/>
      <c r="W34" s="319"/>
      <c r="X34" s="319"/>
      <c r="Y34" s="315"/>
      <c r="Z34" s="295"/>
      <c r="AA34" s="297"/>
      <c r="AB34" s="297"/>
      <c r="AC34" s="318"/>
      <c r="AD34" s="289"/>
      <c r="CA34" s="257" t="str">
        <f t="shared" si="1"/>
        <v/>
      </c>
      <c r="CG34" s="257">
        <f t="shared" si="2"/>
        <v>0</v>
      </c>
    </row>
    <row r="35" spans="1:85" x14ac:dyDescent="0.25">
      <c r="A35" s="693"/>
      <c r="B35" s="621" t="s">
        <v>47</v>
      </c>
      <c r="C35" s="622"/>
      <c r="D35" s="320">
        <f>SUM(E35:X35)</f>
        <v>586</v>
      </c>
      <c r="E35" s="358">
        <v>135</v>
      </c>
      <c r="F35" s="323"/>
      <c r="G35" s="323"/>
      <c r="H35" s="323"/>
      <c r="I35" s="324"/>
      <c r="J35" s="325"/>
      <c r="K35" s="323">
        <v>9</v>
      </c>
      <c r="L35" s="323">
        <v>14</v>
      </c>
      <c r="M35" s="359">
        <v>15</v>
      </c>
      <c r="N35" s="359">
        <v>18</v>
      </c>
      <c r="O35" s="359">
        <v>17</v>
      </c>
      <c r="P35" s="359">
        <v>23</v>
      </c>
      <c r="Q35" s="359">
        <v>19</v>
      </c>
      <c r="R35" s="359">
        <v>30</v>
      </c>
      <c r="S35" s="359">
        <v>41</v>
      </c>
      <c r="T35" s="359">
        <v>51</v>
      </c>
      <c r="U35" s="359">
        <v>34</v>
      </c>
      <c r="V35" s="359">
        <v>40</v>
      </c>
      <c r="W35" s="359">
        <v>51</v>
      </c>
      <c r="X35" s="359">
        <v>89</v>
      </c>
      <c r="Y35" s="327"/>
      <c r="Z35" s="328"/>
      <c r="AA35" s="324"/>
      <c r="AB35" s="297"/>
      <c r="AC35" s="324"/>
      <c r="AD35" s="289"/>
      <c r="CA35" s="257" t="str">
        <f t="shared" si="1"/>
        <v/>
      </c>
      <c r="CG35" s="257">
        <f t="shared" si="2"/>
        <v>0</v>
      </c>
    </row>
    <row r="36" spans="1:85" x14ac:dyDescent="0.25">
      <c r="A36" s="693"/>
      <c r="B36" s="623" t="s">
        <v>48</v>
      </c>
      <c r="C36" s="360" t="s">
        <v>49</v>
      </c>
      <c r="D36" s="282">
        <f>SUM(U36:X36)</f>
        <v>0</v>
      </c>
      <c r="E36" s="361"/>
      <c r="F36" s="332"/>
      <c r="G36" s="332"/>
      <c r="H36" s="332"/>
      <c r="I36" s="352"/>
      <c r="J36" s="331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62"/>
      <c r="V36" s="362"/>
      <c r="W36" s="362"/>
      <c r="X36" s="362"/>
      <c r="Y36" s="363"/>
      <c r="Z36" s="364"/>
      <c r="AA36" s="352"/>
      <c r="AB36" s="352"/>
      <c r="AC36" s="352"/>
      <c r="AD36" s="289"/>
      <c r="CA36" s="257" t="str">
        <f t="shared" ref="CA36:CA39" si="4">IF(D36&lt;SUM(Y36:AC36),"Total por edad no puede ser menor que la suma de los subgrupos","")</f>
        <v/>
      </c>
      <c r="CG36" s="257">
        <f t="shared" si="2"/>
        <v>0</v>
      </c>
    </row>
    <row r="37" spans="1:85" x14ac:dyDescent="0.25">
      <c r="A37" s="693"/>
      <c r="B37" s="624"/>
      <c r="C37" s="365" t="s">
        <v>50</v>
      </c>
      <c r="D37" s="291">
        <f>SUM(U37:X37)</f>
        <v>191</v>
      </c>
      <c r="E37" s="316"/>
      <c r="F37" s="317"/>
      <c r="G37" s="317"/>
      <c r="H37" s="317"/>
      <c r="I37" s="318"/>
      <c r="J37" s="33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4">
        <v>33</v>
      </c>
      <c r="V37" s="314">
        <v>37</v>
      </c>
      <c r="W37" s="314">
        <v>46</v>
      </c>
      <c r="X37" s="314">
        <v>75</v>
      </c>
      <c r="Y37" s="366"/>
      <c r="Z37" s="367"/>
      <c r="AA37" s="318"/>
      <c r="AB37" s="318"/>
      <c r="AC37" s="318"/>
      <c r="AD37" s="289"/>
      <c r="CA37" s="257" t="str">
        <f t="shared" si="4"/>
        <v/>
      </c>
      <c r="CG37" s="257">
        <f t="shared" si="2"/>
        <v>0</v>
      </c>
    </row>
    <row r="38" spans="1:85" x14ac:dyDescent="0.25">
      <c r="A38" s="693"/>
      <c r="B38" s="625"/>
      <c r="C38" s="368" t="s">
        <v>51</v>
      </c>
      <c r="D38" s="341">
        <f>SUM(U38:X38)</f>
        <v>0</v>
      </c>
      <c r="E38" s="369"/>
      <c r="F38" s="346"/>
      <c r="G38" s="346"/>
      <c r="H38" s="346"/>
      <c r="I38" s="370"/>
      <c r="J38" s="344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71"/>
      <c r="V38" s="371"/>
      <c r="W38" s="371"/>
      <c r="X38" s="371"/>
      <c r="Y38" s="348"/>
      <c r="Z38" s="349"/>
      <c r="AA38" s="370"/>
      <c r="AB38" s="370"/>
      <c r="AC38" s="370"/>
      <c r="AD38" s="289"/>
      <c r="CA38" s="257" t="str">
        <f t="shared" si="4"/>
        <v/>
      </c>
      <c r="CG38" s="257">
        <f t="shared" si="2"/>
        <v>0</v>
      </c>
    </row>
    <row r="39" spans="1:85" x14ac:dyDescent="0.25">
      <c r="A39" s="693"/>
      <c r="B39" s="695" t="s">
        <v>52</v>
      </c>
      <c r="C39" s="696"/>
      <c r="D39" s="300">
        <f>SUM(E39:X39)</f>
        <v>0</v>
      </c>
      <c r="E39" s="301"/>
      <c r="F39" s="302"/>
      <c r="G39" s="302"/>
      <c r="H39" s="302"/>
      <c r="I39" s="306"/>
      <c r="J39" s="305"/>
      <c r="K39" s="302"/>
      <c r="L39" s="30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3"/>
      <c r="Z39" s="374"/>
      <c r="AA39" s="375"/>
      <c r="AB39" s="375"/>
      <c r="AC39" s="375"/>
      <c r="AD39" s="289"/>
      <c r="CA39" s="257" t="str">
        <f t="shared" si="4"/>
        <v/>
      </c>
      <c r="CG39" s="257">
        <f t="shared" si="2"/>
        <v>0</v>
      </c>
    </row>
    <row r="40" spans="1:85" x14ac:dyDescent="0.25">
      <c r="A40" s="694"/>
      <c r="B40" s="626" t="s">
        <v>4</v>
      </c>
      <c r="C40" s="627"/>
      <c r="D40" s="376">
        <f>SUM(E40:X40)</f>
        <v>1644</v>
      </c>
      <c r="E40" s="377">
        <f t="shared" ref="E40:AC40" si="5">SUM(E11:E39)</f>
        <v>817</v>
      </c>
      <c r="F40" s="378">
        <f t="shared" si="5"/>
        <v>10</v>
      </c>
      <c r="G40" s="378">
        <f t="shared" si="5"/>
        <v>13</v>
      </c>
      <c r="H40" s="378">
        <f t="shared" si="5"/>
        <v>30</v>
      </c>
      <c r="I40" s="379">
        <f t="shared" si="5"/>
        <v>17</v>
      </c>
      <c r="J40" s="380">
        <f t="shared" si="5"/>
        <v>0</v>
      </c>
      <c r="K40" s="378">
        <f t="shared" si="5"/>
        <v>13</v>
      </c>
      <c r="L40" s="378">
        <f t="shared" si="5"/>
        <v>28</v>
      </c>
      <c r="M40" s="381">
        <f t="shared" si="5"/>
        <v>24</v>
      </c>
      <c r="N40" s="381">
        <f t="shared" si="5"/>
        <v>26</v>
      </c>
      <c r="O40" s="381">
        <f t="shared" si="5"/>
        <v>21</v>
      </c>
      <c r="P40" s="381">
        <f t="shared" si="5"/>
        <v>28</v>
      </c>
      <c r="Q40" s="381">
        <f t="shared" si="5"/>
        <v>28</v>
      </c>
      <c r="R40" s="381">
        <f t="shared" si="5"/>
        <v>38</v>
      </c>
      <c r="S40" s="381">
        <f t="shared" si="5"/>
        <v>43</v>
      </c>
      <c r="T40" s="381">
        <f t="shared" si="5"/>
        <v>63</v>
      </c>
      <c r="U40" s="381">
        <f t="shared" si="5"/>
        <v>75</v>
      </c>
      <c r="V40" s="381">
        <f t="shared" si="5"/>
        <v>86</v>
      </c>
      <c r="W40" s="381">
        <f t="shared" si="5"/>
        <v>105</v>
      </c>
      <c r="X40" s="381">
        <f t="shared" si="5"/>
        <v>179</v>
      </c>
      <c r="Y40" s="382">
        <f t="shared" si="5"/>
        <v>0</v>
      </c>
      <c r="Z40" s="383">
        <f t="shared" si="5"/>
        <v>29</v>
      </c>
      <c r="AA40" s="379">
        <f t="shared" si="5"/>
        <v>0</v>
      </c>
      <c r="AB40" s="379">
        <f t="shared" si="5"/>
        <v>0</v>
      </c>
      <c r="AC40" s="379">
        <f t="shared" si="5"/>
        <v>0</v>
      </c>
      <c r="AD40" s="280"/>
    </row>
    <row r="41" spans="1:85" x14ac:dyDescent="0.25">
      <c r="A41" s="384" t="s">
        <v>53</v>
      </c>
      <c r="B41" s="385"/>
      <c r="C41" s="385"/>
      <c r="D41" s="385"/>
      <c r="E41" s="385"/>
      <c r="F41" s="385"/>
      <c r="G41" s="386"/>
      <c r="H41" s="386"/>
      <c r="I41" s="387"/>
      <c r="J41" s="387"/>
      <c r="K41" s="387"/>
      <c r="L41" s="387"/>
      <c r="M41" s="387"/>
      <c r="N41" s="387"/>
      <c r="O41" s="388"/>
      <c r="P41" s="387"/>
      <c r="Q41" s="254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</row>
    <row r="42" spans="1:85" ht="42" x14ac:dyDescent="0.25">
      <c r="A42" s="697" t="s">
        <v>3</v>
      </c>
      <c r="B42" s="698"/>
      <c r="C42" s="699"/>
      <c r="D42" s="461" t="s">
        <v>4</v>
      </c>
      <c r="E42" s="390" t="s">
        <v>54</v>
      </c>
      <c r="F42" s="467" t="s">
        <v>111</v>
      </c>
      <c r="G42" s="467" t="s">
        <v>55</v>
      </c>
      <c r="H42" s="468" t="s">
        <v>56</v>
      </c>
      <c r="I42" s="393" t="s">
        <v>112</v>
      </c>
      <c r="J42" s="387"/>
      <c r="K42" s="387"/>
      <c r="L42" s="387"/>
      <c r="M42" s="387"/>
      <c r="N42" s="387"/>
      <c r="O42" s="387"/>
      <c r="P42" s="387"/>
      <c r="Q42" s="254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</row>
    <row r="43" spans="1:85" x14ac:dyDescent="0.25">
      <c r="A43" s="692" t="s">
        <v>26</v>
      </c>
      <c r="B43" s="628" t="s">
        <v>27</v>
      </c>
      <c r="C43" s="629"/>
      <c r="D43" s="270">
        <f t="shared" ref="D43:D72" si="6">SUM(E43:H43)</f>
        <v>151</v>
      </c>
      <c r="E43" s="271">
        <v>64</v>
      </c>
      <c r="F43" s="272">
        <v>12</v>
      </c>
      <c r="G43" s="272"/>
      <c r="H43" s="394">
        <v>75</v>
      </c>
      <c r="I43" s="395"/>
      <c r="J43" s="289"/>
      <c r="K43" s="387"/>
      <c r="L43" s="387"/>
      <c r="M43" s="387"/>
      <c r="N43" s="387"/>
      <c r="O43" s="387"/>
      <c r="P43" s="387"/>
      <c r="Q43" s="254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CA43" s="257" t="str">
        <f t="shared" ref="CA43:CA71" si="7">IF(AND(D43=0,D11&gt;0),"En esta área en Sección A,  se consignan personas pero falta registrar la Sesión","")</f>
        <v/>
      </c>
      <c r="CG43" s="257">
        <f t="shared" ref="CG43:CG71" si="8">IF(AND(D43=0,D11&gt;0),1,0)</f>
        <v>0</v>
      </c>
    </row>
    <row r="44" spans="1:85" x14ac:dyDescent="0.25">
      <c r="A44" s="693"/>
      <c r="B44" s="630" t="s">
        <v>28</v>
      </c>
      <c r="C44" s="281" t="s">
        <v>29</v>
      </c>
      <c r="D44" s="270">
        <f t="shared" si="6"/>
        <v>82</v>
      </c>
      <c r="E44" s="283">
        <v>37</v>
      </c>
      <c r="F44" s="284">
        <v>7</v>
      </c>
      <c r="G44" s="284"/>
      <c r="H44" s="362">
        <v>38</v>
      </c>
      <c r="I44" s="396"/>
      <c r="J44" s="289"/>
      <c r="K44" s="387"/>
      <c r="L44" s="387"/>
      <c r="M44" s="387"/>
      <c r="N44" s="387"/>
      <c r="O44" s="387"/>
      <c r="P44" s="387"/>
      <c r="Q44" s="254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CA44" s="257" t="str">
        <f t="shared" si="7"/>
        <v/>
      </c>
      <c r="CG44" s="257">
        <f t="shared" si="8"/>
        <v>0</v>
      </c>
    </row>
    <row r="45" spans="1:85" x14ac:dyDescent="0.25">
      <c r="A45" s="693"/>
      <c r="B45" s="631"/>
      <c r="C45" s="460" t="s">
        <v>30</v>
      </c>
      <c r="D45" s="320">
        <f t="shared" si="6"/>
        <v>18</v>
      </c>
      <c r="E45" s="311">
        <v>8</v>
      </c>
      <c r="F45" s="312"/>
      <c r="G45" s="312"/>
      <c r="H45" s="314">
        <v>10</v>
      </c>
      <c r="I45" s="397"/>
      <c r="J45" s="289"/>
      <c r="K45" s="387"/>
      <c r="L45" s="387"/>
      <c r="M45" s="387"/>
      <c r="N45" s="387"/>
      <c r="O45" s="387"/>
      <c r="P45" s="387"/>
      <c r="Q45" s="254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CA45" s="257" t="str">
        <f t="shared" si="7"/>
        <v/>
      </c>
      <c r="CG45" s="257">
        <f t="shared" si="8"/>
        <v>0</v>
      </c>
    </row>
    <row r="46" spans="1:85" x14ac:dyDescent="0.25">
      <c r="A46" s="693"/>
      <c r="B46" s="632"/>
      <c r="C46" s="299" t="s">
        <v>31</v>
      </c>
      <c r="D46" s="341">
        <f t="shared" si="6"/>
        <v>38</v>
      </c>
      <c r="E46" s="342">
        <v>14</v>
      </c>
      <c r="F46" s="355">
        <v>5</v>
      </c>
      <c r="G46" s="355"/>
      <c r="H46" s="371">
        <v>19</v>
      </c>
      <c r="I46" s="398"/>
      <c r="J46" s="289"/>
      <c r="K46" s="387"/>
      <c r="L46" s="387"/>
      <c r="M46" s="387"/>
      <c r="N46" s="387"/>
      <c r="O46" s="387"/>
      <c r="P46" s="387"/>
      <c r="Q46" s="254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CA46" s="257" t="str">
        <f t="shared" si="7"/>
        <v/>
      </c>
      <c r="CG46" s="257">
        <f t="shared" si="8"/>
        <v>0</v>
      </c>
    </row>
    <row r="47" spans="1:85" x14ac:dyDescent="0.25">
      <c r="A47" s="693"/>
      <c r="B47" s="654" t="s">
        <v>32</v>
      </c>
      <c r="C47" s="655"/>
      <c r="D47" s="357">
        <f t="shared" si="6"/>
        <v>133</v>
      </c>
      <c r="E47" s="292">
        <v>58</v>
      </c>
      <c r="F47" s="293">
        <v>8</v>
      </c>
      <c r="G47" s="293"/>
      <c r="H47" s="308">
        <v>67</v>
      </c>
      <c r="I47" s="399"/>
      <c r="J47" s="289"/>
      <c r="K47" s="387"/>
      <c r="L47" s="387"/>
      <c r="M47" s="387"/>
      <c r="N47" s="387"/>
      <c r="O47" s="387"/>
      <c r="P47" s="387"/>
      <c r="Q47" s="254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CA47" s="257" t="str">
        <f t="shared" si="7"/>
        <v/>
      </c>
      <c r="CG47" s="257">
        <f t="shared" si="8"/>
        <v>0</v>
      </c>
    </row>
    <row r="48" spans="1:85" x14ac:dyDescent="0.25">
      <c r="A48" s="693"/>
      <c r="B48" s="618" t="s">
        <v>33</v>
      </c>
      <c r="C48" s="619"/>
      <c r="D48" s="320">
        <f t="shared" si="6"/>
        <v>77</v>
      </c>
      <c r="E48" s="311">
        <v>38</v>
      </c>
      <c r="F48" s="312">
        <v>12</v>
      </c>
      <c r="G48" s="312"/>
      <c r="H48" s="314">
        <v>27</v>
      </c>
      <c r="I48" s="397"/>
      <c r="J48" s="289"/>
      <c r="K48" s="387"/>
      <c r="L48" s="387"/>
      <c r="M48" s="387"/>
      <c r="N48" s="387"/>
      <c r="O48" s="387"/>
      <c r="P48" s="387"/>
      <c r="Q48" s="254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CA48" s="257" t="str">
        <f t="shared" si="7"/>
        <v/>
      </c>
      <c r="CG48" s="257">
        <f t="shared" si="8"/>
        <v>0</v>
      </c>
    </row>
    <row r="49" spans="1:85" x14ac:dyDescent="0.25">
      <c r="A49" s="693"/>
      <c r="B49" s="618" t="s">
        <v>34</v>
      </c>
      <c r="C49" s="619"/>
      <c r="D49" s="320">
        <f t="shared" si="6"/>
        <v>15</v>
      </c>
      <c r="E49" s="311">
        <v>15</v>
      </c>
      <c r="F49" s="312"/>
      <c r="G49" s="312"/>
      <c r="H49" s="314"/>
      <c r="I49" s="397"/>
      <c r="J49" s="289"/>
      <c r="K49" s="387"/>
      <c r="L49" s="387"/>
      <c r="M49" s="387"/>
      <c r="N49" s="387"/>
      <c r="O49" s="387"/>
      <c r="P49" s="387"/>
      <c r="Q49" s="254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CA49" s="257" t="str">
        <f t="shared" si="7"/>
        <v/>
      </c>
      <c r="CG49" s="257">
        <f t="shared" si="8"/>
        <v>0</v>
      </c>
    </row>
    <row r="50" spans="1:85" x14ac:dyDescent="0.25">
      <c r="A50" s="693"/>
      <c r="B50" s="618" t="s">
        <v>79</v>
      </c>
      <c r="C50" s="619"/>
      <c r="D50" s="320">
        <f t="shared" si="6"/>
        <v>0</v>
      </c>
      <c r="E50" s="311"/>
      <c r="F50" s="312"/>
      <c r="G50" s="312"/>
      <c r="H50" s="314"/>
      <c r="I50" s="397"/>
      <c r="J50" s="289"/>
      <c r="K50" s="387"/>
      <c r="L50" s="387"/>
      <c r="M50" s="387"/>
      <c r="N50" s="387"/>
      <c r="O50" s="387"/>
      <c r="P50" s="387"/>
      <c r="Q50" s="254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CA50" s="257" t="str">
        <f t="shared" si="7"/>
        <v/>
      </c>
      <c r="CG50" s="257">
        <f t="shared" si="8"/>
        <v>0</v>
      </c>
    </row>
    <row r="51" spans="1:85" x14ac:dyDescent="0.25">
      <c r="A51" s="693"/>
      <c r="B51" s="618" t="s">
        <v>35</v>
      </c>
      <c r="C51" s="619"/>
      <c r="D51" s="320">
        <f t="shared" si="6"/>
        <v>22</v>
      </c>
      <c r="E51" s="311">
        <v>5</v>
      </c>
      <c r="F51" s="312"/>
      <c r="G51" s="312"/>
      <c r="H51" s="314">
        <v>17</v>
      </c>
      <c r="I51" s="397"/>
      <c r="J51" s="289"/>
      <c r="K51" s="387"/>
      <c r="L51" s="387"/>
      <c r="M51" s="387"/>
      <c r="N51" s="387"/>
      <c r="O51" s="387"/>
      <c r="P51" s="387"/>
      <c r="Q51" s="254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CA51" s="257" t="str">
        <f t="shared" si="7"/>
        <v/>
      </c>
      <c r="CG51" s="257">
        <f t="shared" si="8"/>
        <v>0</v>
      </c>
    </row>
    <row r="52" spans="1:85" x14ac:dyDescent="0.25">
      <c r="A52" s="693"/>
      <c r="B52" s="618" t="s">
        <v>36</v>
      </c>
      <c r="C52" s="619"/>
      <c r="D52" s="320">
        <f t="shared" si="6"/>
        <v>12</v>
      </c>
      <c r="E52" s="358"/>
      <c r="F52" s="323">
        <v>12</v>
      </c>
      <c r="G52" s="323"/>
      <c r="H52" s="359"/>
      <c r="I52" s="400"/>
      <c r="J52" s="289"/>
      <c r="K52" s="387"/>
      <c r="L52" s="387"/>
      <c r="M52" s="387"/>
      <c r="N52" s="387"/>
      <c r="O52" s="387"/>
      <c r="P52" s="387"/>
      <c r="Q52" s="254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CA52" s="257" t="str">
        <f t="shared" si="7"/>
        <v/>
      </c>
      <c r="CG52" s="257">
        <f t="shared" si="8"/>
        <v>0</v>
      </c>
    </row>
    <row r="53" spans="1:85" x14ac:dyDescent="0.25">
      <c r="A53" s="693"/>
      <c r="B53" s="621" t="s">
        <v>106</v>
      </c>
      <c r="C53" s="622"/>
      <c r="D53" s="320">
        <f t="shared" si="6"/>
        <v>0</v>
      </c>
      <c r="E53" s="358"/>
      <c r="F53" s="323"/>
      <c r="G53" s="323"/>
      <c r="H53" s="359"/>
      <c r="I53" s="400"/>
      <c r="J53" s="289"/>
      <c r="K53" s="387"/>
      <c r="L53" s="387"/>
      <c r="M53" s="387"/>
      <c r="N53" s="387"/>
      <c r="O53" s="387"/>
      <c r="P53" s="387"/>
      <c r="Q53" s="254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CA53" s="257" t="str">
        <f t="shared" si="7"/>
        <v/>
      </c>
      <c r="CG53" s="257">
        <f t="shared" si="8"/>
        <v>0</v>
      </c>
    </row>
    <row r="54" spans="1:85" x14ac:dyDescent="0.25">
      <c r="A54" s="693"/>
      <c r="B54" s="623" t="s">
        <v>107</v>
      </c>
      <c r="C54" s="330" t="s">
        <v>37</v>
      </c>
      <c r="D54" s="282">
        <f t="shared" si="6"/>
        <v>45</v>
      </c>
      <c r="E54" s="287">
        <v>24</v>
      </c>
      <c r="F54" s="284">
        <v>9</v>
      </c>
      <c r="G54" s="284"/>
      <c r="H54" s="362">
        <v>12</v>
      </c>
      <c r="I54" s="396"/>
      <c r="J54" s="289"/>
      <c r="K54" s="387"/>
      <c r="L54" s="387"/>
      <c r="M54" s="387"/>
      <c r="N54" s="387"/>
      <c r="O54" s="387"/>
      <c r="P54" s="387"/>
      <c r="Q54" s="254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CA54" s="257" t="str">
        <f t="shared" si="7"/>
        <v/>
      </c>
      <c r="CG54" s="257">
        <f t="shared" si="8"/>
        <v>0</v>
      </c>
    </row>
    <row r="55" spans="1:85" x14ac:dyDescent="0.25">
      <c r="A55" s="693"/>
      <c r="B55" s="624"/>
      <c r="C55" s="462" t="s">
        <v>38</v>
      </c>
      <c r="D55" s="291">
        <f t="shared" si="6"/>
        <v>70</v>
      </c>
      <c r="E55" s="313">
        <v>38</v>
      </c>
      <c r="F55" s="312">
        <v>10</v>
      </c>
      <c r="G55" s="312"/>
      <c r="H55" s="314">
        <v>22</v>
      </c>
      <c r="I55" s="397"/>
      <c r="J55" s="289"/>
      <c r="K55" s="387"/>
      <c r="L55" s="387"/>
      <c r="M55" s="387"/>
      <c r="N55" s="387"/>
      <c r="O55" s="387"/>
      <c r="P55" s="387"/>
      <c r="Q55" s="254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CA55" s="257" t="str">
        <f t="shared" si="7"/>
        <v/>
      </c>
      <c r="CG55" s="257">
        <f t="shared" si="8"/>
        <v>0</v>
      </c>
    </row>
    <row r="56" spans="1:85" x14ac:dyDescent="0.25">
      <c r="A56" s="693"/>
      <c r="B56" s="625"/>
      <c r="C56" s="340" t="s">
        <v>39</v>
      </c>
      <c r="D56" s="341">
        <f t="shared" si="6"/>
        <v>0</v>
      </c>
      <c r="E56" s="343"/>
      <c r="F56" s="355"/>
      <c r="G56" s="355"/>
      <c r="H56" s="371"/>
      <c r="I56" s="398"/>
      <c r="J56" s="289"/>
      <c r="K56" s="387"/>
      <c r="L56" s="387"/>
      <c r="M56" s="387"/>
      <c r="N56" s="387"/>
      <c r="O56" s="387"/>
      <c r="P56" s="387"/>
      <c r="Q56" s="254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CA56" s="257" t="str">
        <f t="shared" si="7"/>
        <v/>
      </c>
      <c r="CG56" s="257">
        <f t="shared" si="8"/>
        <v>0</v>
      </c>
    </row>
    <row r="57" spans="1:85" x14ac:dyDescent="0.25">
      <c r="A57" s="693"/>
      <c r="B57" s="623" t="s">
        <v>40</v>
      </c>
      <c r="C57" s="351" t="s">
        <v>41</v>
      </c>
      <c r="D57" s="270">
        <f t="shared" si="6"/>
        <v>0</v>
      </c>
      <c r="E57" s="283"/>
      <c r="F57" s="284"/>
      <c r="G57" s="284"/>
      <c r="H57" s="362"/>
      <c r="I57" s="396"/>
      <c r="J57" s="289"/>
      <c r="K57" s="387"/>
      <c r="L57" s="387"/>
      <c r="M57" s="387"/>
      <c r="N57" s="387"/>
      <c r="O57" s="387"/>
      <c r="P57" s="387"/>
      <c r="Q57" s="254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CA57" s="257" t="str">
        <f t="shared" si="7"/>
        <v/>
      </c>
      <c r="CG57" s="257">
        <f t="shared" si="8"/>
        <v>0</v>
      </c>
    </row>
    <row r="58" spans="1:85" x14ac:dyDescent="0.25">
      <c r="A58" s="693"/>
      <c r="B58" s="624"/>
      <c r="C58" s="354" t="s">
        <v>42</v>
      </c>
      <c r="D58" s="320">
        <f t="shared" si="6"/>
        <v>0</v>
      </c>
      <c r="E58" s="311"/>
      <c r="F58" s="312"/>
      <c r="G58" s="312"/>
      <c r="H58" s="314"/>
      <c r="I58" s="397"/>
      <c r="J58" s="289"/>
      <c r="K58" s="387"/>
      <c r="L58" s="387"/>
      <c r="M58" s="387"/>
      <c r="N58" s="387"/>
      <c r="O58" s="387"/>
      <c r="P58" s="387"/>
      <c r="Q58" s="254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CA58" s="257" t="str">
        <f t="shared" si="7"/>
        <v/>
      </c>
      <c r="CG58" s="257">
        <f t="shared" si="8"/>
        <v>0</v>
      </c>
    </row>
    <row r="59" spans="1:85" x14ac:dyDescent="0.25">
      <c r="A59" s="693"/>
      <c r="B59" s="625"/>
      <c r="C59" s="340" t="s">
        <v>39</v>
      </c>
      <c r="D59" s="341">
        <f t="shared" si="6"/>
        <v>26</v>
      </c>
      <c r="E59" s="342">
        <v>14</v>
      </c>
      <c r="F59" s="355">
        <v>6</v>
      </c>
      <c r="G59" s="355"/>
      <c r="H59" s="371">
        <v>6</v>
      </c>
      <c r="I59" s="398"/>
      <c r="J59" s="289"/>
      <c r="K59" s="387"/>
      <c r="L59" s="387"/>
      <c r="M59" s="387"/>
      <c r="N59" s="387"/>
      <c r="O59" s="387"/>
      <c r="P59" s="387"/>
      <c r="Q59" s="254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CA59" s="257" t="str">
        <f t="shared" si="7"/>
        <v/>
      </c>
      <c r="CG59" s="257">
        <f t="shared" si="8"/>
        <v>0</v>
      </c>
    </row>
    <row r="60" spans="1:85" x14ac:dyDescent="0.25">
      <c r="A60" s="693"/>
      <c r="B60" s="654" t="s">
        <v>43</v>
      </c>
      <c r="C60" s="655"/>
      <c r="D60" s="357">
        <f t="shared" si="6"/>
        <v>150</v>
      </c>
      <c r="E60" s="292">
        <v>38</v>
      </c>
      <c r="F60" s="293">
        <v>41</v>
      </c>
      <c r="G60" s="293">
        <v>35</v>
      </c>
      <c r="H60" s="308">
        <v>36</v>
      </c>
      <c r="I60" s="399"/>
      <c r="J60" s="289"/>
      <c r="K60" s="387"/>
      <c r="L60" s="387"/>
      <c r="M60" s="387"/>
      <c r="N60" s="387"/>
      <c r="O60" s="387"/>
      <c r="P60" s="387"/>
      <c r="Q60" s="254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CA60" s="257" t="str">
        <f t="shared" si="7"/>
        <v/>
      </c>
      <c r="CG60" s="257">
        <f t="shared" si="8"/>
        <v>0</v>
      </c>
    </row>
    <row r="61" spans="1:85" x14ac:dyDescent="0.25">
      <c r="A61" s="693"/>
      <c r="B61" s="618" t="s">
        <v>44</v>
      </c>
      <c r="C61" s="619"/>
      <c r="D61" s="320">
        <f t="shared" si="6"/>
        <v>152</v>
      </c>
      <c r="E61" s="311">
        <v>70</v>
      </c>
      <c r="F61" s="312"/>
      <c r="G61" s="312"/>
      <c r="H61" s="314">
        <v>82</v>
      </c>
      <c r="I61" s="397"/>
      <c r="J61" s="289"/>
      <c r="K61" s="387"/>
      <c r="L61" s="387"/>
      <c r="M61" s="387"/>
      <c r="N61" s="387"/>
      <c r="O61" s="387"/>
      <c r="P61" s="387"/>
      <c r="Q61" s="254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CA61" s="257" t="str">
        <f t="shared" si="7"/>
        <v/>
      </c>
      <c r="CG61" s="257">
        <f t="shared" si="8"/>
        <v>0</v>
      </c>
    </row>
    <row r="62" spans="1:85" x14ac:dyDescent="0.25">
      <c r="A62" s="693"/>
      <c r="B62" s="620" t="s">
        <v>80</v>
      </c>
      <c r="C62" s="356" t="s">
        <v>108</v>
      </c>
      <c r="D62" s="320">
        <f t="shared" si="6"/>
        <v>0</v>
      </c>
      <c r="E62" s="311"/>
      <c r="F62" s="312"/>
      <c r="G62" s="312"/>
      <c r="H62" s="314"/>
      <c r="I62" s="397"/>
      <c r="J62" s="289"/>
      <c r="K62" s="387"/>
      <c r="L62" s="387"/>
      <c r="M62" s="387"/>
      <c r="N62" s="387"/>
      <c r="O62" s="387"/>
      <c r="P62" s="387"/>
      <c r="Q62" s="254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CA62" s="257" t="str">
        <f t="shared" si="7"/>
        <v/>
      </c>
      <c r="CG62" s="257">
        <f t="shared" si="8"/>
        <v>0</v>
      </c>
    </row>
    <row r="63" spans="1:85" x14ac:dyDescent="0.25">
      <c r="A63" s="693"/>
      <c r="B63" s="620"/>
      <c r="C63" s="356" t="s">
        <v>109</v>
      </c>
      <c r="D63" s="320">
        <f t="shared" si="6"/>
        <v>0</v>
      </c>
      <c r="E63" s="311"/>
      <c r="F63" s="312"/>
      <c r="G63" s="312"/>
      <c r="H63" s="314"/>
      <c r="I63" s="397"/>
      <c r="J63" s="289"/>
      <c r="K63" s="387"/>
      <c r="L63" s="387"/>
      <c r="M63" s="387"/>
      <c r="N63" s="387"/>
      <c r="O63" s="387"/>
      <c r="P63" s="387"/>
      <c r="Q63" s="254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CA63" s="257" t="str">
        <f t="shared" si="7"/>
        <v/>
      </c>
      <c r="CG63" s="257">
        <f t="shared" si="8"/>
        <v>0</v>
      </c>
    </row>
    <row r="64" spans="1:85" x14ac:dyDescent="0.25">
      <c r="A64" s="693"/>
      <c r="B64" s="691" t="s">
        <v>81</v>
      </c>
      <c r="C64" s="691"/>
      <c r="D64" s="320">
        <f t="shared" si="6"/>
        <v>0</v>
      </c>
      <c r="E64" s="311"/>
      <c r="F64" s="312"/>
      <c r="G64" s="312"/>
      <c r="H64" s="314"/>
      <c r="I64" s="397"/>
      <c r="J64" s="289"/>
      <c r="K64" s="387"/>
      <c r="L64" s="387"/>
      <c r="M64" s="387"/>
      <c r="N64" s="387"/>
      <c r="O64" s="387"/>
      <c r="P64" s="387"/>
      <c r="Q64" s="254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CA64" s="257" t="str">
        <f t="shared" si="7"/>
        <v/>
      </c>
      <c r="CG64" s="257">
        <f t="shared" si="8"/>
        <v>0</v>
      </c>
    </row>
    <row r="65" spans="1:85" x14ac:dyDescent="0.25">
      <c r="A65" s="693"/>
      <c r="B65" s="650" t="s">
        <v>45</v>
      </c>
      <c r="C65" s="651"/>
      <c r="D65" s="320">
        <f t="shared" si="6"/>
        <v>0</v>
      </c>
      <c r="E65" s="311"/>
      <c r="F65" s="312"/>
      <c r="G65" s="312"/>
      <c r="H65" s="314"/>
      <c r="I65" s="397"/>
      <c r="J65" s="289"/>
      <c r="K65" s="387"/>
      <c r="L65" s="387"/>
      <c r="M65" s="387"/>
      <c r="N65" s="387"/>
      <c r="O65" s="387"/>
      <c r="P65" s="387"/>
      <c r="Q65" s="254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CA65" s="257" t="str">
        <f t="shared" si="7"/>
        <v/>
      </c>
      <c r="CG65" s="257">
        <f t="shared" si="8"/>
        <v>0</v>
      </c>
    </row>
    <row r="66" spans="1:85" x14ac:dyDescent="0.25">
      <c r="A66" s="693"/>
      <c r="B66" s="656" t="s">
        <v>46</v>
      </c>
      <c r="C66" s="657"/>
      <c r="D66" s="320">
        <f t="shared" si="6"/>
        <v>0</v>
      </c>
      <c r="E66" s="358"/>
      <c r="F66" s="323"/>
      <c r="G66" s="323"/>
      <c r="H66" s="359"/>
      <c r="I66" s="400"/>
      <c r="J66" s="289"/>
      <c r="K66" s="387"/>
      <c r="L66" s="387"/>
      <c r="M66" s="387"/>
      <c r="N66" s="387"/>
      <c r="O66" s="387"/>
      <c r="P66" s="387"/>
      <c r="Q66" s="254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CA66" s="257" t="str">
        <f t="shared" si="7"/>
        <v/>
      </c>
      <c r="CG66" s="257">
        <f t="shared" si="8"/>
        <v>0</v>
      </c>
    </row>
    <row r="67" spans="1:85" x14ac:dyDescent="0.25">
      <c r="A67" s="693"/>
      <c r="B67" s="621" t="s">
        <v>47</v>
      </c>
      <c r="C67" s="622"/>
      <c r="D67" s="320">
        <f t="shared" si="6"/>
        <v>181</v>
      </c>
      <c r="E67" s="358">
        <v>76</v>
      </c>
      <c r="F67" s="323">
        <v>37</v>
      </c>
      <c r="G67" s="323">
        <v>33</v>
      </c>
      <c r="H67" s="359">
        <v>35</v>
      </c>
      <c r="I67" s="400"/>
      <c r="J67" s="289"/>
      <c r="K67" s="387"/>
      <c r="L67" s="387"/>
      <c r="M67" s="387"/>
      <c r="N67" s="387"/>
      <c r="O67" s="387"/>
      <c r="P67" s="387"/>
      <c r="Q67" s="254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CA67" s="257" t="str">
        <f t="shared" si="7"/>
        <v/>
      </c>
      <c r="CG67" s="257">
        <f t="shared" si="8"/>
        <v>0</v>
      </c>
    </row>
    <row r="68" spans="1:85" x14ac:dyDescent="0.25">
      <c r="A68" s="693"/>
      <c r="B68" s="623" t="s">
        <v>48</v>
      </c>
      <c r="C68" s="360" t="s">
        <v>49</v>
      </c>
      <c r="D68" s="270">
        <f t="shared" si="6"/>
        <v>0</v>
      </c>
      <c r="E68" s="283"/>
      <c r="F68" s="284"/>
      <c r="G68" s="284"/>
      <c r="H68" s="362"/>
      <c r="I68" s="396"/>
      <c r="J68" s="289"/>
      <c r="K68" s="387"/>
      <c r="L68" s="387"/>
      <c r="M68" s="387"/>
      <c r="N68" s="387"/>
      <c r="O68" s="387"/>
      <c r="P68" s="387"/>
      <c r="Q68" s="254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CA68" s="257" t="str">
        <f t="shared" si="7"/>
        <v/>
      </c>
      <c r="CG68" s="257">
        <f t="shared" si="8"/>
        <v>0</v>
      </c>
    </row>
    <row r="69" spans="1:85" x14ac:dyDescent="0.25">
      <c r="A69" s="693"/>
      <c r="B69" s="624"/>
      <c r="C69" s="401" t="s">
        <v>50</v>
      </c>
      <c r="D69" s="320">
        <f t="shared" si="6"/>
        <v>19</v>
      </c>
      <c r="E69" s="311">
        <v>19</v>
      </c>
      <c r="F69" s="312"/>
      <c r="G69" s="312"/>
      <c r="H69" s="314"/>
      <c r="I69" s="397"/>
      <c r="J69" s="289"/>
      <c r="K69" s="387"/>
      <c r="L69" s="387"/>
      <c r="M69" s="387"/>
      <c r="N69" s="387"/>
      <c r="O69" s="387"/>
      <c r="P69" s="387"/>
      <c r="Q69" s="254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CA69" s="257" t="str">
        <f t="shared" si="7"/>
        <v/>
      </c>
      <c r="CG69" s="257">
        <f t="shared" si="8"/>
        <v>0</v>
      </c>
    </row>
    <row r="70" spans="1:85" x14ac:dyDescent="0.25">
      <c r="A70" s="693"/>
      <c r="B70" s="625"/>
      <c r="C70" s="368" t="s">
        <v>51</v>
      </c>
      <c r="D70" s="320">
        <f t="shared" si="6"/>
        <v>0</v>
      </c>
      <c r="E70" s="358"/>
      <c r="F70" s="323"/>
      <c r="G70" s="323"/>
      <c r="H70" s="359"/>
      <c r="I70" s="400"/>
      <c r="J70" s="289"/>
      <c r="K70" s="387"/>
      <c r="L70" s="387"/>
      <c r="M70" s="387"/>
      <c r="N70" s="387"/>
      <c r="O70" s="387"/>
      <c r="P70" s="387"/>
      <c r="Q70" s="254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CA70" s="257" t="str">
        <f t="shared" si="7"/>
        <v/>
      </c>
      <c r="CG70" s="257">
        <f t="shared" si="8"/>
        <v>0</v>
      </c>
    </row>
    <row r="71" spans="1:85" x14ac:dyDescent="0.25">
      <c r="A71" s="693"/>
      <c r="B71" s="652" t="s">
        <v>52</v>
      </c>
      <c r="C71" s="653"/>
      <c r="D71" s="376">
        <f t="shared" si="6"/>
        <v>0</v>
      </c>
      <c r="E71" s="402"/>
      <c r="F71" s="403"/>
      <c r="G71" s="403"/>
      <c r="H71" s="404"/>
      <c r="I71" s="405"/>
      <c r="J71" s="289"/>
      <c r="K71" s="387"/>
      <c r="L71" s="387"/>
      <c r="M71" s="387"/>
      <c r="N71" s="387"/>
      <c r="O71" s="387"/>
      <c r="P71" s="387"/>
      <c r="Q71" s="254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CA71" s="257" t="str">
        <f t="shared" si="7"/>
        <v/>
      </c>
      <c r="CG71" s="257">
        <f t="shared" si="8"/>
        <v>0</v>
      </c>
    </row>
    <row r="72" spans="1:85" x14ac:dyDescent="0.25">
      <c r="A72" s="694"/>
      <c r="B72" s="626" t="s">
        <v>4</v>
      </c>
      <c r="C72" s="627"/>
      <c r="D72" s="376">
        <f t="shared" si="6"/>
        <v>1191</v>
      </c>
      <c r="E72" s="376">
        <f>SUM(E43:E71)</f>
        <v>518</v>
      </c>
      <c r="F72" s="376">
        <f>SUM(F43:F71)</f>
        <v>159</v>
      </c>
      <c r="G72" s="376">
        <f>SUM(G43:G71)</f>
        <v>68</v>
      </c>
      <c r="H72" s="406">
        <f>SUM(H43:H71)</f>
        <v>446</v>
      </c>
      <c r="I72" s="407">
        <f>SUM(I43:I71)</f>
        <v>0</v>
      </c>
      <c r="J72" s="289"/>
      <c r="K72" s="387"/>
      <c r="L72" s="387"/>
      <c r="M72" s="387"/>
      <c r="N72" s="387"/>
      <c r="O72" s="387"/>
      <c r="P72" s="387"/>
      <c r="Q72" s="254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</row>
    <row r="73" spans="1:85" x14ac:dyDescent="0.25">
      <c r="A73" s="384" t="s">
        <v>57</v>
      </c>
      <c r="B73" s="385"/>
      <c r="C73" s="385"/>
      <c r="D73" s="385"/>
      <c r="E73" s="385"/>
      <c r="F73" s="385"/>
      <c r="G73" s="386"/>
      <c r="H73" s="386"/>
      <c r="I73" s="408"/>
      <c r="J73" s="408"/>
      <c r="K73" s="408"/>
      <c r="L73" s="408"/>
      <c r="M73" s="408"/>
      <c r="N73" s="408"/>
      <c r="O73" s="388"/>
      <c r="P73" s="387"/>
      <c r="Q73" s="254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</row>
    <row r="74" spans="1:85" ht="31.5" x14ac:dyDescent="0.25">
      <c r="A74" s="620" t="s">
        <v>58</v>
      </c>
      <c r="B74" s="620"/>
      <c r="C74" s="620"/>
      <c r="D74" s="463" t="s">
        <v>59</v>
      </c>
      <c r="E74" s="466" t="s">
        <v>60</v>
      </c>
      <c r="F74" s="467" t="s">
        <v>113</v>
      </c>
      <c r="G74" s="467" t="s">
        <v>61</v>
      </c>
      <c r="H74" s="411" t="s">
        <v>62</v>
      </c>
      <c r="I74" s="412"/>
      <c r="J74" s="413"/>
      <c r="K74" s="413"/>
      <c r="L74" s="413"/>
      <c r="M74" s="413"/>
      <c r="N74" s="413"/>
      <c r="O74" s="413"/>
      <c r="P74" s="387"/>
      <c r="Q74" s="254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</row>
    <row r="75" spans="1:85" x14ac:dyDescent="0.25">
      <c r="A75" s="664" t="s">
        <v>63</v>
      </c>
      <c r="B75" s="665"/>
      <c r="C75" s="666"/>
      <c r="D75" s="414">
        <f>SUM(E75:H75)</f>
        <v>0</v>
      </c>
      <c r="E75" s="283"/>
      <c r="F75" s="284"/>
      <c r="G75" s="284"/>
      <c r="H75" s="285"/>
      <c r="I75" s="289"/>
      <c r="J75" s="413"/>
      <c r="K75" s="413"/>
      <c r="L75" s="413"/>
      <c r="M75" s="413"/>
      <c r="N75" s="413"/>
      <c r="O75" s="413"/>
      <c r="P75" s="387"/>
      <c r="Q75" s="254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</row>
    <row r="76" spans="1:85" x14ac:dyDescent="0.25">
      <c r="A76" s="658" t="s">
        <v>64</v>
      </c>
      <c r="B76" s="659"/>
      <c r="C76" s="660"/>
      <c r="D76" s="414">
        <f>SUM(E76:H76)</f>
        <v>0</v>
      </c>
      <c r="E76" s="292"/>
      <c r="F76" s="293"/>
      <c r="G76" s="293"/>
      <c r="H76" s="294"/>
      <c r="I76" s="289"/>
      <c r="J76" s="413"/>
      <c r="K76" s="413"/>
      <c r="L76" s="413"/>
      <c r="M76" s="413"/>
      <c r="N76" s="413"/>
      <c r="O76" s="413"/>
      <c r="P76" s="388"/>
      <c r="Q76" s="254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</row>
    <row r="77" spans="1:85" x14ac:dyDescent="0.25">
      <c r="A77" s="661" t="s">
        <v>65</v>
      </c>
      <c r="B77" s="662"/>
      <c r="C77" s="663"/>
      <c r="D77" s="414">
        <f>SUM(E77:H77)</f>
        <v>0</v>
      </c>
      <c r="E77" s="311"/>
      <c r="F77" s="312"/>
      <c r="G77" s="312"/>
      <c r="H77" s="415"/>
      <c r="I77" s="289"/>
      <c r="J77" s="413"/>
      <c r="K77" s="413"/>
      <c r="L77" s="413"/>
      <c r="M77" s="413"/>
      <c r="N77" s="413"/>
      <c r="O77" s="413"/>
      <c r="P77" s="413"/>
      <c r="Q77" s="254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</row>
    <row r="78" spans="1:85" x14ac:dyDescent="0.25">
      <c r="A78" s="667" t="s">
        <v>66</v>
      </c>
      <c r="B78" s="668"/>
      <c r="C78" s="669"/>
      <c r="D78" s="416">
        <f>SUM(E78:H78)</f>
        <v>0</v>
      </c>
      <c r="E78" s="358"/>
      <c r="F78" s="323"/>
      <c r="G78" s="323"/>
      <c r="H78" s="417"/>
      <c r="I78" s="289"/>
      <c r="J78" s="413"/>
      <c r="K78" s="413"/>
      <c r="L78" s="413"/>
      <c r="M78" s="413"/>
      <c r="N78" s="413"/>
      <c r="O78" s="413"/>
      <c r="P78" s="413"/>
      <c r="Q78" s="254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</row>
    <row r="79" spans="1:85" x14ac:dyDescent="0.25">
      <c r="A79" s="626" t="s">
        <v>4</v>
      </c>
      <c r="B79" s="700"/>
      <c r="C79" s="701"/>
      <c r="D79" s="406">
        <f>SUM(E79:H79)</f>
        <v>0</v>
      </c>
      <c r="E79" s="377">
        <f>SUM(E75:E78)</f>
        <v>0</v>
      </c>
      <c r="F79" s="378">
        <f>SUM(F75:F78)</f>
        <v>0</v>
      </c>
      <c r="G79" s="378">
        <f>SUM(G75:G78)</f>
        <v>0</v>
      </c>
      <c r="H79" s="418">
        <f>SUM(H75:H78)</f>
        <v>0</v>
      </c>
      <c r="I79" s="289"/>
      <c r="J79" s="387"/>
      <c r="K79" s="387"/>
      <c r="L79" s="387"/>
      <c r="M79" s="387"/>
      <c r="N79" s="387"/>
      <c r="O79" s="387"/>
      <c r="P79" s="413"/>
      <c r="Q79" s="254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</row>
    <row r="80" spans="1:85" x14ac:dyDescent="0.25">
      <c r="A80" s="384" t="s">
        <v>67</v>
      </c>
      <c r="B80" s="385"/>
      <c r="C80" s="385"/>
      <c r="D80" s="385"/>
      <c r="E80" s="419"/>
      <c r="F80" s="419"/>
      <c r="G80" s="419"/>
      <c r="H80" s="419"/>
      <c r="I80" s="419"/>
      <c r="J80" s="419"/>
      <c r="K80" s="420"/>
      <c r="L80" s="420"/>
      <c r="M80" s="420"/>
      <c r="N80" s="421"/>
      <c r="O80" s="422"/>
      <c r="P80" s="413"/>
      <c r="Q80" s="254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</row>
    <row r="81" spans="1:28" ht="21" x14ac:dyDescent="0.25">
      <c r="A81" s="670" t="s">
        <v>68</v>
      </c>
      <c r="B81" s="671"/>
      <c r="C81" s="672"/>
      <c r="D81" s="461" t="s">
        <v>69</v>
      </c>
      <c r="E81" s="673"/>
      <c r="F81" s="673"/>
      <c r="G81" s="254"/>
      <c r="H81" s="254"/>
      <c r="I81" s="254"/>
      <c r="J81" s="254"/>
      <c r="K81" s="254"/>
      <c r="L81" s="254"/>
      <c r="M81" s="254"/>
      <c r="N81" s="254"/>
      <c r="O81" s="254"/>
      <c r="P81" s="413"/>
      <c r="Q81" s="254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</row>
    <row r="82" spans="1:28" x14ac:dyDescent="0.25">
      <c r="A82" s="702" t="s">
        <v>70</v>
      </c>
      <c r="B82" s="703"/>
      <c r="C82" s="704"/>
      <c r="D82" s="423"/>
      <c r="E82" s="705"/>
      <c r="F82" s="705"/>
      <c r="G82" s="254"/>
      <c r="H82" s="254"/>
      <c r="I82" s="254"/>
      <c r="J82" s="254"/>
      <c r="K82" s="254"/>
      <c r="L82" s="254"/>
      <c r="M82" s="254"/>
      <c r="N82" s="254"/>
      <c r="O82" s="254"/>
      <c r="P82" s="387"/>
      <c r="Q82" s="254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</row>
    <row r="83" spans="1:28" x14ac:dyDescent="0.25">
      <c r="A83" s="661" t="s">
        <v>71</v>
      </c>
      <c r="B83" s="662"/>
      <c r="C83" s="663"/>
      <c r="D83" s="423"/>
      <c r="E83" s="705"/>
      <c r="F83" s="705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</row>
    <row r="84" spans="1:28" x14ac:dyDescent="0.25">
      <c r="A84" s="712" t="s">
        <v>72</v>
      </c>
      <c r="B84" s="713"/>
      <c r="C84" s="714"/>
      <c r="D84" s="424"/>
      <c r="E84" s="425"/>
      <c r="F84" s="425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</row>
    <row r="85" spans="1:28" x14ac:dyDescent="0.25">
      <c r="A85" s="426" t="s">
        <v>73</v>
      </c>
      <c r="B85" s="426"/>
      <c r="C85" s="427"/>
      <c r="D85" s="428"/>
      <c r="E85" s="429"/>
    </row>
    <row r="86" spans="1:28" x14ac:dyDescent="0.25">
      <c r="A86" s="610" t="s">
        <v>74</v>
      </c>
      <c r="B86" s="610"/>
      <c r="C86" s="610"/>
      <c r="D86" s="611" t="s">
        <v>75</v>
      </c>
      <c r="E86" s="611" t="s">
        <v>114</v>
      </c>
    </row>
    <row r="87" spans="1:28" ht="18.75" customHeight="1" x14ac:dyDescent="0.25">
      <c r="A87" s="610"/>
      <c r="B87" s="610"/>
      <c r="C87" s="610"/>
      <c r="D87" s="611"/>
      <c r="E87" s="611"/>
    </row>
    <row r="88" spans="1:28" x14ac:dyDescent="0.25">
      <c r="A88" s="709" t="s">
        <v>76</v>
      </c>
      <c r="B88" s="710"/>
      <c r="C88" s="711"/>
      <c r="D88" s="430"/>
      <c r="E88" s="431"/>
      <c r="F88" s="257"/>
    </row>
    <row r="89" spans="1:28" x14ac:dyDescent="0.25">
      <c r="A89" s="706" t="s">
        <v>115</v>
      </c>
      <c r="B89" s="707"/>
      <c r="C89" s="708"/>
      <c r="D89" s="432"/>
      <c r="E89" s="433"/>
      <c r="F89" s="257"/>
    </row>
    <row r="90" spans="1:28" x14ac:dyDescent="0.25">
      <c r="A90" s="607" t="s">
        <v>77</v>
      </c>
      <c r="B90" s="608"/>
      <c r="C90" s="609"/>
      <c r="D90" s="434"/>
      <c r="E90" s="435"/>
      <c r="F90" s="257"/>
    </row>
    <row r="91" spans="1:28" x14ac:dyDescent="0.25">
      <c r="A91" s="427" t="s">
        <v>78</v>
      </c>
      <c r="B91" s="426"/>
      <c r="C91" s="427"/>
      <c r="D91" s="428"/>
      <c r="E91" s="429"/>
    </row>
    <row r="92" spans="1:28" x14ac:dyDescent="0.25">
      <c r="A92" s="610" t="s">
        <v>74</v>
      </c>
      <c r="B92" s="610"/>
      <c r="C92" s="610"/>
      <c r="D92" s="611" t="s">
        <v>75</v>
      </c>
      <c r="E92" s="611" t="s">
        <v>114</v>
      </c>
    </row>
    <row r="93" spans="1:28" ht="15.75" customHeight="1" x14ac:dyDescent="0.25">
      <c r="A93" s="610"/>
      <c r="B93" s="610"/>
      <c r="C93" s="610"/>
      <c r="D93" s="611"/>
      <c r="E93" s="611"/>
      <c r="F93" s="257"/>
    </row>
    <row r="94" spans="1:28" x14ac:dyDescent="0.25">
      <c r="A94" s="615" t="s">
        <v>116</v>
      </c>
      <c r="B94" s="616"/>
      <c r="C94" s="617"/>
      <c r="D94" s="430"/>
      <c r="E94" s="431"/>
      <c r="F94" s="257"/>
    </row>
    <row r="95" spans="1:28" x14ac:dyDescent="0.25">
      <c r="A95" s="612" t="s">
        <v>117</v>
      </c>
      <c r="B95" s="613"/>
      <c r="C95" s="614"/>
      <c r="D95" s="434"/>
      <c r="E95" s="435"/>
      <c r="F95" s="257"/>
    </row>
    <row r="96" spans="1:28" x14ac:dyDescent="0.25">
      <c r="A96" s="426" t="s">
        <v>118</v>
      </c>
      <c r="B96" s="427"/>
      <c r="C96" s="427"/>
      <c r="D96" s="428"/>
      <c r="E96" s="429"/>
      <c r="F96" s="436"/>
      <c r="G96" s="436"/>
      <c r="H96" s="436"/>
    </row>
    <row r="97" spans="1:85" x14ac:dyDescent="0.25">
      <c r="A97" s="633" t="s">
        <v>119</v>
      </c>
      <c r="B97" s="633"/>
      <c r="C97" s="634"/>
      <c r="D97" s="611" t="s">
        <v>82</v>
      </c>
      <c r="E97" s="646" t="s">
        <v>83</v>
      </c>
      <c r="F97" s="647"/>
      <c r="G97" s="647"/>
      <c r="H97" s="647"/>
      <c r="I97" s="647"/>
      <c r="J97" s="647"/>
      <c r="K97" s="648" t="s">
        <v>84</v>
      </c>
      <c r="L97" s="649"/>
    </row>
    <row r="98" spans="1:85" ht="17.25" customHeight="1" x14ac:dyDescent="0.25">
      <c r="A98" s="635"/>
      <c r="B98" s="635"/>
      <c r="C98" s="636"/>
      <c r="D98" s="611"/>
      <c r="E98" s="466" t="s">
        <v>85</v>
      </c>
      <c r="F98" s="437" t="s">
        <v>86</v>
      </c>
      <c r="G98" s="467" t="s">
        <v>87</v>
      </c>
      <c r="H98" s="467" t="s">
        <v>88</v>
      </c>
      <c r="I98" s="464" t="s">
        <v>89</v>
      </c>
      <c r="J98" s="411" t="s">
        <v>90</v>
      </c>
      <c r="K98" s="461" t="s">
        <v>91</v>
      </c>
      <c r="L98" s="461" t="s">
        <v>92</v>
      </c>
    </row>
    <row r="99" spans="1:85" x14ac:dyDescent="0.25">
      <c r="A99" s="637" t="s">
        <v>93</v>
      </c>
      <c r="B99" s="638"/>
      <c r="C99" s="439" t="s">
        <v>94</v>
      </c>
      <c r="D99" s="440">
        <f>SUM(E99:J99)</f>
        <v>0</v>
      </c>
      <c r="E99" s="283"/>
      <c r="F99" s="287"/>
      <c r="G99" s="284"/>
      <c r="H99" s="284"/>
      <c r="I99" s="284"/>
      <c r="J99" s="288"/>
      <c r="K99" s="441"/>
      <c r="L99" s="288"/>
      <c r="M99" s="442"/>
      <c r="CG99" s="257">
        <v>0</v>
      </c>
    </row>
    <row r="100" spans="1:85" x14ac:dyDescent="0.25">
      <c r="A100" s="639"/>
      <c r="B100" s="640"/>
      <c r="C100" s="443" t="s">
        <v>95</v>
      </c>
      <c r="D100" s="444">
        <f t="shared" ref="D100:D107" si="9">SUM(E100:J100)</f>
        <v>0</v>
      </c>
      <c r="E100" s="311"/>
      <c r="F100" s="313"/>
      <c r="G100" s="312"/>
      <c r="H100" s="312"/>
      <c r="I100" s="312"/>
      <c r="J100" s="297"/>
      <c r="K100" s="445"/>
      <c r="L100" s="297"/>
      <c r="M100" s="442"/>
      <c r="CG100" s="257">
        <v>0</v>
      </c>
    </row>
    <row r="101" spans="1:85" x14ac:dyDescent="0.25">
      <c r="A101" s="639"/>
      <c r="B101" s="640"/>
      <c r="C101" s="443" t="s">
        <v>96</v>
      </c>
      <c r="D101" s="446">
        <f t="shared" si="9"/>
        <v>0</v>
      </c>
      <c r="E101" s="342"/>
      <c r="F101" s="343"/>
      <c r="G101" s="355"/>
      <c r="H101" s="355"/>
      <c r="I101" s="355"/>
      <c r="J101" s="350"/>
      <c r="K101" s="447"/>
      <c r="L101" s="350"/>
      <c r="M101" s="442"/>
      <c r="CG101" s="257">
        <v>0</v>
      </c>
    </row>
    <row r="102" spans="1:85" x14ac:dyDescent="0.25">
      <c r="A102" s="637" t="s">
        <v>97</v>
      </c>
      <c r="B102" s="638"/>
      <c r="C102" s="439" t="s">
        <v>94</v>
      </c>
      <c r="D102" s="440">
        <f t="shared" si="9"/>
        <v>0</v>
      </c>
      <c r="E102" s="292"/>
      <c r="F102" s="296"/>
      <c r="G102" s="293"/>
      <c r="H102" s="293"/>
      <c r="I102" s="293"/>
      <c r="J102" s="298"/>
      <c r="K102" s="448"/>
      <c r="L102" s="298"/>
      <c r="M102" s="442"/>
      <c r="CG102" s="257">
        <v>0</v>
      </c>
    </row>
    <row r="103" spans="1:85" x14ac:dyDescent="0.25">
      <c r="A103" s="639"/>
      <c r="B103" s="640"/>
      <c r="C103" s="443" t="s">
        <v>95</v>
      </c>
      <c r="D103" s="444">
        <f t="shared" si="9"/>
        <v>0</v>
      </c>
      <c r="E103" s="358"/>
      <c r="F103" s="325"/>
      <c r="G103" s="323"/>
      <c r="H103" s="323"/>
      <c r="I103" s="323"/>
      <c r="J103" s="324"/>
      <c r="K103" s="449"/>
      <c r="L103" s="324"/>
      <c r="M103" s="442"/>
      <c r="CG103" s="257">
        <v>0</v>
      </c>
    </row>
    <row r="104" spans="1:85" x14ac:dyDescent="0.25">
      <c r="A104" s="639"/>
      <c r="B104" s="640"/>
      <c r="C104" s="443" t="s">
        <v>96</v>
      </c>
      <c r="D104" s="446">
        <f t="shared" si="9"/>
        <v>0</v>
      </c>
      <c r="E104" s="358"/>
      <c r="F104" s="325"/>
      <c r="G104" s="323"/>
      <c r="H104" s="323"/>
      <c r="I104" s="323"/>
      <c r="J104" s="324"/>
      <c r="K104" s="449"/>
      <c r="L104" s="324"/>
      <c r="M104" s="442"/>
      <c r="CG104" s="257">
        <v>0</v>
      </c>
    </row>
    <row r="105" spans="1:85" x14ac:dyDescent="0.25">
      <c r="A105" s="637" t="s">
        <v>98</v>
      </c>
      <c r="B105" s="641"/>
      <c r="C105" s="439" t="s">
        <v>94</v>
      </c>
      <c r="D105" s="440">
        <f t="shared" si="9"/>
        <v>0</v>
      </c>
      <c r="E105" s="283"/>
      <c r="F105" s="287"/>
      <c r="G105" s="284"/>
      <c r="H105" s="284"/>
      <c r="I105" s="284"/>
      <c r="J105" s="288"/>
      <c r="K105" s="441"/>
      <c r="L105" s="288"/>
      <c r="M105" s="442"/>
      <c r="CG105" s="257">
        <v>0</v>
      </c>
    </row>
    <row r="106" spans="1:85" x14ac:dyDescent="0.25">
      <c r="A106" s="642"/>
      <c r="B106" s="643"/>
      <c r="C106" s="443" t="s">
        <v>95</v>
      </c>
      <c r="D106" s="444">
        <f t="shared" si="9"/>
        <v>0</v>
      </c>
      <c r="E106" s="311"/>
      <c r="F106" s="313"/>
      <c r="G106" s="312"/>
      <c r="H106" s="312"/>
      <c r="I106" s="312"/>
      <c r="J106" s="297"/>
      <c r="K106" s="445"/>
      <c r="L106" s="297"/>
      <c r="M106" s="442"/>
      <c r="CG106" s="257">
        <v>0</v>
      </c>
    </row>
    <row r="107" spans="1:85" x14ac:dyDescent="0.25">
      <c r="A107" s="644"/>
      <c r="B107" s="645"/>
      <c r="C107" s="450" t="s">
        <v>96</v>
      </c>
      <c r="D107" s="446">
        <f t="shared" si="9"/>
        <v>0</v>
      </c>
      <c r="E107" s="342"/>
      <c r="F107" s="343"/>
      <c r="G107" s="355"/>
      <c r="H107" s="355"/>
      <c r="I107" s="355"/>
      <c r="J107" s="350"/>
      <c r="K107" s="447"/>
      <c r="L107" s="350"/>
      <c r="M107" s="442"/>
      <c r="CG107" s="257">
        <v>0</v>
      </c>
    </row>
    <row r="195" spans="1:2" hidden="1" x14ac:dyDescent="0.25">
      <c r="A195" s="256">
        <f>SUM(D40,D72,D79,D82:D84,D88:D90,D94:D95,D99:L107)</f>
        <v>2835</v>
      </c>
      <c r="B195" s="256">
        <f>SUM(CG8:CO108)</f>
        <v>0</v>
      </c>
    </row>
  </sheetData>
  <mergeCells count="85">
    <mergeCell ref="A79:C79"/>
    <mergeCell ref="A82:C82"/>
    <mergeCell ref="E82:F82"/>
    <mergeCell ref="A89:C89"/>
    <mergeCell ref="A83:C83"/>
    <mergeCell ref="A88:C88"/>
    <mergeCell ref="E83:F83"/>
    <mergeCell ref="A84:C84"/>
    <mergeCell ref="A86:C87"/>
    <mergeCell ref="D86:D87"/>
    <mergeCell ref="E86:E87"/>
    <mergeCell ref="B32:C32"/>
    <mergeCell ref="B51:C51"/>
    <mergeCell ref="B52:C52"/>
    <mergeCell ref="B64:C64"/>
    <mergeCell ref="A74:C74"/>
    <mergeCell ref="A11:A40"/>
    <mergeCell ref="B29:C29"/>
    <mergeCell ref="B30:B31"/>
    <mergeCell ref="B35:C35"/>
    <mergeCell ref="B36:B38"/>
    <mergeCell ref="B40:C40"/>
    <mergeCell ref="B33:C33"/>
    <mergeCell ref="B34:C34"/>
    <mergeCell ref="B39:C39"/>
    <mergeCell ref="A42:C42"/>
    <mergeCell ref="A43:A72"/>
    <mergeCell ref="Y9:Z9"/>
    <mergeCell ref="AA9:AA10"/>
    <mergeCell ref="AB9:AB10"/>
    <mergeCell ref="AC9:AC10"/>
    <mergeCell ref="B28:C28"/>
    <mergeCell ref="B17:C17"/>
    <mergeCell ref="B18:C18"/>
    <mergeCell ref="B19:C19"/>
    <mergeCell ref="B20:C20"/>
    <mergeCell ref="B11:C11"/>
    <mergeCell ref="B12:B14"/>
    <mergeCell ref="B21:C21"/>
    <mergeCell ref="B22:B24"/>
    <mergeCell ref="B25:B27"/>
    <mergeCell ref="B15:C15"/>
    <mergeCell ref="B16:C16"/>
    <mergeCell ref="A6:O6"/>
    <mergeCell ref="A9:C10"/>
    <mergeCell ref="D9:D10"/>
    <mergeCell ref="E9:I9"/>
    <mergeCell ref="J9:X9"/>
    <mergeCell ref="E97:J97"/>
    <mergeCell ref="K97:L97"/>
    <mergeCell ref="B65:C65"/>
    <mergeCell ref="B71:C71"/>
    <mergeCell ref="B47:C47"/>
    <mergeCell ref="B48:C48"/>
    <mergeCell ref="B49:C49"/>
    <mergeCell ref="B50:C50"/>
    <mergeCell ref="B60:C60"/>
    <mergeCell ref="B66:C66"/>
    <mergeCell ref="A76:C76"/>
    <mergeCell ref="A77:C77"/>
    <mergeCell ref="A75:C75"/>
    <mergeCell ref="A78:C78"/>
    <mergeCell ref="A81:C81"/>
    <mergeCell ref="E81:F81"/>
    <mergeCell ref="A97:C98"/>
    <mergeCell ref="A99:B101"/>
    <mergeCell ref="A102:B104"/>
    <mergeCell ref="A105:B107"/>
    <mergeCell ref="D97:D98"/>
    <mergeCell ref="B43:C43"/>
    <mergeCell ref="B44:B46"/>
    <mergeCell ref="B53:C53"/>
    <mergeCell ref="B54:B56"/>
    <mergeCell ref="B57:B59"/>
    <mergeCell ref="B61:C61"/>
    <mergeCell ref="B62:B63"/>
    <mergeCell ref="B67:C67"/>
    <mergeCell ref="B68:B70"/>
    <mergeCell ref="B72:C72"/>
    <mergeCell ref="A90:C90"/>
    <mergeCell ref="A92:C93"/>
    <mergeCell ref="D92:D93"/>
    <mergeCell ref="E92:E93"/>
    <mergeCell ref="A95:C95"/>
    <mergeCell ref="A94:C94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95"/>
  <sheetViews>
    <sheetView workbookViewId="0">
      <selection activeCell="A6" sqref="A6:O6"/>
    </sheetView>
  </sheetViews>
  <sheetFormatPr baseColWidth="10" defaultRowHeight="15" x14ac:dyDescent="0.25"/>
  <cols>
    <col min="1" max="2" width="26.7109375" style="256" customWidth="1"/>
    <col min="3" max="3" width="37.28515625" style="256" customWidth="1"/>
    <col min="4" max="4" width="11.42578125" style="256"/>
    <col min="5" max="5" width="12.7109375" style="256" customWidth="1"/>
    <col min="6" max="6" width="11.42578125" style="256"/>
    <col min="7" max="7" width="14.5703125" style="256" customWidth="1"/>
    <col min="8" max="8" width="13.5703125" style="256" customWidth="1"/>
    <col min="9" max="9" width="15.7109375" style="256" customWidth="1"/>
    <col min="10" max="26" width="11.42578125" style="256"/>
    <col min="27" max="27" width="13.140625" style="256" customWidth="1"/>
    <col min="28" max="28" width="13.42578125" style="256" customWidth="1"/>
    <col min="29" max="76" width="11.42578125" style="256"/>
    <col min="77" max="96" width="0" style="257" hidden="1" customWidth="1"/>
    <col min="97" max="98" width="11.42578125" style="257"/>
    <col min="99" max="16384" width="11.42578125" style="256"/>
  </cols>
  <sheetData>
    <row r="1" spans="1:98" s="251" customFormat="1" ht="14.25" customHeight="1" x14ac:dyDescent="0.15">
      <c r="A1" s="251" t="s">
        <v>0</v>
      </c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</row>
    <row r="2" spans="1:98" s="251" customFormat="1" ht="14.25" customHeight="1" x14ac:dyDescent="0.15">
      <c r="A2" s="251" t="str">
        <f>CONCATENATE("COMUNA: ",[10]NOMBRE!B2," - ","( ",[10]NOMBRE!C2,[10]NOMBRE!D2,[10]NOMBRE!E2,[10]NOMBRE!F2,[10]NOMBRE!G2," )")</f>
        <v>COMUNA: Linares - ( 07401 )</v>
      </c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</row>
    <row r="3" spans="1:98" s="251" customFormat="1" ht="14.25" customHeight="1" x14ac:dyDescent="0.15">
      <c r="A3" s="25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</row>
    <row r="4" spans="1:98" s="251" customFormat="1" ht="14.25" customHeight="1" x14ac:dyDescent="0.15">
      <c r="A4" s="251" t="str">
        <f>CONCATENATE("MES: ",[10]NOMBRE!B6," - ","( ",[10]NOMBRE!C6,[10]NOMBRE!D6," )")</f>
        <v>MES: OCTUBRE - ( 10 )</v>
      </c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</row>
    <row r="5" spans="1:98" s="251" customFormat="1" ht="14.25" customHeight="1" x14ac:dyDescent="0.15">
      <c r="A5" s="251" t="str">
        <f>CONCATENATE("AÑO: ",[10]NOMBRE!B7)</f>
        <v>AÑO: 2017</v>
      </c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</row>
    <row r="6" spans="1:98" ht="15.75" x14ac:dyDescent="0.25">
      <c r="A6" s="674" t="s">
        <v>1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253"/>
      <c r="Q6" s="254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</row>
    <row r="7" spans="1:98" ht="15.75" x14ac:dyDescent="0.25">
      <c r="A7" s="474"/>
      <c r="B7" s="474"/>
      <c r="C7" s="474"/>
      <c r="D7" s="474"/>
      <c r="E7" s="474"/>
      <c r="F7" s="474"/>
      <c r="G7" s="474"/>
      <c r="H7" s="474"/>
      <c r="I7" s="474"/>
      <c r="J7" s="474"/>
      <c r="K7" s="474"/>
      <c r="L7" s="474"/>
      <c r="M7" s="474"/>
      <c r="N7" s="474"/>
      <c r="O7" s="474"/>
      <c r="P7" s="253"/>
      <c r="Q7" s="254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</row>
    <row r="8" spans="1:98" x14ac:dyDescent="0.25">
      <c r="A8" s="259" t="s">
        <v>2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1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</row>
    <row r="9" spans="1:98" ht="15" customHeight="1" x14ac:dyDescent="0.25">
      <c r="A9" s="646" t="s">
        <v>3</v>
      </c>
      <c r="B9" s="647"/>
      <c r="C9" s="675"/>
      <c r="D9" s="623" t="s">
        <v>4</v>
      </c>
      <c r="E9" s="679" t="s">
        <v>99</v>
      </c>
      <c r="F9" s="680"/>
      <c r="G9" s="680"/>
      <c r="H9" s="680"/>
      <c r="I9" s="681"/>
      <c r="J9" s="682" t="s">
        <v>100</v>
      </c>
      <c r="K9" s="683"/>
      <c r="L9" s="683"/>
      <c r="M9" s="683"/>
      <c r="N9" s="683"/>
      <c r="O9" s="683"/>
      <c r="P9" s="683"/>
      <c r="Q9" s="683"/>
      <c r="R9" s="683"/>
      <c r="S9" s="683"/>
      <c r="T9" s="683"/>
      <c r="U9" s="683"/>
      <c r="V9" s="683"/>
      <c r="W9" s="683"/>
      <c r="X9" s="684"/>
      <c r="Y9" s="685" t="s">
        <v>101</v>
      </c>
      <c r="Z9" s="686"/>
      <c r="AA9" s="687" t="s">
        <v>102</v>
      </c>
      <c r="AB9" s="623" t="s">
        <v>103</v>
      </c>
      <c r="AC9" s="689" t="s">
        <v>104</v>
      </c>
    </row>
    <row r="10" spans="1:98" ht="33" customHeight="1" x14ac:dyDescent="0.25">
      <c r="A10" s="676"/>
      <c r="B10" s="677"/>
      <c r="C10" s="678"/>
      <c r="D10" s="625"/>
      <c r="E10" s="262" t="s">
        <v>5</v>
      </c>
      <c r="F10" s="263" t="s">
        <v>6</v>
      </c>
      <c r="G10" s="263" t="s">
        <v>7</v>
      </c>
      <c r="H10" s="264" t="s">
        <v>8</v>
      </c>
      <c r="I10" s="265" t="s">
        <v>9</v>
      </c>
      <c r="J10" s="266" t="s">
        <v>10</v>
      </c>
      <c r="K10" s="263" t="s">
        <v>11</v>
      </c>
      <c r="L10" s="263" t="s">
        <v>12</v>
      </c>
      <c r="M10" s="263" t="s">
        <v>13</v>
      </c>
      <c r="N10" s="263" t="s">
        <v>14</v>
      </c>
      <c r="O10" s="263" t="s">
        <v>15</v>
      </c>
      <c r="P10" s="263" t="s">
        <v>16</v>
      </c>
      <c r="Q10" s="263" t="s">
        <v>17</v>
      </c>
      <c r="R10" s="263" t="s">
        <v>18</v>
      </c>
      <c r="S10" s="263" t="s">
        <v>19</v>
      </c>
      <c r="T10" s="263" t="s">
        <v>20</v>
      </c>
      <c r="U10" s="263" t="s">
        <v>21</v>
      </c>
      <c r="V10" s="263" t="s">
        <v>22</v>
      </c>
      <c r="W10" s="263" t="s">
        <v>23</v>
      </c>
      <c r="X10" s="267" t="s">
        <v>24</v>
      </c>
      <c r="Y10" s="268" t="s">
        <v>25</v>
      </c>
      <c r="Z10" s="269" t="s">
        <v>105</v>
      </c>
      <c r="AA10" s="688"/>
      <c r="AB10" s="625"/>
      <c r="AC10" s="690"/>
    </row>
    <row r="11" spans="1:98" x14ac:dyDescent="0.25">
      <c r="A11" s="692" t="s">
        <v>26</v>
      </c>
      <c r="B11" s="628" t="s">
        <v>27</v>
      </c>
      <c r="C11" s="629"/>
      <c r="D11" s="270">
        <f>SUM(E11:G11)</f>
        <v>248</v>
      </c>
      <c r="E11" s="271">
        <v>191</v>
      </c>
      <c r="F11" s="272">
        <v>20</v>
      </c>
      <c r="G11" s="272">
        <v>37</v>
      </c>
      <c r="H11" s="273"/>
      <c r="I11" s="274"/>
      <c r="J11" s="273"/>
      <c r="K11" s="275"/>
      <c r="L11" s="275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7"/>
      <c r="Z11" s="278"/>
      <c r="AA11" s="279"/>
      <c r="AB11" s="279"/>
      <c r="AC11" s="279"/>
      <c r="AD11" s="280"/>
    </row>
    <row r="12" spans="1:98" x14ac:dyDescent="0.25">
      <c r="A12" s="693"/>
      <c r="B12" s="630" t="s">
        <v>28</v>
      </c>
      <c r="C12" s="281" t="s">
        <v>29</v>
      </c>
      <c r="D12" s="282">
        <f t="shared" ref="D12:D19" si="0">SUM(E12:X12)</f>
        <v>294</v>
      </c>
      <c r="E12" s="283">
        <v>224</v>
      </c>
      <c r="F12" s="284">
        <v>14</v>
      </c>
      <c r="G12" s="284">
        <v>12</v>
      </c>
      <c r="H12" s="284">
        <v>23</v>
      </c>
      <c r="I12" s="285">
        <v>12</v>
      </c>
      <c r="J12" s="284"/>
      <c r="K12" s="284">
        <v>1</v>
      </c>
      <c r="L12" s="284">
        <v>3</v>
      </c>
      <c r="M12" s="284">
        <v>1</v>
      </c>
      <c r="N12" s="284">
        <v>2</v>
      </c>
      <c r="O12" s="284">
        <v>1</v>
      </c>
      <c r="P12" s="284"/>
      <c r="Q12" s="284"/>
      <c r="R12" s="284">
        <v>1</v>
      </c>
      <c r="S12" s="284"/>
      <c r="T12" s="284"/>
      <c r="U12" s="284"/>
      <c r="V12" s="284"/>
      <c r="W12" s="284"/>
      <c r="X12" s="286"/>
      <c r="Y12" s="287"/>
      <c r="Z12" s="286"/>
      <c r="AA12" s="288"/>
      <c r="AB12" s="288"/>
      <c r="AC12" s="288"/>
      <c r="AD12" s="289"/>
      <c r="CA12" s="257" t="str">
        <f t="shared" ref="CA12:CA35" si="1">IF(D12&lt;SUM(Y12:AC12),"Total por edad no puede ser menor que la suma de los subgrupos","")</f>
        <v/>
      </c>
      <c r="CG12" s="257">
        <f t="shared" ref="CG12:CG39" si="2">IF(D12&lt;SUM(Y12:AC12),1,0)</f>
        <v>0</v>
      </c>
    </row>
    <row r="13" spans="1:98" x14ac:dyDescent="0.25">
      <c r="A13" s="693"/>
      <c r="B13" s="631"/>
      <c r="C13" s="469" t="s">
        <v>30</v>
      </c>
      <c r="D13" s="291">
        <f t="shared" si="0"/>
        <v>36</v>
      </c>
      <c r="E13" s="292">
        <v>26</v>
      </c>
      <c r="F13" s="293"/>
      <c r="G13" s="293"/>
      <c r="H13" s="293"/>
      <c r="I13" s="294"/>
      <c r="J13" s="293"/>
      <c r="K13" s="293"/>
      <c r="L13" s="293"/>
      <c r="M13" s="293"/>
      <c r="N13" s="293"/>
      <c r="O13" s="293">
        <v>4</v>
      </c>
      <c r="P13" s="293">
        <v>2</v>
      </c>
      <c r="Q13" s="293">
        <v>1</v>
      </c>
      <c r="R13" s="293">
        <v>2</v>
      </c>
      <c r="S13" s="293">
        <v>1</v>
      </c>
      <c r="T13" s="293"/>
      <c r="U13" s="293"/>
      <c r="V13" s="293"/>
      <c r="W13" s="293"/>
      <c r="X13" s="295"/>
      <c r="Y13" s="296"/>
      <c r="Z13" s="295"/>
      <c r="AA13" s="297"/>
      <c r="AB13" s="297"/>
      <c r="AC13" s="298"/>
      <c r="AD13" s="289"/>
      <c r="CA13" s="257" t="str">
        <f t="shared" si="1"/>
        <v/>
      </c>
      <c r="CG13" s="257">
        <f t="shared" si="2"/>
        <v>0</v>
      </c>
    </row>
    <row r="14" spans="1:98" x14ac:dyDescent="0.25">
      <c r="A14" s="693"/>
      <c r="B14" s="632"/>
      <c r="C14" s="299" t="s">
        <v>31</v>
      </c>
      <c r="D14" s="300">
        <f t="shared" si="0"/>
        <v>208</v>
      </c>
      <c r="E14" s="301">
        <v>190</v>
      </c>
      <c r="F14" s="302">
        <v>2</v>
      </c>
      <c r="G14" s="302"/>
      <c r="H14" s="302"/>
      <c r="I14" s="303"/>
      <c r="J14" s="302"/>
      <c r="K14" s="302"/>
      <c r="L14" s="302"/>
      <c r="M14" s="302"/>
      <c r="N14" s="302">
        <v>2</v>
      </c>
      <c r="O14" s="302"/>
      <c r="P14" s="302"/>
      <c r="Q14" s="302"/>
      <c r="R14" s="302">
        <v>1</v>
      </c>
      <c r="S14" s="302"/>
      <c r="T14" s="302"/>
      <c r="U14" s="302">
        <v>2</v>
      </c>
      <c r="V14" s="302">
        <v>5</v>
      </c>
      <c r="W14" s="302">
        <v>5</v>
      </c>
      <c r="X14" s="304">
        <v>1</v>
      </c>
      <c r="Y14" s="305"/>
      <c r="Z14" s="304"/>
      <c r="AA14" s="306"/>
      <c r="AB14" s="306"/>
      <c r="AC14" s="306"/>
      <c r="AD14" s="289"/>
      <c r="CA14" s="257" t="str">
        <f t="shared" si="1"/>
        <v/>
      </c>
      <c r="CG14" s="257">
        <f t="shared" si="2"/>
        <v>0</v>
      </c>
    </row>
    <row r="15" spans="1:98" x14ac:dyDescent="0.25">
      <c r="A15" s="693"/>
      <c r="B15" s="654" t="s">
        <v>32</v>
      </c>
      <c r="C15" s="655"/>
      <c r="D15" s="307">
        <f t="shared" si="0"/>
        <v>244</v>
      </c>
      <c r="E15" s="292">
        <v>122</v>
      </c>
      <c r="F15" s="293">
        <v>20</v>
      </c>
      <c r="G15" s="293">
        <v>37</v>
      </c>
      <c r="H15" s="293">
        <v>35</v>
      </c>
      <c r="I15" s="298">
        <v>30</v>
      </c>
      <c r="J15" s="296"/>
      <c r="K15" s="293"/>
      <c r="L15" s="293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9"/>
      <c r="Z15" s="310"/>
      <c r="AA15" s="298"/>
      <c r="AB15" s="298"/>
      <c r="AC15" s="298"/>
      <c r="AD15" s="289"/>
      <c r="CA15" s="257" t="str">
        <f t="shared" si="1"/>
        <v/>
      </c>
      <c r="CG15" s="257">
        <f t="shared" si="2"/>
        <v>0</v>
      </c>
    </row>
    <row r="16" spans="1:98" x14ac:dyDescent="0.25">
      <c r="A16" s="693"/>
      <c r="B16" s="618" t="s">
        <v>33</v>
      </c>
      <c r="C16" s="619"/>
      <c r="D16" s="291">
        <f t="shared" si="0"/>
        <v>217</v>
      </c>
      <c r="E16" s="311">
        <v>160</v>
      </c>
      <c r="F16" s="312">
        <v>57</v>
      </c>
      <c r="G16" s="312"/>
      <c r="H16" s="312"/>
      <c r="I16" s="297"/>
      <c r="J16" s="313"/>
      <c r="K16" s="312"/>
      <c r="L16" s="312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5"/>
      <c r="Z16" s="295"/>
      <c r="AA16" s="297"/>
      <c r="AB16" s="297"/>
      <c r="AC16" s="297"/>
      <c r="AD16" s="289"/>
      <c r="CA16" s="257" t="str">
        <f t="shared" si="1"/>
        <v/>
      </c>
      <c r="CG16" s="257">
        <f t="shared" si="2"/>
        <v>0</v>
      </c>
    </row>
    <row r="17" spans="1:85" x14ac:dyDescent="0.25">
      <c r="A17" s="693"/>
      <c r="B17" s="618" t="s">
        <v>34</v>
      </c>
      <c r="C17" s="619"/>
      <c r="D17" s="291">
        <f t="shared" si="0"/>
        <v>74</v>
      </c>
      <c r="E17" s="311">
        <v>17</v>
      </c>
      <c r="F17" s="312">
        <v>20</v>
      </c>
      <c r="G17" s="312">
        <v>37</v>
      </c>
      <c r="H17" s="312"/>
      <c r="I17" s="297"/>
      <c r="J17" s="313"/>
      <c r="K17" s="312"/>
      <c r="L17" s="312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5"/>
      <c r="Z17" s="295"/>
      <c r="AA17" s="297"/>
      <c r="AB17" s="297"/>
      <c r="AC17" s="297"/>
      <c r="AD17" s="289"/>
      <c r="CA17" s="257" t="str">
        <f t="shared" si="1"/>
        <v/>
      </c>
      <c r="CG17" s="257">
        <f t="shared" si="2"/>
        <v>0</v>
      </c>
    </row>
    <row r="18" spans="1:85" x14ac:dyDescent="0.25">
      <c r="A18" s="693"/>
      <c r="B18" s="618" t="s">
        <v>79</v>
      </c>
      <c r="C18" s="619"/>
      <c r="D18" s="291">
        <f t="shared" si="0"/>
        <v>0</v>
      </c>
      <c r="E18" s="311"/>
      <c r="F18" s="312"/>
      <c r="G18" s="312"/>
      <c r="H18" s="312"/>
      <c r="I18" s="297"/>
      <c r="J18" s="313"/>
      <c r="K18" s="312"/>
      <c r="L18" s="312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5"/>
      <c r="Z18" s="295"/>
      <c r="AA18" s="297"/>
      <c r="AB18" s="297"/>
      <c r="AC18" s="297"/>
      <c r="AD18" s="289"/>
      <c r="CA18" s="257" t="str">
        <f t="shared" si="1"/>
        <v/>
      </c>
      <c r="CG18" s="257">
        <f t="shared" si="2"/>
        <v>0</v>
      </c>
    </row>
    <row r="19" spans="1:85" x14ac:dyDescent="0.25">
      <c r="A19" s="693"/>
      <c r="B19" s="618" t="s">
        <v>35</v>
      </c>
      <c r="C19" s="619"/>
      <c r="D19" s="291">
        <f t="shared" si="0"/>
        <v>122</v>
      </c>
      <c r="E19" s="311">
        <v>122</v>
      </c>
      <c r="F19" s="312"/>
      <c r="G19" s="312"/>
      <c r="H19" s="312"/>
      <c r="I19" s="297"/>
      <c r="J19" s="313"/>
      <c r="K19" s="312"/>
      <c r="L19" s="312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5"/>
      <c r="Z19" s="295"/>
      <c r="AA19" s="297"/>
      <c r="AB19" s="297"/>
      <c r="AC19" s="297"/>
      <c r="AD19" s="289"/>
      <c r="CA19" s="257" t="str">
        <f t="shared" si="1"/>
        <v/>
      </c>
      <c r="CG19" s="257">
        <f t="shared" si="2"/>
        <v>0</v>
      </c>
    </row>
    <row r="20" spans="1:85" x14ac:dyDescent="0.25">
      <c r="A20" s="693"/>
      <c r="B20" s="618" t="s">
        <v>36</v>
      </c>
      <c r="C20" s="619"/>
      <c r="D20" s="291">
        <f>SUM(J20:T20)</f>
        <v>27</v>
      </c>
      <c r="E20" s="316"/>
      <c r="F20" s="317"/>
      <c r="G20" s="317"/>
      <c r="H20" s="317"/>
      <c r="I20" s="318"/>
      <c r="J20" s="313"/>
      <c r="K20" s="312">
        <v>3</v>
      </c>
      <c r="L20" s="312">
        <v>4</v>
      </c>
      <c r="M20" s="312">
        <v>10</v>
      </c>
      <c r="N20" s="312">
        <v>5</v>
      </c>
      <c r="O20" s="312">
        <v>5</v>
      </c>
      <c r="P20" s="312"/>
      <c r="Q20" s="312"/>
      <c r="R20" s="312"/>
      <c r="S20" s="312"/>
      <c r="T20" s="312"/>
      <c r="U20" s="319"/>
      <c r="V20" s="319"/>
      <c r="W20" s="319"/>
      <c r="X20" s="319"/>
      <c r="Y20" s="315"/>
      <c r="Z20" s="295">
        <v>27</v>
      </c>
      <c r="AA20" s="297"/>
      <c r="AB20" s="318"/>
      <c r="AC20" s="318"/>
      <c r="AD20" s="289"/>
      <c r="CA20" s="257" t="str">
        <f t="shared" si="1"/>
        <v/>
      </c>
      <c r="CG20" s="257">
        <f t="shared" si="2"/>
        <v>0</v>
      </c>
    </row>
    <row r="21" spans="1:85" x14ac:dyDescent="0.25">
      <c r="A21" s="693"/>
      <c r="B21" s="621" t="s">
        <v>106</v>
      </c>
      <c r="C21" s="622"/>
      <c r="D21" s="320">
        <f>SUM(H21:T21)</f>
        <v>0</v>
      </c>
      <c r="E21" s="321"/>
      <c r="F21" s="322"/>
      <c r="G21" s="322"/>
      <c r="H21" s="323"/>
      <c r="I21" s="324"/>
      <c r="J21" s="325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6"/>
      <c r="V21" s="326"/>
      <c r="W21" s="326"/>
      <c r="X21" s="326"/>
      <c r="Y21" s="327"/>
      <c r="Z21" s="328"/>
      <c r="AA21" s="324"/>
      <c r="AB21" s="329"/>
      <c r="AC21" s="329"/>
      <c r="AD21" s="289"/>
      <c r="CA21" s="257" t="str">
        <f t="shared" si="1"/>
        <v/>
      </c>
      <c r="CG21" s="257">
        <f t="shared" si="2"/>
        <v>0</v>
      </c>
    </row>
    <row r="22" spans="1:85" x14ac:dyDescent="0.25">
      <c r="A22" s="693"/>
      <c r="B22" s="623" t="s">
        <v>107</v>
      </c>
      <c r="C22" s="330" t="s">
        <v>37</v>
      </c>
      <c r="D22" s="270">
        <f>E22</f>
        <v>18</v>
      </c>
      <c r="E22" s="283">
        <v>18</v>
      </c>
      <c r="F22" s="275"/>
      <c r="G22" s="275"/>
      <c r="H22" s="275"/>
      <c r="I22" s="274"/>
      <c r="J22" s="331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276"/>
      <c r="Y22" s="333"/>
      <c r="Z22" s="278"/>
      <c r="AA22" s="334"/>
      <c r="AB22" s="279"/>
      <c r="AC22" s="279"/>
      <c r="AD22" s="289"/>
      <c r="CA22" s="257" t="str">
        <f t="shared" si="1"/>
        <v/>
      </c>
      <c r="CG22" s="257">
        <f t="shared" si="2"/>
        <v>0</v>
      </c>
    </row>
    <row r="23" spans="1:85" x14ac:dyDescent="0.25">
      <c r="A23" s="693"/>
      <c r="B23" s="624"/>
      <c r="C23" s="471" t="s">
        <v>38</v>
      </c>
      <c r="D23" s="320">
        <f>E23</f>
        <v>18</v>
      </c>
      <c r="E23" s="311">
        <v>18</v>
      </c>
      <c r="F23" s="322"/>
      <c r="G23" s="322"/>
      <c r="H23" s="322"/>
      <c r="I23" s="336"/>
      <c r="J23" s="33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26"/>
      <c r="Y23" s="338"/>
      <c r="Z23" s="339"/>
      <c r="AA23" s="324"/>
      <c r="AB23" s="329"/>
      <c r="AC23" s="329"/>
      <c r="AD23" s="289"/>
      <c r="CA23" s="257" t="str">
        <f t="shared" si="1"/>
        <v/>
      </c>
      <c r="CG23" s="257">
        <f t="shared" si="2"/>
        <v>0</v>
      </c>
    </row>
    <row r="24" spans="1:85" x14ac:dyDescent="0.25">
      <c r="A24" s="693"/>
      <c r="B24" s="625"/>
      <c r="C24" s="340" t="s">
        <v>39</v>
      </c>
      <c r="D24" s="341">
        <f>SUM(E24:G24)</f>
        <v>0</v>
      </c>
      <c r="E24" s="342"/>
      <c r="F24" s="343"/>
      <c r="G24" s="343"/>
      <c r="H24" s="344"/>
      <c r="I24" s="345"/>
      <c r="J24" s="344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7"/>
      <c r="Y24" s="348"/>
      <c r="Z24" s="349"/>
      <c r="AA24" s="350"/>
      <c r="AB24" s="350"/>
      <c r="AC24" s="350"/>
      <c r="AD24" s="289"/>
      <c r="CA24" s="257" t="str">
        <f t="shared" si="1"/>
        <v/>
      </c>
      <c r="CG24" s="257">
        <f t="shared" si="2"/>
        <v>0</v>
      </c>
    </row>
    <row r="25" spans="1:85" x14ac:dyDescent="0.25">
      <c r="A25" s="693"/>
      <c r="B25" s="623" t="s">
        <v>40</v>
      </c>
      <c r="C25" s="351" t="s">
        <v>41</v>
      </c>
      <c r="D25" s="282">
        <f>SUM(E25:G25)</f>
        <v>0</v>
      </c>
      <c r="E25" s="283"/>
      <c r="F25" s="284"/>
      <c r="G25" s="284"/>
      <c r="H25" s="332"/>
      <c r="I25" s="352"/>
      <c r="J25" s="331"/>
      <c r="K25" s="332"/>
      <c r="L25" s="332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33"/>
      <c r="Z25" s="278"/>
      <c r="AA25" s="334"/>
      <c r="AB25" s="288"/>
      <c r="AC25" s="288"/>
      <c r="AD25" s="289"/>
      <c r="CA25" s="257" t="str">
        <f t="shared" si="1"/>
        <v/>
      </c>
      <c r="CG25" s="257">
        <f t="shared" si="2"/>
        <v>0</v>
      </c>
    </row>
    <row r="26" spans="1:85" x14ac:dyDescent="0.25">
      <c r="A26" s="693"/>
      <c r="B26" s="624"/>
      <c r="C26" s="354" t="s">
        <v>42</v>
      </c>
      <c r="D26" s="291">
        <f>SUM(E26:I26)</f>
        <v>0</v>
      </c>
      <c r="E26" s="311"/>
      <c r="F26" s="312"/>
      <c r="G26" s="312"/>
      <c r="H26" s="312"/>
      <c r="I26" s="297"/>
      <c r="J26" s="337"/>
      <c r="K26" s="317"/>
      <c r="L26" s="317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38"/>
      <c r="Z26" s="339"/>
      <c r="AA26" s="324"/>
      <c r="AB26" s="297"/>
      <c r="AC26" s="297"/>
      <c r="AD26" s="289"/>
      <c r="CA26" s="257" t="str">
        <f t="shared" si="1"/>
        <v/>
      </c>
      <c r="CG26" s="257">
        <f t="shared" si="2"/>
        <v>0</v>
      </c>
    </row>
    <row r="27" spans="1:85" x14ac:dyDescent="0.25">
      <c r="A27" s="693"/>
      <c r="B27" s="625"/>
      <c r="C27" s="340" t="s">
        <v>39</v>
      </c>
      <c r="D27" s="341">
        <f>SUM(E27:I27)</f>
        <v>122</v>
      </c>
      <c r="E27" s="342"/>
      <c r="F27" s="355">
        <v>20</v>
      </c>
      <c r="G27" s="355">
        <v>37</v>
      </c>
      <c r="H27" s="355">
        <v>35</v>
      </c>
      <c r="I27" s="350">
        <v>30</v>
      </c>
      <c r="J27" s="344"/>
      <c r="K27" s="346"/>
      <c r="L27" s="346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8"/>
      <c r="Z27" s="349"/>
      <c r="AA27" s="350"/>
      <c r="AB27" s="350"/>
      <c r="AC27" s="350"/>
      <c r="AD27" s="289"/>
      <c r="CA27" s="257" t="str">
        <f t="shared" si="1"/>
        <v/>
      </c>
      <c r="CG27" s="257">
        <f t="shared" si="2"/>
        <v>0</v>
      </c>
    </row>
    <row r="28" spans="1:85" x14ac:dyDescent="0.25">
      <c r="A28" s="693"/>
      <c r="B28" s="654" t="s">
        <v>43</v>
      </c>
      <c r="C28" s="655"/>
      <c r="D28" s="307">
        <f t="shared" ref="D28:D33" si="3">SUM(E28:X28)</f>
        <v>172</v>
      </c>
      <c r="E28" s="292">
        <v>66</v>
      </c>
      <c r="F28" s="293"/>
      <c r="G28" s="293"/>
      <c r="H28" s="293">
        <v>35</v>
      </c>
      <c r="I28" s="298">
        <v>30</v>
      </c>
      <c r="J28" s="296"/>
      <c r="K28" s="293">
        <v>1</v>
      </c>
      <c r="L28" s="293">
        <v>1</v>
      </c>
      <c r="M28" s="308">
        <v>2</v>
      </c>
      <c r="N28" s="308">
        <v>1</v>
      </c>
      <c r="O28" s="308">
        <v>1</v>
      </c>
      <c r="P28" s="308"/>
      <c r="Q28" s="308">
        <v>2</v>
      </c>
      <c r="R28" s="308">
        <v>5</v>
      </c>
      <c r="S28" s="308">
        <v>2</v>
      </c>
      <c r="T28" s="308">
        <v>3</v>
      </c>
      <c r="U28" s="308">
        <v>5</v>
      </c>
      <c r="V28" s="308">
        <v>1</v>
      </c>
      <c r="W28" s="308">
        <v>5</v>
      </c>
      <c r="X28" s="308">
        <v>12</v>
      </c>
      <c r="Y28" s="309"/>
      <c r="Z28" s="310"/>
      <c r="AA28" s="298"/>
      <c r="AB28" s="298"/>
      <c r="AC28" s="298"/>
      <c r="AD28" s="289"/>
      <c r="CA28" s="257" t="str">
        <f t="shared" si="1"/>
        <v/>
      </c>
      <c r="CG28" s="257">
        <f t="shared" si="2"/>
        <v>0</v>
      </c>
    </row>
    <row r="29" spans="1:85" x14ac:dyDescent="0.25">
      <c r="A29" s="693"/>
      <c r="B29" s="618" t="s">
        <v>44</v>
      </c>
      <c r="C29" s="619"/>
      <c r="D29" s="291">
        <f t="shared" si="3"/>
        <v>276</v>
      </c>
      <c r="E29" s="311">
        <v>276</v>
      </c>
      <c r="F29" s="312"/>
      <c r="G29" s="312"/>
      <c r="H29" s="312"/>
      <c r="I29" s="297"/>
      <c r="J29" s="313"/>
      <c r="K29" s="312"/>
      <c r="L29" s="312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5"/>
      <c r="Z29" s="295"/>
      <c r="AA29" s="297"/>
      <c r="AB29" s="324"/>
      <c r="AC29" s="297"/>
      <c r="AD29" s="289"/>
      <c r="CA29" s="257" t="str">
        <f t="shared" si="1"/>
        <v/>
      </c>
      <c r="CG29" s="257">
        <f t="shared" si="2"/>
        <v>0</v>
      </c>
    </row>
    <row r="30" spans="1:85" x14ac:dyDescent="0.25">
      <c r="A30" s="693"/>
      <c r="B30" s="620" t="s">
        <v>80</v>
      </c>
      <c r="C30" s="356" t="s">
        <v>108</v>
      </c>
      <c r="D30" s="291">
        <f t="shared" si="3"/>
        <v>0</v>
      </c>
      <c r="E30" s="311"/>
      <c r="F30" s="312"/>
      <c r="G30" s="312"/>
      <c r="H30" s="312"/>
      <c r="I30" s="297"/>
      <c r="J30" s="313"/>
      <c r="K30" s="312"/>
      <c r="L30" s="312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5"/>
      <c r="Z30" s="295"/>
      <c r="AA30" s="297"/>
      <c r="AB30" s="297"/>
      <c r="AC30" s="297"/>
      <c r="AD30" s="289"/>
      <c r="CA30" s="257" t="str">
        <f t="shared" si="1"/>
        <v/>
      </c>
      <c r="CG30" s="257">
        <f t="shared" si="2"/>
        <v>0</v>
      </c>
    </row>
    <row r="31" spans="1:85" x14ac:dyDescent="0.25">
      <c r="A31" s="693"/>
      <c r="B31" s="620"/>
      <c r="C31" s="356" t="s">
        <v>109</v>
      </c>
      <c r="D31" s="291">
        <f t="shared" si="3"/>
        <v>0</v>
      </c>
      <c r="E31" s="311"/>
      <c r="F31" s="312"/>
      <c r="G31" s="312"/>
      <c r="H31" s="312"/>
      <c r="I31" s="297"/>
      <c r="J31" s="313"/>
      <c r="K31" s="312"/>
      <c r="L31" s="312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5"/>
      <c r="Z31" s="295"/>
      <c r="AA31" s="297"/>
      <c r="AB31" s="297"/>
      <c r="AC31" s="297"/>
      <c r="AD31" s="289"/>
      <c r="CA31" s="257" t="str">
        <f t="shared" si="1"/>
        <v/>
      </c>
      <c r="CG31" s="257">
        <f t="shared" si="2"/>
        <v>0</v>
      </c>
    </row>
    <row r="32" spans="1:85" x14ac:dyDescent="0.25">
      <c r="A32" s="693"/>
      <c r="B32" s="691" t="s">
        <v>81</v>
      </c>
      <c r="C32" s="691"/>
      <c r="D32" s="291">
        <f t="shared" si="3"/>
        <v>0</v>
      </c>
      <c r="E32" s="311"/>
      <c r="F32" s="312"/>
      <c r="G32" s="312"/>
      <c r="H32" s="312"/>
      <c r="I32" s="297"/>
      <c r="J32" s="313"/>
      <c r="K32" s="312"/>
      <c r="L32" s="312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5"/>
      <c r="Z32" s="295"/>
      <c r="AA32" s="297"/>
      <c r="AB32" s="297"/>
      <c r="AC32" s="297"/>
      <c r="AD32" s="289"/>
      <c r="CA32" s="257" t="str">
        <f t="shared" si="1"/>
        <v/>
      </c>
      <c r="CG32" s="257">
        <f t="shared" si="2"/>
        <v>0</v>
      </c>
    </row>
    <row r="33" spans="1:85" x14ac:dyDescent="0.25">
      <c r="A33" s="693"/>
      <c r="B33" s="618" t="s">
        <v>45</v>
      </c>
      <c r="C33" s="619"/>
      <c r="D33" s="291">
        <f t="shared" si="3"/>
        <v>0</v>
      </c>
      <c r="E33" s="311"/>
      <c r="F33" s="312"/>
      <c r="G33" s="312"/>
      <c r="H33" s="312"/>
      <c r="I33" s="297"/>
      <c r="J33" s="313"/>
      <c r="K33" s="312"/>
      <c r="L33" s="312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5"/>
      <c r="Z33" s="295"/>
      <c r="AA33" s="297"/>
      <c r="AB33" s="297"/>
      <c r="AC33" s="297"/>
      <c r="AD33" s="289"/>
      <c r="CA33" s="257" t="str">
        <f t="shared" si="1"/>
        <v/>
      </c>
      <c r="CG33" s="257">
        <f t="shared" si="2"/>
        <v>0</v>
      </c>
    </row>
    <row r="34" spans="1:85" x14ac:dyDescent="0.25">
      <c r="A34" s="693"/>
      <c r="B34" s="656" t="s">
        <v>110</v>
      </c>
      <c r="C34" s="657"/>
      <c r="D34" s="357">
        <f>SUM(J34:T34)</f>
        <v>0</v>
      </c>
      <c r="E34" s="316"/>
      <c r="F34" s="317"/>
      <c r="G34" s="317"/>
      <c r="H34" s="317"/>
      <c r="I34" s="318"/>
      <c r="J34" s="313"/>
      <c r="K34" s="312"/>
      <c r="L34" s="312"/>
      <c r="M34" s="314"/>
      <c r="N34" s="314"/>
      <c r="O34" s="314"/>
      <c r="P34" s="314"/>
      <c r="Q34" s="314"/>
      <c r="R34" s="314"/>
      <c r="S34" s="314"/>
      <c r="T34" s="314"/>
      <c r="U34" s="319"/>
      <c r="V34" s="319"/>
      <c r="W34" s="319"/>
      <c r="X34" s="319"/>
      <c r="Y34" s="315"/>
      <c r="Z34" s="295"/>
      <c r="AA34" s="297"/>
      <c r="AB34" s="297"/>
      <c r="AC34" s="318"/>
      <c r="AD34" s="289"/>
      <c r="CA34" s="257" t="str">
        <f t="shared" si="1"/>
        <v/>
      </c>
      <c r="CG34" s="257">
        <f t="shared" si="2"/>
        <v>0</v>
      </c>
    </row>
    <row r="35" spans="1:85" x14ac:dyDescent="0.25">
      <c r="A35" s="693"/>
      <c r="B35" s="621" t="s">
        <v>47</v>
      </c>
      <c r="C35" s="622"/>
      <c r="D35" s="320">
        <f>SUM(E35:X35)</f>
        <v>601</v>
      </c>
      <c r="E35" s="358">
        <v>136</v>
      </c>
      <c r="F35" s="323"/>
      <c r="G35" s="323"/>
      <c r="H35" s="323"/>
      <c r="I35" s="324"/>
      <c r="J35" s="325"/>
      <c r="K35" s="323">
        <v>21</v>
      </c>
      <c r="L35" s="323">
        <v>11</v>
      </c>
      <c r="M35" s="359">
        <v>21</v>
      </c>
      <c r="N35" s="359">
        <v>24</v>
      </c>
      <c r="O35" s="359">
        <v>16</v>
      </c>
      <c r="P35" s="359">
        <v>22</v>
      </c>
      <c r="Q35" s="359">
        <v>14</v>
      </c>
      <c r="R35" s="359">
        <v>27</v>
      </c>
      <c r="S35" s="359">
        <v>41</v>
      </c>
      <c r="T35" s="359">
        <v>32</v>
      </c>
      <c r="U35" s="359">
        <v>52</v>
      </c>
      <c r="V35" s="359">
        <v>45</v>
      </c>
      <c r="W35" s="359">
        <v>31</v>
      </c>
      <c r="X35" s="359">
        <v>108</v>
      </c>
      <c r="Y35" s="327"/>
      <c r="Z35" s="328"/>
      <c r="AA35" s="324"/>
      <c r="AB35" s="297"/>
      <c r="AC35" s="324"/>
      <c r="AD35" s="289"/>
      <c r="CA35" s="257" t="str">
        <f t="shared" si="1"/>
        <v/>
      </c>
      <c r="CG35" s="257">
        <f t="shared" si="2"/>
        <v>0</v>
      </c>
    </row>
    <row r="36" spans="1:85" x14ac:dyDescent="0.25">
      <c r="A36" s="693"/>
      <c r="B36" s="623" t="s">
        <v>48</v>
      </c>
      <c r="C36" s="360" t="s">
        <v>49</v>
      </c>
      <c r="D36" s="282">
        <f>SUM(U36:X36)</f>
        <v>0</v>
      </c>
      <c r="E36" s="361"/>
      <c r="F36" s="332"/>
      <c r="G36" s="332"/>
      <c r="H36" s="332"/>
      <c r="I36" s="352"/>
      <c r="J36" s="331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62"/>
      <c r="V36" s="362"/>
      <c r="W36" s="362"/>
      <c r="X36" s="362"/>
      <c r="Y36" s="363"/>
      <c r="Z36" s="364"/>
      <c r="AA36" s="352"/>
      <c r="AB36" s="352"/>
      <c r="AC36" s="352"/>
      <c r="AD36" s="289"/>
      <c r="CA36" s="257" t="str">
        <f t="shared" ref="CA36:CA39" si="4">IF(D36&lt;SUM(Y36:AC36),"Total por edad no puede ser menor que la suma de los subgrupos","")</f>
        <v/>
      </c>
      <c r="CG36" s="257">
        <f t="shared" si="2"/>
        <v>0</v>
      </c>
    </row>
    <row r="37" spans="1:85" x14ac:dyDescent="0.25">
      <c r="A37" s="693"/>
      <c r="B37" s="624"/>
      <c r="C37" s="365" t="s">
        <v>50</v>
      </c>
      <c r="D37" s="291">
        <f>SUM(U37:X37)</f>
        <v>215</v>
      </c>
      <c r="E37" s="316"/>
      <c r="F37" s="317"/>
      <c r="G37" s="317"/>
      <c r="H37" s="317"/>
      <c r="I37" s="318"/>
      <c r="J37" s="33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4">
        <v>49</v>
      </c>
      <c r="V37" s="314">
        <v>44</v>
      </c>
      <c r="W37" s="314">
        <v>26</v>
      </c>
      <c r="X37" s="314">
        <v>96</v>
      </c>
      <c r="Y37" s="366"/>
      <c r="Z37" s="367"/>
      <c r="AA37" s="318"/>
      <c r="AB37" s="318"/>
      <c r="AC37" s="318"/>
      <c r="AD37" s="289"/>
      <c r="CA37" s="257" t="str">
        <f t="shared" si="4"/>
        <v/>
      </c>
      <c r="CG37" s="257">
        <f t="shared" si="2"/>
        <v>0</v>
      </c>
    </row>
    <row r="38" spans="1:85" x14ac:dyDescent="0.25">
      <c r="A38" s="693"/>
      <c r="B38" s="625"/>
      <c r="C38" s="368" t="s">
        <v>51</v>
      </c>
      <c r="D38" s="341">
        <f>SUM(U38:X38)</f>
        <v>0</v>
      </c>
      <c r="E38" s="369"/>
      <c r="F38" s="346"/>
      <c r="G38" s="346"/>
      <c r="H38" s="346"/>
      <c r="I38" s="370"/>
      <c r="J38" s="344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71"/>
      <c r="V38" s="371"/>
      <c r="W38" s="371"/>
      <c r="X38" s="371"/>
      <c r="Y38" s="348"/>
      <c r="Z38" s="349"/>
      <c r="AA38" s="370"/>
      <c r="AB38" s="370"/>
      <c r="AC38" s="370"/>
      <c r="AD38" s="289"/>
      <c r="CA38" s="257" t="str">
        <f t="shared" si="4"/>
        <v/>
      </c>
      <c r="CG38" s="257">
        <f t="shared" si="2"/>
        <v>0</v>
      </c>
    </row>
    <row r="39" spans="1:85" x14ac:dyDescent="0.25">
      <c r="A39" s="693"/>
      <c r="B39" s="695" t="s">
        <v>52</v>
      </c>
      <c r="C39" s="696"/>
      <c r="D39" s="300">
        <f>SUM(E39:X39)</f>
        <v>0</v>
      </c>
      <c r="E39" s="301"/>
      <c r="F39" s="302"/>
      <c r="G39" s="302"/>
      <c r="H39" s="302"/>
      <c r="I39" s="306"/>
      <c r="J39" s="305"/>
      <c r="K39" s="302"/>
      <c r="L39" s="30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3"/>
      <c r="Z39" s="374"/>
      <c r="AA39" s="375"/>
      <c r="AB39" s="375"/>
      <c r="AC39" s="375"/>
      <c r="AD39" s="289"/>
      <c r="CA39" s="257" t="str">
        <f t="shared" si="4"/>
        <v/>
      </c>
      <c r="CG39" s="257">
        <f t="shared" si="2"/>
        <v>0</v>
      </c>
    </row>
    <row r="40" spans="1:85" x14ac:dyDescent="0.25">
      <c r="A40" s="694"/>
      <c r="B40" s="626" t="s">
        <v>4</v>
      </c>
      <c r="C40" s="627"/>
      <c r="D40" s="376">
        <f>SUM(E40:X40)</f>
        <v>2892</v>
      </c>
      <c r="E40" s="377">
        <f t="shared" ref="E40:AC40" si="5">SUM(E11:E39)</f>
        <v>1566</v>
      </c>
      <c r="F40" s="378">
        <f t="shared" si="5"/>
        <v>153</v>
      </c>
      <c r="G40" s="378">
        <f t="shared" si="5"/>
        <v>160</v>
      </c>
      <c r="H40" s="378">
        <f t="shared" si="5"/>
        <v>128</v>
      </c>
      <c r="I40" s="379">
        <f t="shared" si="5"/>
        <v>102</v>
      </c>
      <c r="J40" s="380">
        <f t="shared" si="5"/>
        <v>0</v>
      </c>
      <c r="K40" s="378">
        <f t="shared" si="5"/>
        <v>26</v>
      </c>
      <c r="L40" s="378">
        <f t="shared" si="5"/>
        <v>19</v>
      </c>
      <c r="M40" s="381">
        <f t="shared" si="5"/>
        <v>34</v>
      </c>
      <c r="N40" s="381">
        <f t="shared" si="5"/>
        <v>34</v>
      </c>
      <c r="O40" s="381">
        <f t="shared" si="5"/>
        <v>27</v>
      </c>
      <c r="P40" s="381">
        <f t="shared" si="5"/>
        <v>24</v>
      </c>
      <c r="Q40" s="381">
        <f t="shared" si="5"/>
        <v>17</v>
      </c>
      <c r="R40" s="381">
        <f t="shared" si="5"/>
        <v>36</v>
      </c>
      <c r="S40" s="381">
        <f t="shared" si="5"/>
        <v>44</v>
      </c>
      <c r="T40" s="381">
        <f t="shared" si="5"/>
        <v>35</v>
      </c>
      <c r="U40" s="381">
        <f t="shared" si="5"/>
        <v>108</v>
      </c>
      <c r="V40" s="381">
        <f t="shared" si="5"/>
        <v>95</v>
      </c>
      <c r="W40" s="381">
        <f t="shared" si="5"/>
        <v>67</v>
      </c>
      <c r="X40" s="381">
        <f t="shared" si="5"/>
        <v>217</v>
      </c>
      <c r="Y40" s="382">
        <f t="shared" si="5"/>
        <v>0</v>
      </c>
      <c r="Z40" s="383">
        <f t="shared" si="5"/>
        <v>27</v>
      </c>
      <c r="AA40" s="379">
        <f t="shared" si="5"/>
        <v>0</v>
      </c>
      <c r="AB40" s="379">
        <f t="shared" si="5"/>
        <v>0</v>
      </c>
      <c r="AC40" s="379">
        <f t="shared" si="5"/>
        <v>0</v>
      </c>
      <c r="AD40" s="280"/>
    </row>
    <row r="41" spans="1:85" x14ac:dyDescent="0.25">
      <c r="A41" s="384" t="s">
        <v>53</v>
      </c>
      <c r="B41" s="385"/>
      <c r="C41" s="385"/>
      <c r="D41" s="385"/>
      <c r="E41" s="385"/>
      <c r="F41" s="385"/>
      <c r="G41" s="386"/>
      <c r="H41" s="386"/>
      <c r="I41" s="387"/>
      <c r="J41" s="387"/>
      <c r="K41" s="387"/>
      <c r="L41" s="387"/>
      <c r="M41" s="387"/>
      <c r="N41" s="387"/>
      <c r="O41" s="388"/>
      <c r="P41" s="387"/>
      <c r="Q41" s="254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</row>
    <row r="42" spans="1:85" ht="42" x14ac:dyDescent="0.25">
      <c r="A42" s="697" t="s">
        <v>3</v>
      </c>
      <c r="B42" s="698"/>
      <c r="C42" s="699"/>
      <c r="D42" s="470" t="s">
        <v>4</v>
      </c>
      <c r="E42" s="390" t="s">
        <v>54</v>
      </c>
      <c r="F42" s="476" t="s">
        <v>111</v>
      </c>
      <c r="G42" s="476" t="s">
        <v>55</v>
      </c>
      <c r="H42" s="477" t="s">
        <v>56</v>
      </c>
      <c r="I42" s="393" t="s">
        <v>112</v>
      </c>
      <c r="J42" s="387"/>
      <c r="K42" s="387"/>
      <c r="L42" s="387"/>
      <c r="M42" s="387"/>
      <c r="N42" s="387"/>
      <c r="O42" s="387"/>
      <c r="P42" s="387"/>
      <c r="Q42" s="254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</row>
    <row r="43" spans="1:85" x14ac:dyDescent="0.25">
      <c r="A43" s="692" t="s">
        <v>26</v>
      </c>
      <c r="B43" s="628" t="s">
        <v>27</v>
      </c>
      <c r="C43" s="629"/>
      <c r="D43" s="270">
        <f t="shared" ref="D43:D72" si="6">SUM(E43:H43)</f>
        <v>130</v>
      </c>
      <c r="E43" s="271">
        <v>64</v>
      </c>
      <c r="F43" s="272">
        <v>6</v>
      </c>
      <c r="G43" s="272"/>
      <c r="H43" s="394">
        <v>60</v>
      </c>
      <c r="I43" s="395"/>
      <c r="J43" s="289"/>
      <c r="K43" s="387"/>
      <c r="L43" s="387"/>
      <c r="M43" s="387"/>
      <c r="N43" s="387"/>
      <c r="O43" s="387"/>
      <c r="P43" s="387"/>
      <c r="Q43" s="254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CA43" s="257" t="str">
        <f t="shared" ref="CA43:CA71" si="7">IF(AND(D43=0,D11&gt;0),"En esta área en Sección A,  se consignan personas pero falta registrar la Sesión","")</f>
        <v/>
      </c>
      <c r="CG43" s="257">
        <f t="shared" ref="CG43:CG71" si="8">IF(AND(D43=0,D11&gt;0),1,0)</f>
        <v>0</v>
      </c>
    </row>
    <row r="44" spans="1:85" x14ac:dyDescent="0.25">
      <c r="A44" s="693"/>
      <c r="B44" s="630" t="s">
        <v>28</v>
      </c>
      <c r="C44" s="281" t="s">
        <v>29</v>
      </c>
      <c r="D44" s="270">
        <f t="shared" si="6"/>
        <v>143</v>
      </c>
      <c r="E44" s="283">
        <v>60</v>
      </c>
      <c r="F44" s="284">
        <v>8</v>
      </c>
      <c r="G44" s="284"/>
      <c r="H44" s="362">
        <v>75</v>
      </c>
      <c r="I44" s="396"/>
      <c r="J44" s="289"/>
      <c r="K44" s="387"/>
      <c r="L44" s="387"/>
      <c r="M44" s="387"/>
      <c r="N44" s="387"/>
      <c r="O44" s="387"/>
      <c r="P44" s="387"/>
      <c r="Q44" s="254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CA44" s="257" t="str">
        <f t="shared" si="7"/>
        <v/>
      </c>
      <c r="CG44" s="257">
        <f t="shared" si="8"/>
        <v>0</v>
      </c>
    </row>
    <row r="45" spans="1:85" x14ac:dyDescent="0.25">
      <c r="A45" s="693"/>
      <c r="B45" s="631"/>
      <c r="C45" s="469" t="s">
        <v>30</v>
      </c>
      <c r="D45" s="320">
        <f t="shared" si="6"/>
        <v>17</v>
      </c>
      <c r="E45" s="311">
        <v>7</v>
      </c>
      <c r="F45" s="312"/>
      <c r="G45" s="312"/>
      <c r="H45" s="314">
        <v>10</v>
      </c>
      <c r="I45" s="397"/>
      <c r="J45" s="289"/>
      <c r="K45" s="387"/>
      <c r="L45" s="387"/>
      <c r="M45" s="387"/>
      <c r="N45" s="387"/>
      <c r="O45" s="387"/>
      <c r="P45" s="387"/>
      <c r="Q45" s="254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CA45" s="257" t="str">
        <f t="shared" si="7"/>
        <v/>
      </c>
      <c r="CG45" s="257">
        <f t="shared" si="8"/>
        <v>0</v>
      </c>
    </row>
    <row r="46" spans="1:85" x14ac:dyDescent="0.25">
      <c r="A46" s="693"/>
      <c r="B46" s="632"/>
      <c r="C46" s="299" t="s">
        <v>31</v>
      </c>
      <c r="D46" s="341">
        <f t="shared" si="6"/>
        <v>14</v>
      </c>
      <c r="E46" s="342">
        <v>14</v>
      </c>
      <c r="F46" s="355"/>
      <c r="G46" s="355"/>
      <c r="H46" s="371"/>
      <c r="I46" s="398"/>
      <c r="J46" s="289"/>
      <c r="K46" s="387"/>
      <c r="L46" s="387"/>
      <c r="M46" s="387"/>
      <c r="N46" s="387"/>
      <c r="O46" s="387"/>
      <c r="P46" s="387"/>
      <c r="Q46" s="254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CA46" s="257" t="str">
        <f t="shared" si="7"/>
        <v/>
      </c>
      <c r="CG46" s="257">
        <f t="shared" si="8"/>
        <v>0</v>
      </c>
    </row>
    <row r="47" spans="1:85" x14ac:dyDescent="0.25">
      <c r="A47" s="693"/>
      <c r="B47" s="654" t="s">
        <v>32</v>
      </c>
      <c r="C47" s="655"/>
      <c r="D47" s="357">
        <f t="shared" si="6"/>
        <v>133</v>
      </c>
      <c r="E47" s="292">
        <v>58</v>
      </c>
      <c r="F47" s="293">
        <v>8</v>
      </c>
      <c r="G47" s="293"/>
      <c r="H47" s="308">
        <v>67</v>
      </c>
      <c r="I47" s="399"/>
      <c r="J47" s="289"/>
      <c r="K47" s="387"/>
      <c r="L47" s="387"/>
      <c r="M47" s="387"/>
      <c r="N47" s="387"/>
      <c r="O47" s="387"/>
      <c r="P47" s="387"/>
      <c r="Q47" s="254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CA47" s="257" t="str">
        <f t="shared" si="7"/>
        <v/>
      </c>
      <c r="CG47" s="257">
        <f t="shared" si="8"/>
        <v>0</v>
      </c>
    </row>
    <row r="48" spans="1:85" x14ac:dyDescent="0.25">
      <c r="A48" s="693"/>
      <c r="B48" s="618" t="s">
        <v>33</v>
      </c>
      <c r="C48" s="619"/>
      <c r="D48" s="320">
        <f t="shared" si="6"/>
        <v>77</v>
      </c>
      <c r="E48" s="311">
        <v>38</v>
      </c>
      <c r="F48" s="312">
        <v>12</v>
      </c>
      <c r="G48" s="312"/>
      <c r="H48" s="314">
        <v>27</v>
      </c>
      <c r="I48" s="397"/>
      <c r="J48" s="289"/>
      <c r="K48" s="387"/>
      <c r="L48" s="387"/>
      <c r="M48" s="387"/>
      <c r="N48" s="387"/>
      <c r="O48" s="387"/>
      <c r="P48" s="387"/>
      <c r="Q48" s="254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CA48" s="257" t="str">
        <f t="shared" si="7"/>
        <v/>
      </c>
      <c r="CG48" s="257">
        <f t="shared" si="8"/>
        <v>0</v>
      </c>
    </row>
    <row r="49" spans="1:85" x14ac:dyDescent="0.25">
      <c r="A49" s="693"/>
      <c r="B49" s="618" t="s">
        <v>34</v>
      </c>
      <c r="C49" s="619"/>
      <c r="D49" s="320">
        <f t="shared" si="6"/>
        <v>17</v>
      </c>
      <c r="E49" s="311">
        <v>17</v>
      </c>
      <c r="F49" s="312"/>
      <c r="G49" s="312"/>
      <c r="H49" s="314"/>
      <c r="I49" s="397"/>
      <c r="J49" s="289"/>
      <c r="K49" s="387"/>
      <c r="L49" s="387"/>
      <c r="M49" s="387"/>
      <c r="N49" s="387"/>
      <c r="O49" s="387"/>
      <c r="P49" s="387"/>
      <c r="Q49" s="254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CA49" s="257" t="str">
        <f t="shared" si="7"/>
        <v/>
      </c>
      <c r="CG49" s="257">
        <f t="shared" si="8"/>
        <v>0</v>
      </c>
    </row>
    <row r="50" spans="1:85" x14ac:dyDescent="0.25">
      <c r="A50" s="693"/>
      <c r="B50" s="618" t="s">
        <v>79</v>
      </c>
      <c r="C50" s="619"/>
      <c r="D50" s="320">
        <f t="shared" si="6"/>
        <v>0</v>
      </c>
      <c r="E50" s="311"/>
      <c r="F50" s="312"/>
      <c r="G50" s="312"/>
      <c r="H50" s="314"/>
      <c r="I50" s="397"/>
      <c r="J50" s="289"/>
      <c r="K50" s="387"/>
      <c r="L50" s="387"/>
      <c r="M50" s="387"/>
      <c r="N50" s="387"/>
      <c r="O50" s="387"/>
      <c r="P50" s="387"/>
      <c r="Q50" s="254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CA50" s="257" t="str">
        <f t="shared" si="7"/>
        <v/>
      </c>
      <c r="CG50" s="257">
        <f t="shared" si="8"/>
        <v>0</v>
      </c>
    </row>
    <row r="51" spans="1:85" x14ac:dyDescent="0.25">
      <c r="A51" s="693"/>
      <c r="B51" s="618" t="s">
        <v>35</v>
      </c>
      <c r="C51" s="619"/>
      <c r="D51" s="320">
        <f t="shared" si="6"/>
        <v>22</v>
      </c>
      <c r="E51" s="311">
        <v>5</v>
      </c>
      <c r="F51" s="312"/>
      <c r="G51" s="312"/>
      <c r="H51" s="314">
        <v>17</v>
      </c>
      <c r="I51" s="397"/>
      <c r="J51" s="289"/>
      <c r="K51" s="387"/>
      <c r="L51" s="387"/>
      <c r="M51" s="387"/>
      <c r="N51" s="387"/>
      <c r="O51" s="387"/>
      <c r="P51" s="387"/>
      <c r="Q51" s="254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CA51" s="257" t="str">
        <f t="shared" si="7"/>
        <v/>
      </c>
      <c r="CG51" s="257">
        <f t="shared" si="8"/>
        <v>0</v>
      </c>
    </row>
    <row r="52" spans="1:85" x14ac:dyDescent="0.25">
      <c r="A52" s="693"/>
      <c r="B52" s="618" t="s">
        <v>36</v>
      </c>
      <c r="C52" s="619"/>
      <c r="D52" s="320">
        <f t="shared" si="6"/>
        <v>7</v>
      </c>
      <c r="E52" s="358">
        <v>1</v>
      </c>
      <c r="F52" s="323">
        <v>6</v>
      </c>
      <c r="G52" s="323"/>
      <c r="H52" s="359"/>
      <c r="I52" s="400"/>
      <c r="J52" s="289"/>
      <c r="K52" s="387"/>
      <c r="L52" s="387"/>
      <c r="M52" s="387"/>
      <c r="N52" s="387"/>
      <c r="O52" s="387"/>
      <c r="P52" s="387"/>
      <c r="Q52" s="254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CA52" s="257" t="str">
        <f t="shared" si="7"/>
        <v/>
      </c>
      <c r="CG52" s="257">
        <f t="shared" si="8"/>
        <v>0</v>
      </c>
    </row>
    <row r="53" spans="1:85" x14ac:dyDescent="0.25">
      <c r="A53" s="693"/>
      <c r="B53" s="621" t="s">
        <v>106</v>
      </c>
      <c r="C53" s="622"/>
      <c r="D53" s="320">
        <f t="shared" si="6"/>
        <v>0</v>
      </c>
      <c r="E53" s="358"/>
      <c r="F53" s="323"/>
      <c r="G53" s="323"/>
      <c r="H53" s="359"/>
      <c r="I53" s="400"/>
      <c r="J53" s="289"/>
      <c r="K53" s="387"/>
      <c r="L53" s="387"/>
      <c r="M53" s="387"/>
      <c r="N53" s="387"/>
      <c r="O53" s="387"/>
      <c r="P53" s="387"/>
      <c r="Q53" s="254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CA53" s="257" t="str">
        <f t="shared" si="7"/>
        <v/>
      </c>
      <c r="CG53" s="257">
        <f t="shared" si="8"/>
        <v>0</v>
      </c>
    </row>
    <row r="54" spans="1:85" x14ac:dyDescent="0.25">
      <c r="A54" s="693"/>
      <c r="B54" s="623" t="s">
        <v>107</v>
      </c>
      <c r="C54" s="330" t="s">
        <v>37</v>
      </c>
      <c r="D54" s="282">
        <f t="shared" si="6"/>
        <v>45</v>
      </c>
      <c r="E54" s="287">
        <v>24</v>
      </c>
      <c r="F54" s="284">
        <v>9</v>
      </c>
      <c r="G54" s="284"/>
      <c r="H54" s="362">
        <v>12</v>
      </c>
      <c r="I54" s="396"/>
      <c r="J54" s="289"/>
      <c r="K54" s="387"/>
      <c r="L54" s="387"/>
      <c r="M54" s="387"/>
      <c r="N54" s="387"/>
      <c r="O54" s="387"/>
      <c r="P54" s="387"/>
      <c r="Q54" s="254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CA54" s="257" t="str">
        <f t="shared" si="7"/>
        <v/>
      </c>
      <c r="CG54" s="257">
        <f t="shared" si="8"/>
        <v>0</v>
      </c>
    </row>
    <row r="55" spans="1:85" x14ac:dyDescent="0.25">
      <c r="A55" s="693"/>
      <c r="B55" s="624"/>
      <c r="C55" s="471" t="s">
        <v>38</v>
      </c>
      <c r="D55" s="291">
        <f t="shared" si="6"/>
        <v>70</v>
      </c>
      <c r="E55" s="313">
        <v>38</v>
      </c>
      <c r="F55" s="312">
        <v>10</v>
      </c>
      <c r="G55" s="312"/>
      <c r="H55" s="314">
        <v>22</v>
      </c>
      <c r="I55" s="397"/>
      <c r="J55" s="289"/>
      <c r="K55" s="387"/>
      <c r="L55" s="387"/>
      <c r="M55" s="387"/>
      <c r="N55" s="387"/>
      <c r="O55" s="387"/>
      <c r="P55" s="387"/>
      <c r="Q55" s="254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CA55" s="257" t="str">
        <f t="shared" si="7"/>
        <v/>
      </c>
      <c r="CG55" s="257">
        <f t="shared" si="8"/>
        <v>0</v>
      </c>
    </row>
    <row r="56" spans="1:85" x14ac:dyDescent="0.25">
      <c r="A56" s="693"/>
      <c r="B56" s="625"/>
      <c r="C56" s="340" t="s">
        <v>39</v>
      </c>
      <c r="D56" s="341">
        <f t="shared" si="6"/>
        <v>0</v>
      </c>
      <c r="E56" s="343"/>
      <c r="F56" s="355"/>
      <c r="G56" s="355"/>
      <c r="H56" s="371"/>
      <c r="I56" s="398"/>
      <c r="J56" s="289"/>
      <c r="K56" s="387"/>
      <c r="L56" s="387"/>
      <c r="M56" s="387"/>
      <c r="N56" s="387"/>
      <c r="O56" s="387"/>
      <c r="P56" s="387"/>
      <c r="Q56" s="254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CA56" s="257" t="str">
        <f t="shared" si="7"/>
        <v/>
      </c>
      <c r="CG56" s="257">
        <f t="shared" si="8"/>
        <v>0</v>
      </c>
    </row>
    <row r="57" spans="1:85" x14ac:dyDescent="0.25">
      <c r="A57" s="693"/>
      <c r="B57" s="623" t="s">
        <v>40</v>
      </c>
      <c r="C57" s="351" t="s">
        <v>41</v>
      </c>
      <c r="D57" s="270">
        <f t="shared" si="6"/>
        <v>0</v>
      </c>
      <c r="E57" s="283"/>
      <c r="F57" s="284"/>
      <c r="G57" s="284"/>
      <c r="H57" s="362"/>
      <c r="I57" s="396"/>
      <c r="J57" s="289"/>
      <c r="K57" s="387"/>
      <c r="L57" s="387"/>
      <c r="M57" s="387"/>
      <c r="N57" s="387"/>
      <c r="O57" s="387"/>
      <c r="P57" s="387"/>
      <c r="Q57" s="254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CA57" s="257" t="str">
        <f t="shared" si="7"/>
        <v/>
      </c>
      <c r="CG57" s="257">
        <f t="shared" si="8"/>
        <v>0</v>
      </c>
    </row>
    <row r="58" spans="1:85" x14ac:dyDescent="0.25">
      <c r="A58" s="693"/>
      <c r="B58" s="624"/>
      <c r="C58" s="354" t="s">
        <v>42</v>
      </c>
      <c r="D58" s="320">
        <f t="shared" si="6"/>
        <v>0</v>
      </c>
      <c r="E58" s="311"/>
      <c r="F58" s="312"/>
      <c r="G58" s="312"/>
      <c r="H58" s="314"/>
      <c r="I58" s="397"/>
      <c r="J58" s="289"/>
      <c r="K58" s="387"/>
      <c r="L58" s="387"/>
      <c r="M58" s="387"/>
      <c r="N58" s="387"/>
      <c r="O58" s="387"/>
      <c r="P58" s="387"/>
      <c r="Q58" s="254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CA58" s="257" t="str">
        <f t="shared" si="7"/>
        <v/>
      </c>
      <c r="CG58" s="257">
        <f t="shared" si="8"/>
        <v>0</v>
      </c>
    </row>
    <row r="59" spans="1:85" x14ac:dyDescent="0.25">
      <c r="A59" s="693"/>
      <c r="B59" s="625"/>
      <c r="C59" s="340" t="s">
        <v>39</v>
      </c>
      <c r="D59" s="341">
        <f t="shared" si="6"/>
        <v>26</v>
      </c>
      <c r="E59" s="342">
        <v>14</v>
      </c>
      <c r="F59" s="355">
        <v>6</v>
      </c>
      <c r="G59" s="355"/>
      <c r="H59" s="371">
        <v>6</v>
      </c>
      <c r="I59" s="398"/>
      <c r="J59" s="289"/>
      <c r="K59" s="387"/>
      <c r="L59" s="387"/>
      <c r="M59" s="387"/>
      <c r="N59" s="387"/>
      <c r="O59" s="387"/>
      <c r="P59" s="387"/>
      <c r="Q59" s="254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CA59" s="257" t="str">
        <f t="shared" si="7"/>
        <v/>
      </c>
      <c r="CG59" s="257">
        <f t="shared" si="8"/>
        <v>0</v>
      </c>
    </row>
    <row r="60" spans="1:85" x14ac:dyDescent="0.25">
      <c r="A60" s="693"/>
      <c r="B60" s="654" t="s">
        <v>43</v>
      </c>
      <c r="C60" s="655"/>
      <c r="D60" s="357">
        <f t="shared" si="6"/>
        <v>126</v>
      </c>
      <c r="E60" s="292">
        <v>23</v>
      </c>
      <c r="F60" s="293">
        <v>35</v>
      </c>
      <c r="G60" s="293">
        <v>35</v>
      </c>
      <c r="H60" s="308">
        <v>33</v>
      </c>
      <c r="I60" s="399"/>
      <c r="J60" s="289"/>
      <c r="K60" s="387"/>
      <c r="L60" s="387"/>
      <c r="M60" s="387"/>
      <c r="N60" s="387"/>
      <c r="O60" s="387"/>
      <c r="P60" s="387"/>
      <c r="Q60" s="254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CA60" s="257" t="str">
        <f t="shared" si="7"/>
        <v/>
      </c>
      <c r="CG60" s="257">
        <f t="shared" si="8"/>
        <v>0</v>
      </c>
    </row>
    <row r="61" spans="1:85" x14ac:dyDescent="0.25">
      <c r="A61" s="693"/>
      <c r="B61" s="618" t="s">
        <v>44</v>
      </c>
      <c r="C61" s="619"/>
      <c r="D61" s="320">
        <f t="shared" si="6"/>
        <v>152</v>
      </c>
      <c r="E61" s="311">
        <v>70</v>
      </c>
      <c r="F61" s="312"/>
      <c r="G61" s="312"/>
      <c r="H61" s="314">
        <v>82</v>
      </c>
      <c r="I61" s="397"/>
      <c r="J61" s="289"/>
      <c r="K61" s="387"/>
      <c r="L61" s="387"/>
      <c r="M61" s="387"/>
      <c r="N61" s="387"/>
      <c r="O61" s="387"/>
      <c r="P61" s="387"/>
      <c r="Q61" s="254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CA61" s="257" t="str">
        <f t="shared" si="7"/>
        <v/>
      </c>
      <c r="CG61" s="257">
        <f t="shared" si="8"/>
        <v>0</v>
      </c>
    </row>
    <row r="62" spans="1:85" x14ac:dyDescent="0.25">
      <c r="A62" s="693"/>
      <c r="B62" s="620" t="s">
        <v>80</v>
      </c>
      <c r="C62" s="356" t="s">
        <v>108</v>
      </c>
      <c r="D62" s="320">
        <f t="shared" si="6"/>
        <v>0</v>
      </c>
      <c r="E62" s="311"/>
      <c r="F62" s="312"/>
      <c r="G62" s="312"/>
      <c r="H62" s="314"/>
      <c r="I62" s="397"/>
      <c r="J62" s="289"/>
      <c r="K62" s="387"/>
      <c r="L62" s="387"/>
      <c r="M62" s="387"/>
      <c r="N62" s="387"/>
      <c r="O62" s="387"/>
      <c r="P62" s="387"/>
      <c r="Q62" s="254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CA62" s="257" t="str">
        <f t="shared" si="7"/>
        <v/>
      </c>
      <c r="CG62" s="257">
        <f t="shared" si="8"/>
        <v>0</v>
      </c>
    </row>
    <row r="63" spans="1:85" x14ac:dyDescent="0.25">
      <c r="A63" s="693"/>
      <c r="B63" s="620"/>
      <c r="C63" s="356" t="s">
        <v>109</v>
      </c>
      <c r="D63" s="320">
        <f t="shared" si="6"/>
        <v>0</v>
      </c>
      <c r="E63" s="311"/>
      <c r="F63" s="312"/>
      <c r="G63" s="312"/>
      <c r="H63" s="314"/>
      <c r="I63" s="397"/>
      <c r="J63" s="289"/>
      <c r="K63" s="387"/>
      <c r="L63" s="387"/>
      <c r="M63" s="387"/>
      <c r="N63" s="387"/>
      <c r="O63" s="387"/>
      <c r="P63" s="387"/>
      <c r="Q63" s="254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CA63" s="257" t="str">
        <f t="shared" si="7"/>
        <v/>
      </c>
      <c r="CG63" s="257">
        <f t="shared" si="8"/>
        <v>0</v>
      </c>
    </row>
    <row r="64" spans="1:85" x14ac:dyDescent="0.25">
      <c r="A64" s="693"/>
      <c r="B64" s="691" t="s">
        <v>81</v>
      </c>
      <c r="C64" s="691"/>
      <c r="D64" s="320">
        <f t="shared" si="6"/>
        <v>0</v>
      </c>
      <c r="E64" s="311"/>
      <c r="F64" s="312"/>
      <c r="G64" s="312"/>
      <c r="H64" s="314"/>
      <c r="I64" s="397"/>
      <c r="J64" s="289"/>
      <c r="K64" s="387"/>
      <c r="L64" s="387"/>
      <c r="M64" s="387"/>
      <c r="N64" s="387"/>
      <c r="O64" s="387"/>
      <c r="P64" s="387"/>
      <c r="Q64" s="254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CA64" s="257" t="str">
        <f t="shared" si="7"/>
        <v/>
      </c>
      <c r="CG64" s="257">
        <f t="shared" si="8"/>
        <v>0</v>
      </c>
    </row>
    <row r="65" spans="1:85" x14ac:dyDescent="0.25">
      <c r="A65" s="693"/>
      <c r="B65" s="650" t="s">
        <v>45</v>
      </c>
      <c r="C65" s="651"/>
      <c r="D65" s="320">
        <f t="shared" si="6"/>
        <v>0</v>
      </c>
      <c r="E65" s="311"/>
      <c r="F65" s="312"/>
      <c r="G65" s="312"/>
      <c r="H65" s="314"/>
      <c r="I65" s="397"/>
      <c r="J65" s="289"/>
      <c r="K65" s="387"/>
      <c r="L65" s="387"/>
      <c r="M65" s="387"/>
      <c r="N65" s="387"/>
      <c r="O65" s="387"/>
      <c r="P65" s="387"/>
      <c r="Q65" s="254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CA65" s="257" t="str">
        <f t="shared" si="7"/>
        <v/>
      </c>
      <c r="CG65" s="257">
        <f t="shared" si="8"/>
        <v>0</v>
      </c>
    </row>
    <row r="66" spans="1:85" x14ac:dyDescent="0.25">
      <c r="A66" s="693"/>
      <c r="B66" s="656" t="s">
        <v>46</v>
      </c>
      <c r="C66" s="657"/>
      <c r="D66" s="320">
        <f t="shared" si="6"/>
        <v>4</v>
      </c>
      <c r="E66" s="358">
        <v>4</v>
      </c>
      <c r="F66" s="323"/>
      <c r="G66" s="323"/>
      <c r="H66" s="359"/>
      <c r="I66" s="400"/>
      <c r="J66" s="289"/>
      <c r="K66" s="387"/>
      <c r="L66" s="387"/>
      <c r="M66" s="387"/>
      <c r="N66" s="387"/>
      <c r="O66" s="387"/>
      <c r="P66" s="387"/>
      <c r="Q66" s="254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CA66" s="257" t="str">
        <f t="shared" si="7"/>
        <v/>
      </c>
      <c r="CG66" s="257">
        <f t="shared" si="8"/>
        <v>0</v>
      </c>
    </row>
    <row r="67" spans="1:85" x14ac:dyDescent="0.25">
      <c r="A67" s="693"/>
      <c r="B67" s="621" t="s">
        <v>47</v>
      </c>
      <c r="C67" s="622"/>
      <c r="D67" s="320">
        <f t="shared" si="6"/>
        <v>178</v>
      </c>
      <c r="E67" s="358">
        <v>77</v>
      </c>
      <c r="F67" s="323">
        <v>35</v>
      </c>
      <c r="G67" s="323">
        <v>34</v>
      </c>
      <c r="H67" s="359">
        <v>32</v>
      </c>
      <c r="I67" s="400"/>
      <c r="J67" s="289"/>
      <c r="K67" s="387"/>
      <c r="L67" s="387"/>
      <c r="M67" s="387"/>
      <c r="N67" s="387"/>
      <c r="O67" s="387"/>
      <c r="P67" s="387"/>
      <c r="Q67" s="254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CA67" s="257" t="str">
        <f t="shared" si="7"/>
        <v/>
      </c>
      <c r="CG67" s="257">
        <f t="shared" si="8"/>
        <v>0</v>
      </c>
    </row>
    <row r="68" spans="1:85" x14ac:dyDescent="0.25">
      <c r="A68" s="693"/>
      <c r="B68" s="623" t="s">
        <v>48</v>
      </c>
      <c r="C68" s="360" t="s">
        <v>49</v>
      </c>
      <c r="D68" s="270">
        <f t="shared" si="6"/>
        <v>0</v>
      </c>
      <c r="E68" s="283"/>
      <c r="F68" s="284"/>
      <c r="G68" s="284"/>
      <c r="H68" s="362"/>
      <c r="I68" s="396"/>
      <c r="J68" s="289"/>
      <c r="K68" s="387"/>
      <c r="L68" s="387"/>
      <c r="M68" s="387"/>
      <c r="N68" s="387"/>
      <c r="O68" s="387"/>
      <c r="P68" s="387"/>
      <c r="Q68" s="254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CA68" s="257" t="str">
        <f t="shared" si="7"/>
        <v/>
      </c>
      <c r="CG68" s="257">
        <f t="shared" si="8"/>
        <v>0</v>
      </c>
    </row>
    <row r="69" spans="1:85" x14ac:dyDescent="0.25">
      <c r="A69" s="693"/>
      <c r="B69" s="624"/>
      <c r="C69" s="401" t="s">
        <v>50</v>
      </c>
      <c r="D69" s="320">
        <f t="shared" si="6"/>
        <v>22</v>
      </c>
      <c r="E69" s="311">
        <v>22</v>
      </c>
      <c r="F69" s="312"/>
      <c r="G69" s="312"/>
      <c r="H69" s="314"/>
      <c r="I69" s="397"/>
      <c r="J69" s="289"/>
      <c r="K69" s="387"/>
      <c r="L69" s="387"/>
      <c r="M69" s="387"/>
      <c r="N69" s="387"/>
      <c r="O69" s="387"/>
      <c r="P69" s="387"/>
      <c r="Q69" s="254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CA69" s="257" t="str">
        <f t="shared" si="7"/>
        <v/>
      </c>
      <c r="CG69" s="257">
        <f t="shared" si="8"/>
        <v>0</v>
      </c>
    </row>
    <row r="70" spans="1:85" x14ac:dyDescent="0.25">
      <c r="A70" s="693"/>
      <c r="B70" s="625"/>
      <c r="C70" s="368" t="s">
        <v>51</v>
      </c>
      <c r="D70" s="320">
        <f t="shared" si="6"/>
        <v>0</v>
      </c>
      <c r="E70" s="358"/>
      <c r="F70" s="323"/>
      <c r="G70" s="323"/>
      <c r="H70" s="359"/>
      <c r="I70" s="400"/>
      <c r="J70" s="289"/>
      <c r="K70" s="387"/>
      <c r="L70" s="387"/>
      <c r="M70" s="387"/>
      <c r="N70" s="387"/>
      <c r="O70" s="387"/>
      <c r="P70" s="387"/>
      <c r="Q70" s="254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CA70" s="257" t="str">
        <f t="shared" si="7"/>
        <v/>
      </c>
      <c r="CG70" s="257">
        <f t="shared" si="8"/>
        <v>0</v>
      </c>
    </row>
    <row r="71" spans="1:85" x14ac:dyDescent="0.25">
      <c r="A71" s="693"/>
      <c r="B71" s="652" t="s">
        <v>52</v>
      </c>
      <c r="C71" s="653"/>
      <c r="D71" s="376">
        <f t="shared" si="6"/>
        <v>0</v>
      </c>
      <c r="E71" s="402"/>
      <c r="F71" s="403"/>
      <c r="G71" s="403"/>
      <c r="H71" s="404"/>
      <c r="I71" s="405"/>
      <c r="J71" s="289"/>
      <c r="K71" s="387"/>
      <c r="L71" s="387"/>
      <c r="M71" s="387"/>
      <c r="N71" s="387"/>
      <c r="O71" s="387"/>
      <c r="P71" s="387"/>
      <c r="Q71" s="254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CA71" s="257" t="str">
        <f t="shared" si="7"/>
        <v/>
      </c>
      <c r="CG71" s="257">
        <f t="shared" si="8"/>
        <v>0</v>
      </c>
    </row>
    <row r="72" spans="1:85" x14ac:dyDescent="0.25">
      <c r="A72" s="694"/>
      <c r="B72" s="626" t="s">
        <v>4</v>
      </c>
      <c r="C72" s="627"/>
      <c r="D72" s="376">
        <f t="shared" si="6"/>
        <v>1183</v>
      </c>
      <c r="E72" s="376">
        <f>SUM(E43:E71)</f>
        <v>536</v>
      </c>
      <c r="F72" s="376">
        <f>SUM(F43:F71)</f>
        <v>135</v>
      </c>
      <c r="G72" s="376">
        <f>SUM(G43:G71)</f>
        <v>69</v>
      </c>
      <c r="H72" s="406">
        <f>SUM(H43:H71)</f>
        <v>443</v>
      </c>
      <c r="I72" s="407">
        <f>SUM(I43:I71)</f>
        <v>0</v>
      </c>
      <c r="J72" s="289"/>
      <c r="K72" s="387"/>
      <c r="L72" s="387"/>
      <c r="M72" s="387"/>
      <c r="N72" s="387"/>
      <c r="O72" s="387"/>
      <c r="P72" s="387"/>
      <c r="Q72" s="254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</row>
    <row r="73" spans="1:85" x14ac:dyDescent="0.25">
      <c r="A73" s="384" t="s">
        <v>57</v>
      </c>
      <c r="B73" s="385"/>
      <c r="C73" s="385"/>
      <c r="D73" s="385"/>
      <c r="E73" s="385"/>
      <c r="F73" s="385"/>
      <c r="G73" s="386"/>
      <c r="H73" s="386"/>
      <c r="I73" s="408"/>
      <c r="J73" s="408"/>
      <c r="K73" s="408"/>
      <c r="L73" s="408"/>
      <c r="M73" s="408"/>
      <c r="N73" s="408"/>
      <c r="O73" s="388"/>
      <c r="P73" s="387"/>
      <c r="Q73" s="254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</row>
    <row r="74" spans="1:85" ht="31.5" x14ac:dyDescent="0.25">
      <c r="A74" s="620" t="s">
        <v>58</v>
      </c>
      <c r="B74" s="620"/>
      <c r="C74" s="620"/>
      <c r="D74" s="472" t="s">
        <v>59</v>
      </c>
      <c r="E74" s="475" t="s">
        <v>60</v>
      </c>
      <c r="F74" s="476" t="s">
        <v>113</v>
      </c>
      <c r="G74" s="476" t="s">
        <v>61</v>
      </c>
      <c r="H74" s="411" t="s">
        <v>62</v>
      </c>
      <c r="I74" s="412"/>
      <c r="J74" s="413"/>
      <c r="K74" s="413"/>
      <c r="L74" s="413"/>
      <c r="M74" s="413"/>
      <c r="N74" s="413"/>
      <c r="O74" s="413"/>
      <c r="P74" s="387"/>
      <c r="Q74" s="254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</row>
    <row r="75" spans="1:85" x14ac:dyDescent="0.25">
      <c r="A75" s="664" t="s">
        <v>63</v>
      </c>
      <c r="B75" s="665"/>
      <c r="C75" s="666"/>
      <c r="D75" s="414">
        <f>SUM(E75:H75)</f>
        <v>0</v>
      </c>
      <c r="E75" s="283"/>
      <c r="F75" s="284"/>
      <c r="G75" s="284"/>
      <c r="H75" s="285"/>
      <c r="I75" s="289"/>
      <c r="J75" s="413"/>
      <c r="K75" s="413"/>
      <c r="L75" s="413"/>
      <c r="M75" s="413"/>
      <c r="N75" s="413"/>
      <c r="O75" s="413"/>
      <c r="P75" s="387"/>
      <c r="Q75" s="254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</row>
    <row r="76" spans="1:85" x14ac:dyDescent="0.25">
      <c r="A76" s="658" t="s">
        <v>64</v>
      </c>
      <c r="B76" s="659"/>
      <c r="C76" s="660"/>
      <c r="D76" s="414">
        <f>SUM(E76:H76)</f>
        <v>0</v>
      </c>
      <c r="E76" s="292"/>
      <c r="F76" s="293"/>
      <c r="G76" s="293"/>
      <c r="H76" s="294"/>
      <c r="I76" s="289"/>
      <c r="J76" s="413"/>
      <c r="K76" s="413"/>
      <c r="L76" s="413"/>
      <c r="M76" s="413"/>
      <c r="N76" s="413"/>
      <c r="O76" s="413"/>
      <c r="P76" s="388"/>
      <c r="Q76" s="254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</row>
    <row r="77" spans="1:85" x14ac:dyDescent="0.25">
      <c r="A77" s="661" t="s">
        <v>65</v>
      </c>
      <c r="B77" s="662"/>
      <c r="C77" s="663"/>
      <c r="D77" s="414">
        <f>SUM(E77:H77)</f>
        <v>0</v>
      </c>
      <c r="E77" s="311"/>
      <c r="F77" s="312"/>
      <c r="G77" s="312"/>
      <c r="H77" s="415"/>
      <c r="I77" s="289"/>
      <c r="J77" s="413"/>
      <c r="K77" s="413"/>
      <c r="L77" s="413"/>
      <c r="M77" s="413"/>
      <c r="N77" s="413"/>
      <c r="O77" s="413"/>
      <c r="P77" s="413"/>
      <c r="Q77" s="254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</row>
    <row r="78" spans="1:85" x14ac:dyDescent="0.25">
      <c r="A78" s="667" t="s">
        <v>66</v>
      </c>
      <c r="B78" s="668"/>
      <c r="C78" s="669"/>
      <c r="D78" s="416">
        <f>SUM(E78:H78)</f>
        <v>0</v>
      </c>
      <c r="E78" s="358"/>
      <c r="F78" s="323"/>
      <c r="G78" s="323"/>
      <c r="H78" s="417"/>
      <c r="I78" s="289"/>
      <c r="J78" s="413"/>
      <c r="K78" s="413"/>
      <c r="L78" s="413"/>
      <c r="M78" s="413"/>
      <c r="N78" s="413"/>
      <c r="O78" s="413"/>
      <c r="P78" s="413"/>
      <c r="Q78" s="254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</row>
    <row r="79" spans="1:85" x14ac:dyDescent="0.25">
      <c r="A79" s="626" t="s">
        <v>4</v>
      </c>
      <c r="B79" s="700"/>
      <c r="C79" s="701"/>
      <c r="D79" s="406">
        <f>SUM(E79:H79)</f>
        <v>0</v>
      </c>
      <c r="E79" s="377">
        <f>SUM(E75:E78)</f>
        <v>0</v>
      </c>
      <c r="F79" s="378">
        <f>SUM(F75:F78)</f>
        <v>0</v>
      </c>
      <c r="G79" s="378">
        <f>SUM(G75:G78)</f>
        <v>0</v>
      </c>
      <c r="H79" s="418">
        <f>SUM(H75:H78)</f>
        <v>0</v>
      </c>
      <c r="I79" s="289"/>
      <c r="J79" s="387"/>
      <c r="K79" s="387"/>
      <c r="L79" s="387"/>
      <c r="M79" s="387"/>
      <c r="N79" s="387"/>
      <c r="O79" s="387"/>
      <c r="P79" s="413"/>
      <c r="Q79" s="254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</row>
    <row r="80" spans="1:85" x14ac:dyDescent="0.25">
      <c r="A80" s="384" t="s">
        <v>67</v>
      </c>
      <c r="B80" s="385"/>
      <c r="C80" s="385"/>
      <c r="D80" s="385"/>
      <c r="E80" s="419"/>
      <c r="F80" s="419"/>
      <c r="G80" s="419"/>
      <c r="H80" s="419"/>
      <c r="I80" s="419"/>
      <c r="J80" s="419"/>
      <c r="K80" s="420"/>
      <c r="L80" s="420"/>
      <c r="M80" s="420"/>
      <c r="N80" s="421"/>
      <c r="O80" s="422"/>
      <c r="P80" s="413"/>
      <c r="Q80" s="254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</row>
    <row r="81" spans="1:28" ht="21" x14ac:dyDescent="0.25">
      <c r="A81" s="670" t="s">
        <v>68</v>
      </c>
      <c r="B81" s="671"/>
      <c r="C81" s="672"/>
      <c r="D81" s="470" t="s">
        <v>69</v>
      </c>
      <c r="E81" s="673"/>
      <c r="F81" s="673"/>
      <c r="G81" s="254"/>
      <c r="H81" s="254"/>
      <c r="I81" s="254"/>
      <c r="J81" s="254"/>
      <c r="K81" s="254"/>
      <c r="L81" s="254"/>
      <c r="M81" s="254"/>
      <c r="N81" s="254"/>
      <c r="O81" s="254"/>
      <c r="P81" s="413"/>
      <c r="Q81" s="254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</row>
    <row r="82" spans="1:28" x14ac:dyDescent="0.25">
      <c r="A82" s="702" t="s">
        <v>70</v>
      </c>
      <c r="B82" s="703"/>
      <c r="C82" s="704"/>
      <c r="D82" s="423"/>
      <c r="E82" s="705"/>
      <c r="F82" s="705"/>
      <c r="G82" s="254"/>
      <c r="H82" s="254"/>
      <c r="I82" s="254"/>
      <c r="J82" s="254"/>
      <c r="K82" s="254"/>
      <c r="L82" s="254"/>
      <c r="M82" s="254"/>
      <c r="N82" s="254"/>
      <c r="O82" s="254"/>
      <c r="P82" s="387"/>
      <c r="Q82" s="254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</row>
    <row r="83" spans="1:28" x14ac:dyDescent="0.25">
      <c r="A83" s="661" t="s">
        <v>71</v>
      </c>
      <c r="B83" s="662"/>
      <c r="C83" s="663"/>
      <c r="D83" s="423"/>
      <c r="E83" s="705"/>
      <c r="F83" s="705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</row>
    <row r="84" spans="1:28" x14ac:dyDescent="0.25">
      <c r="A84" s="712" t="s">
        <v>72</v>
      </c>
      <c r="B84" s="713"/>
      <c r="C84" s="714"/>
      <c r="D84" s="424"/>
      <c r="E84" s="425"/>
      <c r="F84" s="425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</row>
    <row r="85" spans="1:28" x14ac:dyDescent="0.25">
      <c r="A85" s="426" t="s">
        <v>73</v>
      </c>
      <c r="B85" s="426"/>
      <c r="C85" s="427"/>
      <c r="D85" s="428"/>
      <c r="E85" s="429"/>
    </row>
    <row r="86" spans="1:28" x14ac:dyDescent="0.25">
      <c r="A86" s="610" t="s">
        <v>74</v>
      </c>
      <c r="B86" s="610"/>
      <c r="C86" s="610"/>
      <c r="D86" s="611" t="s">
        <v>75</v>
      </c>
      <c r="E86" s="611" t="s">
        <v>114</v>
      </c>
    </row>
    <row r="87" spans="1:28" ht="18.75" customHeight="1" x14ac:dyDescent="0.25">
      <c r="A87" s="610"/>
      <c r="B87" s="610"/>
      <c r="C87" s="610"/>
      <c r="D87" s="611"/>
      <c r="E87" s="611"/>
    </row>
    <row r="88" spans="1:28" x14ac:dyDescent="0.25">
      <c r="A88" s="709" t="s">
        <v>76</v>
      </c>
      <c r="B88" s="710"/>
      <c r="C88" s="711"/>
      <c r="D88" s="430"/>
      <c r="E88" s="431"/>
      <c r="F88" s="257"/>
    </row>
    <row r="89" spans="1:28" x14ac:dyDescent="0.25">
      <c r="A89" s="706" t="s">
        <v>115</v>
      </c>
      <c r="B89" s="707"/>
      <c r="C89" s="708"/>
      <c r="D89" s="432"/>
      <c r="E89" s="433"/>
      <c r="F89" s="257"/>
    </row>
    <row r="90" spans="1:28" x14ac:dyDescent="0.25">
      <c r="A90" s="607" t="s">
        <v>77</v>
      </c>
      <c r="B90" s="608"/>
      <c r="C90" s="609"/>
      <c r="D90" s="434"/>
      <c r="E90" s="435"/>
      <c r="F90" s="257"/>
    </row>
    <row r="91" spans="1:28" x14ac:dyDescent="0.25">
      <c r="A91" s="427" t="s">
        <v>78</v>
      </c>
      <c r="B91" s="426"/>
      <c r="C91" s="427"/>
      <c r="D91" s="428"/>
      <c r="E91" s="429"/>
    </row>
    <row r="92" spans="1:28" x14ac:dyDescent="0.25">
      <c r="A92" s="610" t="s">
        <v>74</v>
      </c>
      <c r="B92" s="610"/>
      <c r="C92" s="610"/>
      <c r="D92" s="611" t="s">
        <v>75</v>
      </c>
      <c r="E92" s="611" t="s">
        <v>114</v>
      </c>
    </row>
    <row r="93" spans="1:28" ht="15.75" customHeight="1" x14ac:dyDescent="0.25">
      <c r="A93" s="610"/>
      <c r="B93" s="610"/>
      <c r="C93" s="610"/>
      <c r="D93" s="611"/>
      <c r="E93" s="611"/>
      <c r="F93" s="257"/>
    </row>
    <row r="94" spans="1:28" x14ac:dyDescent="0.25">
      <c r="A94" s="615" t="s">
        <v>116</v>
      </c>
      <c r="B94" s="616"/>
      <c r="C94" s="617"/>
      <c r="D94" s="430"/>
      <c r="E94" s="431"/>
      <c r="F94" s="257"/>
    </row>
    <row r="95" spans="1:28" x14ac:dyDescent="0.25">
      <c r="A95" s="612" t="s">
        <v>117</v>
      </c>
      <c r="B95" s="613"/>
      <c r="C95" s="614"/>
      <c r="D95" s="434"/>
      <c r="E95" s="435"/>
      <c r="F95" s="257"/>
    </row>
    <row r="96" spans="1:28" x14ac:dyDescent="0.25">
      <c r="A96" s="426" t="s">
        <v>118</v>
      </c>
      <c r="B96" s="427"/>
      <c r="C96" s="427"/>
      <c r="D96" s="428"/>
      <c r="E96" s="429"/>
      <c r="F96" s="436"/>
      <c r="G96" s="436"/>
      <c r="H96" s="436"/>
    </row>
    <row r="97" spans="1:85" x14ac:dyDescent="0.25">
      <c r="A97" s="633" t="s">
        <v>119</v>
      </c>
      <c r="B97" s="633"/>
      <c r="C97" s="634"/>
      <c r="D97" s="611" t="s">
        <v>82</v>
      </c>
      <c r="E97" s="646" t="s">
        <v>83</v>
      </c>
      <c r="F97" s="647"/>
      <c r="G97" s="647"/>
      <c r="H97" s="647"/>
      <c r="I97" s="647"/>
      <c r="J97" s="647"/>
      <c r="K97" s="648" t="s">
        <v>84</v>
      </c>
      <c r="L97" s="649"/>
    </row>
    <row r="98" spans="1:85" ht="17.25" customHeight="1" x14ac:dyDescent="0.25">
      <c r="A98" s="635"/>
      <c r="B98" s="635"/>
      <c r="C98" s="636"/>
      <c r="D98" s="611"/>
      <c r="E98" s="475" t="s">
        <v>85</v>
      </c>
      <c r="F98" s="437" t="s">
        <v>86</v>
      </c>
      <c r="G98" s="476" t="s">
        <v>87</v>
      </c>
      <c r="H98" s="476" t="s">
        <v>88</v>
      </c>
      <c r="I98" s="473" t="s">
        <v>89</v>
      </c>
      <c r="J98" s="411" t="s">
        <v>90</v>
      </c>
      <c r="K98" s="470" t="s">
        <v>91</v>
      </c>
      <c r="L98" s="470" t="s">
        <v>92</v>
      </c>
    </row>
    <row r="99" spans="1:85" x14ac:dyDescent="0.25">
      <c r="A99" s="637" t="s">
        <v>93</v>
      </c>
      <c r="B99" s="638"/>
      <c r="C99" s="439" t="s">
        <v>94</v>
      </c>
      <c r="D99" s="440">
        <f>SUM(E99:J99)</f>
        <v>0</v>
      </c>
      <c r="E99" s="283"/>
      <c r="F99" s="287"/>
      <c r="G99" s="284"/>
      <c r="H99" s="284"/>
      <c r="I99" s="284"/>
      <c r="J99" s="288"/>
      <c r="K99" s="441"/>
      <c r="L99" s="288"/>
      <c r="M99" s="442"/>
      <c r="CG99" s="257">
        <v>0</v>
      </c>
    </row>
    <row r="100" spans="1:85" x14ac:dyDescent="0.25">
      <c r="A100" s="639"/>
      <c r="B100" s="640"/>
      <c r="C100" s="443" t="s">
        <v>95</v>
      </c>
      <c r="D100" s="444">
        <f t="shared" ref="D100:D107" si="9">SUM(E100:J100)</f>
        <v>0</v>
      </c>
      <c r="E100" s="311"/>
      <c r="F100" s="313"/>
      <c r="G100" s="312"/>
      <c r="H100" s="312"/>
      <c r="I100" s="312"/>
      <c r="J100" s="297"/>
      <c r="K100" s="445"/>
      <c r="L100" s="297"/>
      <c r="M100" s="442"/>
      <c r="CG100" s="257">
        <v>0</v>
      </c>
    </row>
    <row r="101" spans="1:85" x14ac:dyDescent="0.25">
      <c r="A101" s="639"/>
      <c r="B101" s="640"/>
      <c r="C101" s="443" t="s">
        <v>96</v>
      </c>
      <c r="D101" s="446">
        <f t="shared" si="9"/>
        <v>0</v>
      </c>
      <c r="E101" s="342"/>
      <c r="F101" s="343"/>
      <c r="G101" s="355"/>
      <c r="H101" s="355"/>
      <c r="I101" s="355"/>
      <c r="J101" s="350"/>
      <c r="K101" s="447"/>
      <c r="L101" s="350"/>
      <c r="M101" s="442"/>
      <c r="CG101" s="257">
        <v>0</v>
      </c>
    </row>
    <row r="102" spans="1:85" x14ac:dyDescent="0.25">
      <c r="A102" s="637" t="s">
        <v>97</v>
      </c>
      <c r="B102" s="638"/>
      <c r="C102" s="439" t="s">
        <v>94</v>
      </c>
      <c r="D102" s="440">
        <f t="shared" si="9"/>
        <v>0</v>
      </c>
      <c r="E102" s="292"/>
      <c r="F102" s="296"/>
      <c r="G102" s="293"/>
      <c r="H102" s="293"/>
      <c r="I102" s="293"/>
      <c r="J102" s="298"/>
      <c r="K102" s="448"/>
      <c r="L102" s="298"/>
      <c r="M102" s="442"/>
      <c r="CG102" s="257">
        <v>0</v>
      </c>
    </row>
    <row r="103" spans="1:85" x14ac:dyDescent="0.25">
      <c r="A103" s="639"/>
      <c r="B103" s="640"/>
      <c r="C103" s="443" t="s">
        <v>95</v>
      </c>
      <c r="D103" s="444">
        <f t="shared" si="9"/>
        <v>0</v>
      </c>
      <c r="E103" s="358"/>
      <c r="F103" s="325"/>
      <c r="G103" s="323"/>
      <c r="H103" s="323"/>
      <c r="I103" s="323"/>
      <c r="J103" s="324"/>
      <c r="K103" s="449"/>
      <c r="L103" s="324"/>
      <c r="M103" s="442"/>
      <c r="CG103" s="257">
        <v>0</v>
      </c>
    </row>
    <row r="104" spans="1:85" x14ac:dyDescent="0.25">
      <c r="A104" s="639"/>
      <c r="B104" s="640"/>
      <c r="C104" s="443" t="s">
        <v>96</v>
      </c>
      <c r="D104" s="446">
        <f t="shared" si="9"/>
        <v>0</v>
      </c>
      <c r="E104" s="358"/>
      <c r="F104" s="325"/>
      <c r="G104" s="323"/>
      <c r="H104" s="323"/>
      <c r="I104" s="323"/>
      <c r="J104" s="324"/>
      <c r="K104" s="449"/>
      <c r="L104" s="324"/>
      <c r="M104" s="442"/>
      <c r="CG104" s="257">
        <v>0</v>
      </c>
    </row>
    <row r="105" spans="1:85" x14ac:dyDescent="0.25">
      <c r="A105" s="637" t="s">
        <v>98</v>
      </c>
      <c r="B105" s="641"/>
      <c r="C105" s="439" t="s">
        <v>94</v>
      </c>
      <c r="D105" s="440">
        <f t="shared" si="9"/>
        <v>0</v>
      </c>
      <c r="E105" s="283"/>
      <c r="F105" s="287"/>
      <c r="G105" s="284"/>
      <c r="H105" s="284"/>
      <c r="I105" s="284"/>
      <c r="J105" s="288"/>
      <c r="K105" s="441"/>
      <c r="L105" s="288"/>
      <c r="M105" s="442"/>
      <c r="CG105" s="257">
        <v>0</v>
      </c>
    </row>
    <row r="106" spans="1:85" x14ac:dyDescent="0.25">
      <c r="A106" s="642"/>
      <c r="B106" s="643"/>
      <c r="C106" s="443" t="s">
        <v>95</v>
      </c>
      <c r="D106" s="444">
        <f t="shared" si="9"/>
        <v>0</v>
      </c>
      <c r="E106" s="311"/>
      <c r="F106" s="313"/>
      <c r="G106" s="312"/>
      <c r="H106" s="312"/>
      <c r="I106" s="312"/>
      <c r="J106" s="297"/>
      <c r="K106" s="445"/>
      <c r="L106" s="297"/>
      <c r="M106" s="442"/>
      <c r="CG106" s="257">
        <v>0</v>
      </c>
    </row>
    <row r="107" spans="1:85" x14ac:dyDescent="0.25">
      <c r="A107" s="644"/>
      <c r="B107" s="645"/>
      <c r="C107" s="450" t="s">
        <v>96</v>
      </c>
      <c r="D107" s="446">
        <f t="shared" si="9"/>
        <v>0</v>
      </c>
      <c r="E107" s="342"/>
      <c r="F107" s="343"/>
      <c r="G107" s="355"/>
      <c r="H107" s="355"/>
      <c r="I107" s="355"/>
      <c r="J107" s="350"/>
      <c r="K107" s="447"/>
      <c r="L107" s="350"/>
      <c r="M107" s="442"/>
      <c r="CG107" s="257">
        <v>0</v>
      </c>
    </row>
    <row r="195" spans="1:2" hidden="1" x14ac:dyDescent="0.25">
      <c r="A195" s="256">
        <f>SUM(D40,D72,D79,D82:D84,D88:D90,D94:D95,D99:L107)</f>
        <v>4075</v>
      </c>
      <c r="B195" s="256">
        <f>SUM(CG8:CO108)</f>
        <v>0</v>
      </c>
    </row>
  </sheetData>
  <mergeCells count="85">
    <mergeCell ref="A99:B101"/>
    <mergeCell ref="A102:B104"/>
    <mergeCell ref="A105:B107"/>
    <mergeCell ref="A92:C93"/>
    <mergeCell ref="D92:D93"/>
    <mergeCell ref="K97:L97"/>
    <mergeCell ref="A83:C83"/>
    <mergeCell ref="E83:F83"/>
    <mergeCell ref="A84:C84"/>
    <mergeCell ref="A86:C87"/>
    <mergeCell ref="D86:D87"/>
    <mergeCell ref="E86:E87"/>
    <mergeCell ref="A88:C88"/>
    <mergeCell ref="A89:C89"/>
    <mergeCell ref="A90:C90"/>
    <mergeCell ref="E92:E93"/>
    <mergeCell ref="A94:C94"/>
    <mergeCell ref="A95:C95"/>
    <mergeCell ref="A97:C98"/>
    <mergeCell ref="D97:D98"/>
    <mergeCell ref="E97:J97"/>
    <mergeCell ref="E81:F81"/>
    <mergeCell ref="A82:C82"/>
    <mergeCell ref="E82:F82"/>
    <mergeCell ref="A74:C74"/>
    <mergeCell ref="A75:C75"/>
    <mergeCell ref="A76:C76"/>
    <mergeCell ref="A77:C77"/>
    <mergeCell ref="A78:C78"/>
    <mergeCell ref="B64:C64"/>
    <mergeCell ref="B65:C65"/>
    <mergeCell ref="B66:C66"/>
    <mergeCell ref="A79:C79"/>
    <mergeCell ref="A81:C81"/>
    <mergeCell ref="A6:O6"/>
    <mergeCell ref="A9:C10"/>
    <mergeCell ref="D9:D10"/>
    <mergeCell ref="E9:I9"/>
    <mergeCell ref="J9:X9"/>
    <mergeCell ref="A43:A72"/>
    <mergeCell ref="B44:B46"/>
    <mergeCell ref="B51:C51"/>
    <mergeCell ref="B52:C52"/>
    <mergeCell ref="B53:C53"/>
    <mergeCell ref="B54:B56"/>
    <mergeCell ref="B57:B59"/>
    <mergeCell ref="B60:C60"/>
    <mergeCell ref="B43:C43"/>
    <mergeCell ref="B67:C67"/>
    <mergeCell ref="B68:B70"/>
    <mergeCell ref="B71:C71"/>
    <mergeCell ref="B72:C72"/>
    <mergeCell ref="B50:C50"/>
    <mergeCell ref="B61:C61"/>
    <mergeCell ref="B62:B63"/>
    <mergeCell ref="AB9:AB10"/>
    <mergeCell ref="AC9:AC10"/>
    <mergeCell ref="B30:B31"/>
    <mergeCell ref="B36:B38"/>
    <mergeCell ref="A42:C42"/>
    <mergeCell ref="A11:A40"/>
    <mergeCell ref="B11:C11"/>
    <mergeCell ref="B12:B14"/>
    <mergeCell ref="B15:C15"/>
    <mergeCell ref="B16:C16"/>
    <mergeCell ref="B17:C17"/>
    <mergeCell ref="B18:C18"/>
    <mergeCell ref="B19:C19"/>
    <mergeCell ref="B20:C20"/>
    <mergeCell ref="B21:C21"/>
    <mergeCell ref="B22:B24"/>
    <mergeCell ref="B48:C48"/>
    <mergeCell ref="B49:C49"/>
    <mergeCell ref="B47:C47"/>
    <mergeCell ref="Y9:Z9"/>
    <mergeCell ref="AA9:AA10"/>
    <mergeCell ref="B25:B27"/>
    <mergeCell ref="B28:C28"/>
    <mergeCell ref="B32:C32"/>
    <mergeCell ref="B29:C29"/>
    <mergeCell ref="B40:C40"/>
    <mergeCell ref="B33:C33"/>
    <mergeCell ref="B34:C34"/>
    <mergeCell ref="B39:C39"/>
    <mergeCell ref="B35:C35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95"/>
  <sheetViews>
    <sheetView workbookViewId="0">
      <selection activeCell="G10" sqref="G10"/>
    </sheetView>
  </sheetViews>
  <sheetFormatPr baseColWidth="10" defaultRowHeight="15" x14ac:dyDescent="0.25"/>
  <cols>
    <col min="1" max="2" width="26.7109375" style="256" customWidth="1"/>
    <col min="3" max="3" width="37.28515625" style="256" customWidth="1"/>
    <col min="4" max="4" width="11.42578125" style="256"/>
    <col min="5" max="5" width="12.7109375" style="256" customWidth="1"/>
    <col min="6" max="6" width="11.42578125" style="256"/>
    <col min="7" max="7" width="14.5703125" style="256" customWidth="1"/>
    <col min="8" max="8" width="13.5703125" style="256" customWidth="1"/>
    <col min="9" max="9" width="15.7109375" style="256" customWidth="1"/>
    <col min="10" max="26" width="11.42578125" style="256"/>
    <col min="27" max="27" width="13.140625" style="256" customWidth="1"/>
    <col min="28" max="28" width="13.42578125" style="256" customWidth="1"/>
    <col min="29" max="76" width="11.42578125" style="256"/>
    <col min="77" max="96" width="0" style="257" hidden="1" customWidth="1"/>
    <col min="97" max="98" width="11.42578125" style="257"/>
    <col min="99" max="16384" width="11.42578125" style="256"/>
  </cols>
  <sheetData>
    <row r="1" spans="1:98" s="251" customFormat="1" ht="14.25" customHeight="1" x14ac:dyDescent="0.15">
      <c r="A1" s="251" t="s">
        <v>0</v>
      </c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</row>
    <row r="2" spans="1:98" s="251" customFormat="1" ht="14.25" customHeight="1" x14ac:dyDescent="0.15">
      <c r="A2" s="251" t="str">
        <f>CONCATENATE("COMUNA: ",[11]NOMBRE!B2," - ","( ",[11]NOMBRE!C2,[11]NOMBRE!D2,[11]NOMBRE!E2,[11]NOMBRE!F2,[11]NOMBRE!G2," )")</f>
        <v>COMUNA: Linares - ( 07401 )</v>
      </c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</row>
    <row r="3" spans="1:98" s="251" customFormat="1" ht="14.25" customHeight="1" x14ac:dyDescent="0.15">
      <c r="A3" s="25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</row>
    <row r="4" spans="1:98" s="251" customFormat="1" ht="14.25" customHeight="1" x14ac:dyDescent="0.15">
      <c r="A4" s="251" t="str">
        <f>CONCATENATE("MES: ",[11]NOMBRE!B6," - ","( ",[11]NOMBRE!C6,[11]NOMBRE!D6," )")</f>
        <v>MES: NOVIEMBRE - ( 11 )</v>
      </c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</row>
    <row r="5" spans="1:98" s="251" customFormat="1" ht="14.25" customHeight="1" x14ac:dyDescent="0.15">
      <c r="A5" s="251" t="str">
        <f>CONCATENATE("AÑO: ",[11]NOMBRE!B7)</f>
        <v>AÑO: 2017</v>
      </c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</row>
    <row r="6" spans="1:98" ht="15.75" x14ac:dyDescent="0.25">
      <c r="A6" s="674" t="s">
        <v>1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253"/>
      <c r="Q6" s="254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</row>
    <row r="7" spans="1:98" ht="15.75" x14ac:dyDescent="0.25">
      <c r="A7" s="484"/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253"/>
      <c r="Q7" s="254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</row>
    <row r="8" spans="1:98" x14ac:dyDescent="0.25">
      <c r="A8" s="259" t="s">
        <v>2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1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</row>
    <row r="9" spans="1:98" ht="15" customHeight="1" x14ac:dyDescent="0.25">
      <c r="A9" s="646" t="s">
        <v>3</v>
      </c>
      <c r="B9" s="647"/>
      <c r="C9" s="675"/>
      <c r="D9" s="623" t="s">
        <v>4</v>
      </c>
      <c r="E9" s="679" t="s">
        <v>99</v>
      </c>
      <c r="F9" s="680"/>
      <c r="G9" s="680"/>
      <c r="H9" s="680"/>
      <c r="I9" s="681"/>
      <c r="J9" s="682" t="s">
        <v>100</v>
      </c>
      <c r="K9" s="683"/>
      <c r="L9" s="683"/>
      <c r="M9" s="683"/>
      <c r="N9" s="683"/>
      <c r="O9" s="683"/>
      <c r="P9" s="683"/>
      <c r="Q9" s="683"/>
      <c r="R9" s="683"/>
      <c r="S9" s="683"/>
      <c r="T9" s="683"/>
      <c r="U9" s="683"/>
      <c r="V9" s="683"/>
      <c r="W9" s="683"/>
      <c r="X9" s="684"/>
      <c r="Y9" s="685" t="s">
        <v>101</v>
      </c>
      <c r="Z9" s="686"/>
      <c r="AA9" s="687" t="s">
        <v>102</v>
      </c>
      <c r="AB9" s="623" t="s">
        <v>103</v>
      </c>
      <c r="AC9" s="689" t="s">
        <v>104</v>
      </c>
    </row>
    <row r="10" spans="1:98" ht="33" customHeight="1" x14ac:dyDescent="0.25">
      <c r="A10" s="676"/>
      <c r="B10" s="677"/>
      <c r="C10" s="678"/>
      <c r="D10" s="625"/>
      <c r="E10" s="262" t="s">
        <v>5</v>
      </c>
      <c r="F10" s="263" t="s">
        <v>6</v>
      </c>
      <c r="G10" s="263" t="s">
        <v>7</v>
      </c>
      <c r="H10" s="264" t="s">
        <v>8</v>
      </c>
      <c r="I10" s="265" t="s">
        <v>9</v>
      </c>
      <c r="J10" s="266" t="s">
        <v>10</v>
      </c>
      <c r="K10" s="263" t="s">
        <v>11</v>
      </c>
      <c r="L10" s="263" t="s">
        <v>12</v>
      </c>
      <c r="M10" s="263" t="s">
        <v>13</v>
      </c>
      <c r="N10" s="263" t="s">
        <v>14</v>
      </c>
      <c r="O10" s="263" t="s">
        <v>15</v>
      </c>
      <c r="P10" s="263" t="s">
        <v>16</v>
      </c>
      <c r="Q10" s="263" t="s">
        <v>17</v>
      </c>
      <c r="R10" s="263" t="s">
        <v>18</v>
      </c>
      <c r="S10" s="263" t="s">
        <v>19</v>
      </c>
      <c r="T10" s="263" t="s">
        <v>20</v>
      </c>
      <c r="U10" s="263" t="s">
        <v>21</v>
      </c>
      <c r="V10" s="263" t="s">
        <v>22</v>
      </c>
      <c r="W10" s="263" t="s">
        <v>23</v>
      </c>
      <c r="X10" s="267" t="s">
        <v>24</v>
      </c>
      <c r="Y10" s="268" t="s">
        <v>25</v>
      </c>
      <c r="Z10" s="269" t="s">
        <v>105</v>
      </c>
      <c r="AA10" s="688"/>
      <c r="AB10" s="625"/>
      <c r="AC10" s="690"/>
    </row>
    <row r="11" spans="1:98" x14ac:dyDescent="0.25">
      <c r="A11" s="692" t="s">
        <v>26</v>
      </c>
      <c r="B11" s="628" t="s">
        <v>27</v>
      </c>
      <c r="C11" s="629"/>
      <c r="D11" s="270">
        <f>SUM(E11:G11)</f>
        <v>124</v>
      </c>
      <c r="E11" s="271">
        <v>124</v>
      </c>
      <c r="F11" s="272"/>
      <c r="G11" s="272"/>
      <c r="H11" s="273"/>
      <c r="I11" s="274"/>
      <c r="J11" s="273"/>
      <c r="K11" s="275"/>
      <c r="L11" s="275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7"/>
      <c r="Z11" s="278"/>
      <c r="AA11" s="279"/>
      <c r="AB11" s="279"/>
      <c r="AC11" s="279"/>
      <c r="AD11" s="280"/>
    </row>
    <row r="12" spans="1:98" x14ac:dyDescent="0.25">
      <c r="A12" s="693"/>
      <c r="B12" s="630" t="s">
        <v>28</v>
      </c>
      <c r="C12" s="281" t="s">
        <v>29</v>
      </c>
      <c r="D12" s="282">
        <f t="shared" ref="D12:D19" si="0">SUM(E12:X12)</f>
        <v>86</v>
      </c>
      <c r="E12" s="283">
        <v>42</v>
      </c>
      <c r="F12" s="284"/>
      <c r="G12" s="284">
        <v>4</v>
      </c>
      <c r="H12" s="284">
        <v>11</v>
      </c>
      <c r="I12" s="285">
        <v>23</v>
      </c>
      <c r="J12" s="284"/>
      <c r="K12" s="284"/>
      <c r="L12" s="284"/>
      <c r="M12" s="284"/>
      <c r="N12" s="284">
        <v>3</v>
      </c>
      <c r="O12" s="284"/>
      <c r="P12" s="284">
        <v>2</v>
      </c>
      <c r="Q12" s="284"/>
      <c r="R12" s="284"/>
      <c r="S12" s="284"/>
      <c r="T12" s="284"/>
      <c r="U12" s="284"/>
      <c r="V12" s="284">
        <v>1</v>
      </c>
      <c r="W12" s="284"/>
      <c r="X12" s="286"/>
      <c r="Y12" s="287"/>
      <c r="Z12" s="286"/>
      <c r="AA12" s="288"/>
      <c r="AB12" s="288"/>
      <c r="AC12" s="288"/>
      <c r="AD12" s="289"/>
      <c r="CA12" s="257" t="str">
        <f t="shared" ref="CA12:CA35" si="1">IF(D12&lt;SUM(Y12:AC12),"Total por edad no puede ser menor que la suma de los subgrupos","")</f>
        <v/>
      </c>
      <c r="CG12" s="257">
        <f t="shared" ref="CG12:CG39" si="2">IF(D12&lt;SUM(Y12:AC12),1,0)</f>
        <v>0</v>
      </c>
    </row>
    <row r="13" spans="1:98" x14ac:dyDescent="0.25">
      <c r="A13" s="693"/>
      <c r="B13" s="631"/>
      <c r="C13" s="478" t="s">
        <v>30</v>
      </c>
      <c r="D13" s="291">
        <f t="shared" si="0"/>
        <v>19</v>
      </c>
      <c r="E13" s="292">
        <v>4</v>
      </c>
      <c r="F13" s="293"/>
      <c r="G13" s="293"/>
      <c r="H13" s="293"/>
      <c r="I13" s="294"/>
      <c r="J13" s="293"/>
      <c r="K13" s="293"/>
      <c r="L13" s="293"/>
      <c r="M13" s="293"/>
      <c r="N13" s="293">
        <v>3</v>
      </c>
      <c r="O13" s="293">
        <v>3</v>
      </c>
      <c r="P13" s="293">
        <v>2</v>
      </c>
      <c r="Q13" s="293">
        <v>1</v>
      </c>
      <c r="R13" s="293">
        <v>2</v>
      </c>
      <c r="S13" s="293"/>
      <c r="T13" s="293">
        <v>1</v>
      </c>
      <c r="U13" s="293">
        <v>1</v>
      </c>
      <c r="V13" s="293"/>
      <c r="W13" s="293"/>
      <c r="X13" s="295">
        <v>2</v>
      </c>
      <c r="Y13" s="296"/>
      <c r="Z13" s="295"/>
      <c r="AA13" s="297"/>
      <c r="AB13" s="297"/>
      <c r="AC13" s="298"/>
      <c r="AD13" s="289"/>
      <c r="CA13" s="257" t="str">
        <f t="shared" si="1"/>
        <v/>
      </c>
      <c r="CG13" s="257">
        <f t="shared" si="2"/>
        <v>0</v>
      </c>
    </row>
    <row r="14" spans="1:98" x14ac:dyDescent="0.25">
      <c r="A14" s="693"/>
      <c r="B14" s="632"/>
      <c r="C14" s="299" t="s">
        <v>31</v>
      </c>
      <c r="D14" s="300">
        <f t="shared" si="0"/>
        <v>29</v>
      </c>
      <c r="E14" s="301">
        <v>14</v>
      </c>
      <c r="F14" s="302"/>
      <c r="G14" s="302"/>
      <c r="H14" s="302"/>
      <c r="I14" s="303"/>
      <c r="J14" s="302"/>
      <c r="K14" s="302"/>
      <c r="L14" s="302"/>
      <c r="M14" s="302">
        <v>2</v>
      </c>
      <c r="N14" s="302">
        <v>1</v>
      </c>
      <c r="O14" s="302"/>
      <c r="P14" s="302"/>
      <c r="Q14" s="302"/>
      <c r="R14" s="302"/>
      <c r="S14" s="302">
        <v>2</v>
      </c>
      <c r="T14" s="302">
        <v>1</v>
      </c>
      <c r="U14" s="302">
        <v>2</v>
      </c>
      <c r="V14" s="302">
        <v>2</v>
      </c>
      <c r="W14" s="302">
        <v>4</v>
      </c>
      <c r="X14" s="304">
        <v>1</v>
      </c>
      <c r="Y14" s="305"/>
      <c r="Z14" s="304"/>
      <c r="AA14" s="306"/>
      <c r="AB14" s="306"/>
      <c r="AC14" s="306"/>
      <c r="AD14" s="289"/>
      <c r="CA14" s="257" t="str">
        <f t="shared" si="1"/>
        <v/>
      </c>
      <c r="CG14" s="257">
        <f t="shared" si="2"/>
        <v>0</v>
      </c>
    </row>
    <row r="15" spans="1:98" x14ac:dyDescent="0.25">
      <c r="A15" s="693"/>
      <c r="B15" s="654" t="s">
        <v>32</v>
      </c>
      <c r="C15" s="655"/>
      <c r="D15" s="307">
        <f t="shared" si="0"/>
        <v>89</v>
      </c>
      <c r="E15" s="292">
        <v>89</v>
      </c>
      <c r="F15" s="293"/>
      <c r="G15" s="293"/>
      <c r="H15" s="293"/>
      <c r="I15" s="298"/>
      <c r="J15" s="296"/>
      <c r="K15" s="293"/>
      <c r="L15" s="293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9"/>
      <c r="Z15" s="310"/>
      <c r="AA15" s="298"/>
      <c r="AB15" s="298"/>
      <c r="AC15" s="298"/>
      <c r="AD15" s="289"/>
      <c r="CA15" s="257" t="str">
        <f t="shared" si="1"/>
        <v/>
      </c>
      <c r="CG15" s="257">
        <f t="shared" si="2"/>
        <v>0</v>
      </c>
    </row>
    <row r="16" spans="1:98" x14ac:dyDescent="0.25">
      <c r="A16" s="693"/>
      <c r="B16" s="618" t="s">
        <v>33</v>
      </c>
      <c r="C16" s="619"/>
      <c r="D16" s="291">
        <f t="shared" si="0"/>
        <v>92</v>
      </c>
      <c r="E16" s="311">
        <v>92</v>
      </c>
      <c r="F16" s="312"/>
      <c r="G16" s="312"/>
      <c r="H16" s="312"/>
      <c r="I16" s="297"/>
      <c r="J16" s="313"/>
      <c r="K16" s="312"/>
      <c r="L16" s="312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5"/>
      <c r="Z16" s="295"/>
      <c r="AA16" s="297"/>
      <c r="AB16" s="297"/>
      <c r="AC16" s="297"/>
      <c r="AD16" s="289"/>
      <c r="CA16" s="257" t="str">
        <f t="shared" si="1"/>
        <v/>
      </c>
      <c r="CG16" s="257">
        <f t="shared" si="2"/>
        <v>0</v>
      </c>
    </row>
    <row r="17" spans="1:85" x14ac:dyDescent="0.25">
      <c r="A17" s="693"/>
      <c r="B17" s="618" t="s">
        <v>34</v>
      </c>
      <c r="C17" s="619"/>
      <c r="D17" s="291">
        <f t="shared" si="0"/>
        <v>16</v>
      </c>
      <c r="E17" s="311">
        <v>16</v>
      </c>
      <c r="F17" s="312"/>
      <c r="G17" s="312"/>
      <c r="H17" s="312"/>
      <c r="I17" s="297"/>
      <c r="J17" s="313"/>
      <c r="K17" s="312"/>
      <c r="L17" s="312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5"/>
      <c r="Z17" s="295"/>
      <c r="AA17" s="297"/>
      <c r="AB17" s="297"/>
      <c r="AC17" s="297"/>
      <c r="AD17" s="289"/>
      <c r="CA17" s="257" t="str">
        <f t="shared" si="1"/>
        <v/>
      </c>
      <c r="CG17" s="257">
        <f t="shared" si="2"/>
        <v>0</v>
      </c>
    </row>
    <row r="18" spans="1:85" x14ac:dyDescent="0.25">
      <c r="A18" s="693"/>
      <c r="B18" s="618" t="s">
        <v>79</v>
      </c>
      <c r="C18" s="619"/>
      <c r="D18" s="291">
        <f t="shared" si="0"/>
        <v>0</v>
      </c>
      <c r="E18" s="311"/>
      <c r="F18" s="312"/>
      <c r="G18" s="312"/>
      <c r="H18" s="312"/>
      <c r="I18" s="297"/>
      <c r="J18" s="313"/>
      <c r="K18" s="312"/>
      <c r="L18" s="312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5"/>
      <c r="Z18" s="295"/>
      <c r="AA18" s="297"/>
      <c r="AB18" s="297"/>
      <c r="AC18" s="297"/>
      <c r="AD18" s="289"/>
      <c r="CA18" s="257" t="str">
        <f t="shared" si="1"/>
        <v/>
      </c>
      <c r="CG18" s="257">
        <f t="shared" si="2"/>
        <v>0</v>
      </c>
    </row>
    <row r="19" spans="1:85" x14ac:dyDescent="0.25">
      <c r="A19" s="693"/>
      <c r="B19" s="618" t="s">
        <v>35</v>
      </c>
      <c r="C19" s="619"/>
      <c r="D19" s="291">
        <f t="shared" si="0"/>
        <v>42</v>
      </c>
      <c r="E19" s="311">
        <v>42</v>
      </c>
      <c r="F19" s="312"/>
      <c r="G19" s="312"/>
      <c r="H19" s="312"/>
      <c r="I19" s="297"/>
      <c r="J19" s="313"/>
      <c r="K19" s="312"/>
      <c r="L19" s="312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5"/>
      <c r="Z19" s="295"/>
      <c r="AA19" s="297"/>
      <c r="AB19" s="297"/>
      <c r="AC19" s="297"/>
      <c r="AD19" s="289"/>
      <c r="CA19" s="257" t="str">
        <f t="shared" si="1"/>
        <v/>
      </c>
      <c r="CG19" s="257">
        <f t="shared" si="2"/>
        <v>0</v>
      </c>
    </row>
    <row r="20" spans="1:85" x14ac:dyDescent="0.25">
      <c r="A20" s="693"/>
      <c r="B20" s="618" t="s">
        <v>36</v>
      </c>
      <c r="C20" s="619"/>
      <c r="D20" s="291">
        <f>SUM(J20:T20)</f>
        <v>25</v>
      </c>
      <c r="E20" s="316"/>
      <c r="F20" s="317"/>
      <c r="G20" s="317"/>
      <c r="H20" s="317"/>
      <c r="I20" s="318"/>
      <c r="J20" s="313"/>
      <c r="K20" s="312">
        <v>4</v>
      </c>
      <c r="L20" s="312">
        <v>6</v>
      </c>
      <c r="M20" s="312">
        <v>4</v>
      </c>
      <c r="N20" s="312">
        <v>8</v>
      </c>
      <c r="O20" s="312">
        <v>2</v>
      </c>
      <c r="P20" s="312">
        <v>1</v>
      </c>
      <c r="Q20" s="312"/>
      <c r="R20" s="312"/>
      <c r="S20" s="312"/>
      <c r="T20" s="312"/>
      <c r="U20" s="319"/>
      <c r="V20" s="319"/>
      <c r="W20" s="319"/>
      <c r="X20" s="319"/>
      <c r="Y20" s="315"/>
      <c r="Z20" s="295">
        <v>25</v>
      </c>
      <c r="AA20" s="297"/>
      <c r="AB20" s="318"/>
      <c r="AC20" s="318"/>
      <c r="AD20" s="289"/>
      <c r="CA20" s="257" t="str">
        <f t="shared" si="1"/>
        <v/>
      </c>
      <c r="CG20" s="257">
        <f t="shared" si="2"/>
        <v>0</v>
      </c>
    </row>
    <row r="21" spans="1:85" x14ac:dyDescent="0.25">
      <c r="A21" s="693"/>
      <c r="B21" s="621" t="s">
        <v>106</v>
      </c>
      <c r="C21" s="622"/>
      <c r="D21" s="320">
        <f>SUM(H21:T21)</f>
        <v>0</v>
      </c>
      <c r="E21" s="321"/>
      <c r="F21" s="322"/>
      <c r="G21" s="322"/>
      <c r="H21" s="323"/>
      <c r="I21" s="324"/>
      <c r="J21" s="325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6"/>
      <c r="V21" s="326"/>
      <c r="W21" s="326"/>
      <c r="X21" s="326"/>
      <c r="Y21" s="327"/>
      <c r="Z21" s="328"/>
      <c r="AA21" s="324"/>
      <c r="AB21" s="329"/>
      <c r="AC21" s="329"/>
      <c r="AD21" s="289"/>
      <c r="CA21" s="257" t="str">
        <f t="shared" si="1"/>
        <v/>
      </c>
      <c r="CG21" s="257">
        <f t="shared" si="2"/>
        <v>0</v>
      </c>
    </row>
    <row r="22" spans="1:85" x14ac:dyDescent="0.25">
      <c r="A22" s="693"/>
      <c r="B22" s="623" t="s">
        <v>107</v>
      </c>
      <c r="C22" s="330" t="s">
        <v>37</v>
      </c>
      <c r="D22" s="270">
        <f>E22</f>
        <v>18</v>
      </c>
      <c r="E22" s="283">
        <v>18</v>
      </c>
      <c r="F22" s="275"/>
      <c r="G22" s="275"/>
      <c r="H22" s="275"/>
      <c r="I22" s="274"/>
      <c r="J22" s="331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276"/>
      <c r="Y22" s="333"/>
      <c r="Z22" s="278"/>
      <c r="AA22" s="334"/>
      <c r="AB22" s="279"/>
      <c r="AC22" s="279"/>
      <c r="AD22" s="289"/>
      <c r="CA22" s="257" t="str">
        <f t="shared" si="1"/>
        <v/>
      </c>
      <c r="CG22" s="257">
        <f t="shared" si="2"/>
        <v>0</v>
      </c>
    </row>
    <row r="23" spans="1:85" x14ac:dyDescent="0.25">
      <c r="A23" s="693"/>
      <c r="B23" s="624"/>
      <c r="C23" s="480" t="s">
        <v>38</v>
      </c>
      <c r="D23" s="320">
        <f>E23</f>
        <v>14</v>
      </c>
      <c r="E23" s="311">
        <v>14</v>
      </c>
      <c r="F23" s="322"/>
      <c r="G23" s="322"/>
      <c r="H23" s="322"/>
      <c r="I23" s="336"/>
      <c r="J23" s="33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26"/>
      <c r="Y23" s="338"/>
      <c r="Z23" s="339"/>
      <c r="AA23" s="324"/>
      <c r="AB23" s="329"/>
      <c r="AC23" s="329"/>
      <c r="AD23" s="289"/>
      <c r="CA23" s="257" t="str">
        <f t="shared" si="1"/>
        <v/>
      </c>
      <c r="CG23" s="257">
        <f t="shared" si="2"/>
        <v>0</v>
      </c>
    </row>
    <row r="24" spans="1:85" x14ac:dyDescent="0.25">
      <c r="A24" s="693"/>
      <c r="B24" s="625"/>
      <c r="C24" s="340" t="s">
        <v>39</v>
      </c>
      <c r="D24" s="341">
        <f>SUM(E24:G24)</f>
        <v>0</v>
      </c>
      <c r="E24" s="342"/>
      <c r="F24" s="343"/>
      <c r="G24" s="343"/>
      <c r="H24" s="344"/>
      <c r="I24" s="345"/>
      <c r="J24" s="344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7"/>
      <c r="Y24" s="348"/>
      <c r="Z24" s="349"/>
      <c r="AA24" s="350"/>
      <c r="AB24" s="350"/>
      <c r="AC24" s="350"/>
      <c r="AD24" s="289"/>
      <c r="CA24" s="257" t="str">
        <f t="shared" si="1"/>
        <v/>
      </c>
      <c r="CG24" s="257">
        <f t="shared" si="2"/>
        <v>0</v>
      </c>
    </row>
    <row r="25" spans="1:85" x14ac:dyDescent="0.25">
      <c r="A25" s="693"/>
      <c r="B25" s="623" t="s">
        <v>40</v>
      </c>
      <c r="C25" s="351" t="s">
        <v>41</v>
      </c>
      <c r="D25" s="282">
        <f>SUM(E25:G25)</f>
        <v>0</v>
      </c>
      <c r="E25" s="283"/>
      <c r="F25" s="284"/>
      <c r="G25" s="284"/>
      <c r="H25" s="332"/>
      <c r="I25" s="352"/>
      <c r="J25" s="331"/>
      <c r="K25" s="332"/>
      <c r="L25" s="332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33"/>
      <c r="Z25" s="278"/>
      <c r="AA25" s="334"/>
      <c r="AB25" s="288"/>
      <c r="AC25" s="288"/>
      <c r="AD25" s="289"/>
      <c r="CA25" s="257" t="str">
        <f t="shared" si="1"/>
        <v/>
      </c>
      <c r="CG25" s="257">
        <f t="shared" si="2"/>
        <v>0</v>
      </c>
    </row>
    <row r="26" spans="1:85" x14ac:dyDescent="0.25">
      <c r="A26" s="693"/>
      <c r="B26" s="624"/>
      <c r="C26" s="354" t="s">
        <v>42</v>
      </c>
      <c r="D26" s="291">
        <f>SUM(E26:I26)</f>
        <v>0</v>
      </c>
      <c r="E26" s="311"/>
      <c r="F26" s="312"/>
      <c r="G26" s="312"/>
      <c r="H26" s="312"/>
      <c r="I26" s="297"/>
      <c r="J26" s="337"/>
      <c r="K26" s="317"/>
      <c r="L26" s="317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38"/>
      <c r="Z26" s="339"/>
      <c r="AA26" s="324"/>
      <c r="AB26" s="297"/>
      <c r="AC26" s="297"/>
      <c r="AD26" s="289"/>
      <c r="CA26" s="257" t="str">
        <f t="shared" si="1"/>
        <v/>
      </c>
      <c r="CG26" s="257">
        <f t="shared" si="2"/>
        <v>0</v>
      </c>
    </row>
    <row r="27" spans="1:85" x14ac:dyDescent="0.25">
      <c r="A27" s="693"/>
      <c r="B27" s="625"/>
      <c r="C27" s="340" t="s">
        <v>39</v>
      </c>
      <c r="D27" s="341">
        <f>SUM(E27:I27)</f>
        <v>0</v>
      </c>
      <c r="E27" s="342"/>
      <c r="F27" s="355"/>
      <c r="G27" s="355"/>
      <c r="H27" s="355"/>
      <c r="I27" s="350"/>
      <c r="J27" s="344"/>
      <c r="K27" s="346"/>
      <c r="L27" s="346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8"/>
      <c r="Z27" s="349"/>
      <c r="AA27" s="350"/>
      <c r="AB27" s="350"/>
      <c r="AC27" s="350"/>
      <c r="AD27" s="289"/>
      <c r="CA27" s="257" t="str">
        <f t="shared" si="1"/>
        <v/>
      </c>
      <c r="CG27" s="257">
        <f t="shared" si="2"/>
        <v>0</v>
      </c>
    </row>
    <row r="28" spans="1:85" x14ac:dyDescent="0.25">
      <c r="A28" s="693"/>
      <c r="B28" s="654" t="s">
        <v>43</v>
      </c>
      <c r="C28" s="655"/>
      <c r="D28" s="307">
        <f t="shared" ref="D28:D33" si="3">SUM(E28:X28)</f>
        <v>173</v>
      </c>
      <c r="E28" s="292">
        <v>125</v>
      </c>
      <c r="F28" s="293"/>
      <c r="G28" s="293"/>
      <c r="H28" s="293"/>
      <c r="I28" s="298"/>
      <c r="J28" s="296"/>
      <c r="K28" s="293">
        <v>1</v>
      </c>
      <c r="L28" s="293"/>
      <c r="M28" s="308">
        <v>3</v>
      </c>
      <c r="N28" s="308">
        <v>1</v>
      </c>
      <c r="O28" s="308">
        <v>1</v>
      </c>
      <c r="P28" s="308">
        <v>1</v>
      </c>
      <c r="Q28" s="308"/>
      <c r="R28" s="308">
        <v>2</v>
      </c>
      <c r="S28" s="308">
        <v>7</v>
      </c>
      <c r="T28" s="308">
        <v>5</v>
      </c>
      <c r="U28" s="308">
        <v>8</v>
      </c>
      <c r="V28" s="308">
        <v>7</v>
      </c>
      <c r="W28" s="308">
        <v>3</v>
      </c>
      <c r="X28" s="308">
        <v>9</v>
      </c>
      <c r="Y28" s="309"/>
      <c r="Z28" s="310"/>
      <c r="AA28" s="298"/>
      <c r="AB28" s="298"/>
      <c r="AC28" s="298"/>
      <c r="AD28" s="289"/>
      <c r="CA28" s="257" t="str">
        <f t="shared" si="1"/>
        <v/>
      </c>
      <c r="CG28" s="257">
        <f t="shared" si="2"/>
        <v>0</v>
      </c>
    </row>
    <row r="29" spans="1:85" x14ac:dyDescent="0.25">
      <c r="A29" s="693"/>
      <c r="B29" s="618" t="s">
        <v>44</v>
      </c>
      <c r="C29" s="619"/>
      <c r="D29" s="291">
        <f t="shared" si="3"/>
        <v>132</v>
      </c>
      <c r="E29" s="311">
        <v>132</v>
      </c>
      <c r="F29" s="312"/>
      <c r="G29" s="312"/>
      <c r="H29" s="312"/>
      <c r="I29" s="297"/>
      <c r="J29" s="313"/>
      <c r="K29" s="312"/>
      <c r="L29" s="312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5"/>
      <c r="Z29" s="295"/>
      <c r="AA29" s="297"/>
      <c r="AB29" s="324"/>
      <c r="AC29" s="297"/>
      <c r="AD29" s="289"/>
      <c r="CA29" s="257" t="str">
        <f t="shared" si="1"/>
        <v/>
      </c>
      <c r="CG29" s="257">
        <f t="shared" si="2"/>
        <v>0</v>
      </c>
    </row>
    <row r="30" spans="1:85" x14ac:dyDescent="0.25">
      <c r="A30" s="693"/>
      <c r="B30" s="620" t="s">
        <v>80</v>
      </c>
      <c r="C30" s="356" t="s">
        <v>108</v>
      </c>
      <c r="D30" s="291">
        <f t="shared" si="3"/>
        <v>0</v>
      </c>
      <c r="E30" s="311"/>
      <c r="F30" s="312"/>
      <c r="G30" s="312"/>
      <c r="H30" s="312"/>
      <c r="I30" s="297"/>
      <c r="J30" s="313"/>
      <c r="K30" s="312"/>
      <c r="L30" s="312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5"/>
      <c r="Z30" s="295"/>
      <c r="AA30" s="297"/>
      <c r="AB30" s="297"/>
      <c r="AC30" s="297"/>
      <c r="AD30" s="289"/>
      <c r="CA30" s="257" t="str">
        <f t="shared" si="1"/>
        <v/>
      </c>
      <c r="CG30" s="257">
        <f t="shared" si="2"/>
        <v>0</v>
      </c>
    </row>
    <row r="31" spans="1:85" x14ac:dyDescent="0.25">
      <c r="A31" s="693"/>
      <c r="B31" s="620"/>
      <c r="C31" s="356" t="s">
        <v>109</v>
      </c>
      <c r="D31" s="291">
        <f t="shared" si="3"/>
        <v>0</v>
      </c>
      <c r="E31" s="311"/>
      <c r="F31" s="312"/>
      <c r="G31" s="312"/>
      <c r="H31" s="312"/>
      <c r="I31" s="297"/>
      <c r="J31" s="313"/>
      <c r="K31" s="312"/>
      <c r="L31" s="312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5"/>
      <c r="Z31" s="295"/>
      <c r="AA31" s="297"/>
      <c r="AB31" s="297"/>
      <c r="AC31" s="297"/>
      <c r="AD31" s="289"/>
      <c r="CA31" s="257" t="str">
        <f t="shared" si="1"/>
        <v/>
      </c>
      <c r="CG31" s="257">
        <f t="shared" si="2"/>
        <v>0</v>
      </c>
    </row>
    <row r="32" spans="1:85" x14ac:dyDescent="0.25">
      <c r="A32" s="693"/>
      <c r="B32" s="691" t="s">
        <v>81</v>
      </c>
      <c r="C32" s="691"/>
      <c r="D32" s="291">
        <f t="shared" si="3"/>
        <v>0</v>
      </c>
      <c r="E32" s="311"/>
      <c r="F32" s="312"/>
      <c r="G32" s="312"/>
      <c r="H32" s="312"/>
      <c r="I32" s="297"/>
      <c r="J32" s="313"/>
      <c r="K32" s="312"/>
      <c r="L32" s="312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5"/>
      <c r="Z32" s="295"/>
      <c r="AA32" s="297"/>
      <c r="AB32" s="297"/>
      <c r="AC32" s="297"/>
      <c r="AD32" s="289"/>
      <c r="CA32" s="257" t="str">
        <f t="shared" si="1"/>
        <v/>
      </c>
      <c r="CG32" s="257">
        <f t="shared" si="2"/>
        <v>0</v>
      </c>
    </row>
    <row r="33" spans="1:85" x14ac:dyDescent="0.25">
      <c r="A33" s="693"/>
      <c r="B33" s="618" t="s">
        <v>45</v>
      </c>
      <c r="C33" s="619"/>
      <c r="D33" s="291">
        <f t="shared" si="3"/>
        <v>0</v>
      </c>
      <c r="E33" s="311"/>
      <c r="F33" s="312"/>
      <c r="G33" s="312"/>
      <c r="H33" s="312"/>
      <c r="I33" s="297"/>
      <c r="J33" s="313"/>
      <c r="K33" s="312"/>
      <c r="L33" s="312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5"/>
      <c r="Z33" s="295"/>
      <c r="AA33" s="297"/>
      <c r="AB33" s="297"/>
      <c r="AC33" s="297"/>
      <c r="AD33" s="289"/>
      <c r="CA33" s="257" t="str">
        <f t="shared" si="1"/>
        <v/>
      </c>
      <c r="CG33" s="257">
        <f t="shared" si="2"/>
        <v>0</v>
      </c>
    </row>
    <row r="34" spans="1:85" x14ac:dyDescent="0.25">
      <c r="A34" s="693"/>
      <c r="B34" s="656" t="s">
        <v>110</v>
      </c>
      <c r="C34" s="657"/>
      <c r="D34" s="357">
        <f>SUM(J34:T34)</f>
        <v>0</v>
      </c>
      <c r="E34" s="316"/>
      <c r="F34" s="317"/>
      <c r="G34" s="317"/>
      <c r="H34" s="317"/>
      <c r="I34" s="318"/>
      <c r="J34" s="313"/>
      <c r="K34" s="312"/>
      <c r="L34" s="312"/>
      <c r="M34" s="314"/>
      <c r="N34" s="314"/>
      <c r="O34" s="314"/>
      <c r="P34" s="314"/>
      <c r="Q34" s="314"/>
      <c r="R34" s="314"/>
      <c r="S34" s="314"/>
      <c r="T34" s="314"/>
      <c r="U34" s="319"/>
      <c r="V34" s="319"/>
      <c r="W34" s="319"/>
      <c r="X34" s="319"/>
      <c r="Y34" s="315"/>
      <c r="Z34" s="295"/>
      <c r="AA34" s="297"/>
      <c r="AB34" s="297"/>
      <c r="AC34" s="318"/>
      <c r="AD34" s="289"/>
      <c r="CA34" s="257" t="str">
        <f t="shared" si="1"/>
        <v/>
      </c>
      <c r="CG34" s="257">
        <f t="shared" si="2"/>
        <v>0</v>
      </c>
    </row>
    <row r="35" spans="1:85" x14ac:dyDescent="0.25">
      <c r="A35" s="693"/>
      <c r="B35" s="621" t="s">
        <v>47</v>
      </c>
      <c r="C35" s="622"/>
      <c r="D35" s="320">
        <f>SUM(E35:X35)</f>
        <v>561</v>
      </c>
      <c r="E35" s="358">
        <v>144</v>
      </c>
      <c r="F35" s="323"/>
      <c r="G35" s="323"/>
      <c r="H35" s="323"/>
      <c r="I35" s="324"/>
      <c r="J35" s="325"/>
      <c r="K35" s="323">
        <v>22</v>
      </c>
      <c r="L35" s="323">
        <v>19</v>
      </c>
      <c r="M35" s="359">
        <v>22</v>
      </c>
      <c r="N35" s="359">
        <v>14</v>
      </c>
      <c r="O35" s="359">
        <v>22</v>
      </c>
      <c r="P35" s="359">
        <v>20</v>
      </c>
      <c r="Q35" s="359">
        <v>25</v>
      </c>
      <c r="R35" s="359">
        <v>28</v>
      </c>
      <c r="S35" s="359">
        <v>32</v>
      </c>
      <c r="T35" s="359">
        <v>44</v>
      </c>
      <c r="U35" s="359">
        <v>47</v>
      </c>
      <c r="V35" s="359">
        <v>33</v>
      </c>
      <c r="W35" s="359">
        <v>24</v>
      </c>
      <c r="X35" s="359">
        <v>65</v>
      </c>
      <c r="Y35" s="327"/>
      <c r="Z35" s="328"/>
      <c r="AA35" s="324"/>
      <c r="AB35" s="297"/>
      <c r="AC35" s="324"/>
      <c r="AD35" s="289"/>
      <c r="CA35" s="257" t="str">
        <f t="shared" si="1"/>
        <v/>
      </c>
      <c r="CG35" s="257">
        <f t="shared" si="2"/>
        <v>0</v>
      </c>
    </row>
    <row r="36" spans="1:85" x14ac:dyDescent="0.25">
      <c r="A36" s="693"/>
      <c r="B36" s="623" t="s">
        <v>48</v>
      </c>
      <c r="C36" s="360" t="s">
        <v>49</v>
      </c>
      <c r="D36" s="282">
        <f>SUM(U36:X36)</f>
        <v>0</v>
      </c>
      <c r="E36" s="361"/>
      <c r="F36" s="332"/>
      <c r="G36" s="332"/>
      <c r="H36" s="332"/>
      <c r="I36" s="352"/>
      <c r="J36" s="331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62"/>
      <c r="V36" s="362"/>
      <c r="W36" s="362"/>
      <c r="X36" s="362"/>
      <c r="Y36" s="363"/>
      <c r="Z36" s="364"/>
      <c r="AA36" s="352"/>
      <c r="AB36" s="352"/>
      <c r="AC36" s="352"/>
      <c r="AD36" s="289"/>
      <c r="CA36" s="257" t="str">
        <f t="shared" ref="CA36:CA39" si="4">IF(D36&lt;SUM(Y36:AC36),"Total por edad no puede ser menor que la suma de los subgrupos","")</f>
        <v/>
      </c>
      <c r="CG36" s="257">
        <f t="shared" si="2"/>
        <v>0</v>
      </c>
    </row>
    <row r="37" spans="1:85" x14ac:dyDescent="0.25">
      <c r="A37" s="693"/>
      <c r="B37" s="624"/>
      <c r="C37" s="365" t="s">
        <v>50</v>
      </c>
      <c r="D37" s="291">
        <f>SUM(U37:X37)</f>
        <v>150</v>
      </c>
      <c r="E37" s="316"/>
      <c r="F37" s="317"/>
      <c r="G37" s="317"/>
      <c r="H37" s="317"/>
      <c r="I37" s="318"/>
      <c r="J37" s="33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4">
        <v>42</v>
      </c>
      <c r="V37" s="314">
        <v>29</v>
      </c>
      <c r="W37" s="314">
        <v>22</v>
      </c>
      <c r="X37" s="314">
        <v>57</v>
      </c>
      <c r="Y37" s="366"/>
      <c r="Z37" s="367"/>
      <c r="AA37" s="318"/>
      <c r="AB37" s="318"/>
      <c r="AC37" s="318"/>
      <c r="AD37" s="289"/>
      <c r="CA37" s="257" t="str">
        <f t="shared" si="4"/>
        <v/>
      </c>
      <c r="CG37" s="257">
        <f t="shared" si="2"/>
        <v>0</v>
      </c>
    </row>
    <row r="38" spans="1:85" x14ac:dyDescent="0.25">
      <c r="A38" s="693"/>
      <c r="B38" s="625"/>
      <c r="C38" s="368" t="s">
        <v>51</v>
      </c>
      <c r="D38" s="341">
        <f>SUM(U38:X38)</f>
        <v>0</v>
      </c>
      <c r="E38" s="369"/>
      <c r="F38" s="346"/>
      <c r="G38" s="346"/>
      <c r="H38" s="346"/>
      <c r="I38" s="370"/>
      <c r="J38" s="344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71"/>
      <c r="V38" s="371"/>
      <c r="W38" s="371"/>
      <c r="X38" s="371"/>
      <c r="Y38" s="348"/>
      <c r="Z38" s="349"/>
      <c r="AA38" s="370"/>
      <c r="AB38" s="370"/>
      <c r="AC38" s="370"/>
      <c r="AD38" s="289"/>
      <c r="CA38" s="257" t="str">
        <f t="shared" si="4"/>
        <v/>
      </c>
      <c r="CG38" s="257">
        <f t="shared" si="2"/>
        <v>0</v>
      </c>
    </row>
    <row r="39" spans="1:85" x14ac:dyDescent="0.25">
      <c r="A39" s="693"/>
      <c r="B39" s="695" t="s">
        <v>52</v>
      </c>
      <c r="C39" s="696"/>
      <c r="D39" s="300">
        <f>SUM(E39:X39)</f>
        <v>0</v>
      </c>
      <c r="E39" s="301"/>
      <c r="F39" s="302"/>
      <c r="G39" s="302"/>
      <c r="H39" s="302"/>
      <c r="I39" s="306"/>
      <c r="J39" s="305"/>
      <c r="K39" s="302"/>
      <c r="L39" s="30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3"/>
      <c r="Z39" s="374"/>
      <c r="AA39" s="375"/>
      <c r="AB39" s="375"/>
      <c r="AC39" s="375"/>
      <c r="AD39" s="289"/>
      <c r="CA39" s="257" t="str">
        <f t="shared" si="4"/>
        <v/>
      </c>
      <c r="CG39" s="257">
        <f t="shared" si="2"/>
        <v>0</v>
      </c>
    </row>
    <row r="40" spans="1:85" x14ac:dyDescent="0.25">
      <c r="A40" s="694"/>
      <c r="B40" s="626" t="s">
        <v>4</v>
      </c>
      <c r="C40" s="627"/>
      <c r="D40" s="376">
        <f>SUM(E40:X40)</f>
        <v>1570</v>
      </c>
      <c r="E40" s="377">
        <f t="shared" ref="E40:AC40" si="5">SUM(E11:E39)</f>
        <v>856</v>
      </c>
      <c r="F40" s="378">
        <f t="shared" si="5"/>
        <v>0</v>
      </c>
      <c r="G40" s="378">
        <f t="shared" si="5"/>
        <v>4</v>
      </c>
      <c r="H40" s="378">
        <f t="shared" si="5"/>
        <v>11</v>
      </c>
      <c r="I40" s="379">
        <f t="shared" si="5"/>
        <v>23</v>
      </c>
      <c r="J40" s="380">
        <f t="shared" si="5"/>
        <v>0</v>
      </c>
      <c r="K40" s="378">
        <f t="shared" si="5"/>
        <v>27</v>
      </c>
      <c r="L40" s="378">
        <f t="shared" si="5"/>
        <v>25</v>
      </c>
      <c r="M40" s="381">
        <f t="shared" si="5"/>
        <v>31</v>
      </c>
      <c r="N40" s="381">
        <f t="shared" si="5"/>
        <v>30</v>
      </c>
      <c r="O40" s="381">
        <f t="shared" si="5"/>
        <v>28</v>
      </c>
      <c r="P40" s="381">
        <f t="shared" si="5"/>
        <v>26</v>
      </c>
      <c r="Q40" s="381">
        <f t="shared" si="5"/>
        <v>26</v>
      </c>
      <c r="R40" s="381">
        <f t="shared" si="5"/>
        <v>32</v>
      </c>
      <c r="S40" s="381">
        <f t="shared" si="5"/>
        <v>41</v>
      </c>
      <c r="T40" s="381">
        <f t="shared" si="5"/>
        <v>51</v>
      </c>
      <c r="U40" s="381">
        <f t="shared" si="5"/>
        <v>100</v>
      </c>
      <c r="V40" s="381">
        <f t="shared" si="5"/>
        <v>72</v>
      </c>
      <c r="W40" s="381">
        <f t="shared" si="5"/>
        <v>53</v>
      </c>
      <c r="X40" s="381">
        <f t="shared" si="5"/>
        <v>134</v>
      </c>
      <c r="Y40" s="382">
        <f t="shared" si="5"/>
        <v>0</v>
      </c>
      <c r="Z40" s="383">
        <f t="shared" si="5"/>
        <v>25</v>
      </c>
      <c r="AA40" s="379">
        <f t="shared" si="5"/>
        <v>0</v>
      </c>
      <c r="AB40" s="379">
        <f t="shared" si="5"/>
        <v>0</v>
      </c>
      <c r="AC40" s="379">
        <f t="shared" si="5"/>
        <v>0</v>
      </c>
      <c r="AD40" s="280"/>
    </row>
    <row r="41" spans="1:85" x14ac:dyDescent="0.25">
      <c r="A41" s="384" t="s">
        <v>53</v>
      </c>
      <c r="B41" s="385"/>
      <c r="C41" s="385"/>
      <c r="D41" s="385"/>
      <c r="E41" s="385"/>
      <c r="F41" s="385"/>
      <c r="G41" s="386"/>
      <c r="H41" s="386"/>
      <c r="I41" s="387"/>
      <c r="J41" s="387"/>
      <c r="K41" s="387"/>
      <c r="L41" s="387"/>
      <c r="M41" s="387"/>
      <c r="N41" s="387"/>
      <c r="O41" s="388"/>
      <c r="P41" s="387"/>
      <c r="Q41" s="254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</row>
    <row r="42" spans="1:85" ht="42" x14ac:dyDescent="0.25">
      <c r="A42" s="697" t="s">
        <v>3</v>
      </c>
      <c r="B42" s="698"/>
      <c r="C42" s="699"/>
      <c r="D42" s="479" t="s">
        <v>4</v>
      </c>
      <c r="E42" s="390" t="s">
        <v>54</v>
      </c>
      <c r="F42" s="482" t="s">
        <v>111</v>
      </c>
      <c r="G42" s="482" t="s">
        <v>55</v>
      </c>
      <c r="H42" s="483" t="s">
        <v>56</v>
      </c>
      <c r="I42" s="393" t="s">
        <v>112</v>
      </c>
      <c r="J42" s="387"/>
      <c r="K42" s="387"/>
      <c r="L42" s="387"/>
      <c r="M42" s="387"/>
      <c r="N42" s="387"/>
      <c r="O42" s="387"/>
      <c r="P42" s="387"/>
      <c r="Q42" s="254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</row>
    <row r="43" spans="1:85" x14ac:dyDescent="0.25">
      <c r="A43" s="692" t="s">
        <v>26</v>
      </c>
      <c r="B43" s="628" t="s">
        <v>27</v>
      </c>
      <c r="C43" s="629"/>
      <c r="D43" s="270">
        <f t="shared" ref="D43:D72" si="6">SUM(E43:H43)</f>
        <v>136</v>
      </c>
      <c r="E43" s="271">
        <v>59</v>
      </c>
      <c r="F43" s="272">
        <v>9</v>
      </c>
      <c r="G43" s="272"/>
      <c r="H43" s="394">
        <v>68</v>
      </c>
      <c r="I43" s="395"/>
      <c r="J43" s="289"/>
      <c r="K43" s="387"/>
      <c r="L43" s="387"/>
      <c r="M43" s="387"/>
      <c r="N43" s="387"/>
      <c r="O43" s="387"/>
      <c r="P43" s="387"/>
      <c r="Q43" s="254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CA43" s="257" t="str">
        <f t="shared" ref="CA43:CA71" si="7">IF(AND(D43=0,D11&gt;0),"En esta área en Sección A,  se consignan personas pero falta registrar la Sesión","")</f>
        <v/>
      </c>
      <c r="CG43" s="257">
        <f t="shared" ref="CG43:CG71" si="8">IF(AND(D43=0,D11&gt;0),1,0)</f>
        <v>0</v>
      </c>
    </row>
    <row r="44" spans="1:85" x14ac:dyDescent="0.25">
      <c r="A44" s="693"/>
      <c r="B44" s="630" t="s">
        <v>28</v>
      </c>
      <c r="C44" s="281" t="s">
        <v>29</v>
      </c>
      <c r="D44" s="270">
        <f t="shared" si="6"/>
        <v>74</v>
      </c>
      <c r="E44" s="283">
        <v>36</v>
      </c>
      <c r="F44" s="284">
        <v>6</v>
      </c>
      <c r="G44" s="284"/>
      <c r="H44" s="362">
        <v>32</v>
      </c>
      <c r="I44" s="396"/>
      <c r="J44" s="289"/>
      <c r="K44" s="387"/>
      <c r="L44" s="387"/>
      <c r="M44" s="387"/>
      <c r="N44" s="387"/>
      <c r="O44" s="387"/>
      <c r="P44" s="387"/>
      <c r="Q44" s="254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CA44" s="257" t="str">
        <f t="shared" si="7"/>
        <v/>
      </c>
      <c r="CG44" s="257">
        <f t="shared" si="8"/>
        <v>0</v>
      </c>
    </row>
    <row r="45" spans="1:85" x14ac:dyDescent="0.25">
      <c r="A45" s="693"/>
      <c r="B45" s="631"/>
      <c r="C45" s="478" t="s">
        <v>30</v>
      </c>
      <c r="D45" s="320">
        <f t="shared" si="6"/>
        <v>16</v>
      </c>
      <c r="E45" s="311">
        <v>8</v>
      </c>
      <c r="F45" s="312"/>
      <c r="G45" s="312"/>
      <c r="H45" s="314">
        <v>8</v>
      </c>
      <c r="I45" s="397"/>
      <c r="J45" s="289"/>
      <c r="K45" s="387"/>
      <c r="L45" s="387"/>
      <c r="M45" s="387"/>
      <c r="N45" s="387"/>
      <c r="O45" s="387"/>
      <c r="P45" s="387"/>
      <c r="Q45" s="254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CA45" s="257" t="str">
        <f t="shared" si="7"/>
        <v/>
      </c>
      <c r="CG45" s="257">
        <f t="shared" si="8"/>
        <v>0</v>
      </c>
    </row>
    <row r="46" spans="1:85" x14ac:dyDescent="0.25">
      <c r="A46" s="693"/>
      <c r="B46" s="632"/>
      <c r="C46" s="299" t="s">
        <v>31</v>
      </c>
      <c r="D46" s="341">
        <f t="shared" si="6"/>
        <v>39</v>
      </c>
      <c r="E46" s="342">
        <v>15</v>
      </c>
      <c r="F46" s="355">
        <v>6</v>
      </c>
      <c r="G46" s="355"/>
      <c r="H46" s="371">
        <v>18</v>
      </c>
      <c r="I46" s="398"/>
      <c r="J46" s="289"/>
      <c r="K46" s="387"/>
      <c r="L46" s="387"/>
      <c r="M46" s="387"/>
      <c r="N46" s="387"/>
      <c r="O46" s="387"/>
      <c r="P46" s="387"/>
      <c r="Q46" s="254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CA46" s="257" t="str">
        <f t="shared" si="7"/>
        <v/>
      </c>
      <c r="CG46" s="257">
        <f t="shared" si="8"/>
        <v>0</v>
      </c>
    </row>
    <row r="47" spans="1:85" x14ac:dyDescent="0.25">
      <c r="A47" s="693"/>
      <c r="B47" s="654" t="s">
        <v>32</v>
      </c>
      <c r="C47" s="655"/>
      <c r="D47" s="357">
        <f t="shared" si="6"/>
        <v>105</v>
      </c>
      <c r="E47" s="292">
        <v>42</v>
      </c>
      <c r="F47" s="293">
        <v>4</v>
      </c>
      <c r="G47" s="293"/>
      <c r="H47" s="308">
        <v>59</v>
      </c>
      <c r="I47" s="399"/>
      <c r="J47" s="289"/>
      <c r="K47" s="387"/>
      <c r="L47" s="387"/>
      <c r="M47" s="387"/>
      <c r="N47" s="387"/>
      <c r="O47" s="387"/>
      <c r="P47" s="387"/>
      <c r="Q47" s="254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CA47" s="257" t="str">
        <f t="shared" si="7"/>
        <v/>
      </c>
      <c r="CG47" s="257">
        <f t="shared" si="8"/>
        <v>0</v>
      </c>
    </row>
    <row r="48" spans="1:85" x14ac:dyDescent="0.25">
      <c r="A48" s="693"/>
      <c r="B48" s="618" t="s">
        <v>33</v>
      </c>
      <c r="C48" s="619"/>
      <c r="D48" s="320">
        <f t="shared" si="6"/>
        <v>71</v>
      </c>
      <c r="E48" s="311">
        <v>35</v>
      </c>
      <c r="F48" s="312">
        <v>12</v>
      </c>
      <c r="G48" s="312"/>
      <c r="H48" s="314">
        <v>24</v>
      </c>
      <c r="I48" s="397"/>
      <c r="J48" s="289"/>
      <c r="K48" s="387"/>
      <c r="L48" s="387"/>
      <c r="M48" s="387"/>
      <c r="N48" s="387"/>
      <c r="O48" s="387"/>
      <c r="P48" s="387"/>
      <c r="Q48" s="254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CA48" s="257" t="str">
        <f t="shared" si="7"/>
        <v/>
      </c>
      <c r="CG48" s="257">
        <f t="shared" si="8"/>
        <v>0</v>
      </c>
    </row>
    <row r="49" spans="1:85" x14ac:dyDescent="0.25">
      <c r="A49" s="693"/>
      <c r="B49" s="618" t="s">
        <v>34</v>
      </c>
      <c r="C49" s="619"/>
      <c r="D49" s="320">
        <f t="shared" si="6"/>
        <v>16</v>
      </c>
      <c r="E49" s="311">
        <v>16</v>
      </c>
      <c r="F49" s="312"/>
      <c r="G49" s="312"/>
      <c r="H49" s="314"/>
      <c r="I49" s="397"/>
      <c r="J49" s="289"/>
      <c r="K49" s="387"/>
      <c r="L49" s="387"/>
      <c r="M49" s="387"/>
      <c r="N49" s="387"/>
      <c r="O49" s="387"/>
      <c r="P49" s="387"/>
      <c r="Q49" s="254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CA49" s="257" t="str">
        <f t="shared" si="7"/>
        <v/>
      </c>
      <c r="CG49" s="257">
        <f t="shared" si="8"/>
        <v>0</v>
      </c>
    </row>
    <row r="50" spans="1:85" x14ac:dyDescent="0.25">
      <c r="A50" s="693"/>
      <c r="B50" s="618" t="s">
        <v>79</v>
      </c>
      <c r="C50" s="619"/>
      <c r="D50" s="320">
        <f t="shared" si="6"/>
        <v>0</v>
      </c>
      <c r="E50" s="311"/>
      <c r="F50" s="312"/>
      <c r="G50" s="312"/>
      <c r="H50" s="314"/>
      <c r="I50" s="397"/>
      <c r="J50" s="289"/>
      <c r="K50" s="387"/>
      <c r="L50" s="387"/>
      <c r="M50" s="387"/>
      <c r="N50" s="387"/>
      <c r="O50" s="387"/>
      <c r="P50" s="387"/>
      <c r="Q50" s="254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CA50" s="257" t="str">
        <f t="shared" si="7"/>
        <v/>
      </c>
      <c r="CG50" s="257">
        <f t="shared" si="8"/>
        <v>0</v>
      </c>
    </row>
    <row r="51" spans="1:85" x14ac:dyDescent="0.25">
      <c r="A51" s="693"/>
      <c r="B51" s="618" t="s">
        <v>35</v>
      </c>
      <c r="C51" s="619"/>
      <c r="D51" s="320">
        <f t="shared" si="6"/>
        <v>16</v>
      </c>
      <c r="E51" s="311">
        <v>4</v>
      </c>
      <c r="F51" s="312"/>
      <c r="G51" s="312"/>
      <c r="H51" s="314">
        <v>12</v>
      </c>
      <c r="I51" s="397"/>
      <c r="J51" s="289"/>
      <c r="K51" s="387"/>
      <c r="L51" s="387"/>
      <c r="M51" s="387"/>
      <c r="N51" s="387"/>
      <c r="O51" s="387"/>
      <c r="P51" s="387"/>
      <c r="Q51" s="254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CA51" s="257" t="str">
        <f t="shared" si="7"/>
        <v/>
      </c>
      <c r="CG51" s="257">
        <f t="shared" si="8"/>
        <v>0</v>
      </c>
    </row>
    <row r="52" spans="1:85" x14ac:dyDescent="0.25">
      <c r="A52" s="693"/>
      <c r="B52" s="618" t="s">
        <v>36</v>
      </c>
      <c r="C52" s="619"/>
      <c r="D52" s="320">
        <f t="shared" si="6"/>
        <v>12</v>
      </c>
      <c r="E52" s="358">
        <v>4</v>
      </c>
      <c r="F52" s="323">
        <v>8</v>
      </c>
      <c r="G52" s="323"/>
      <c r="H52" s="359"/>
      <c r="I52" s="400"/>
      <c r="J52" s="289"/>
      <c r="K52" s="387"/>
      <c r="L52" s="387"/>
      <c r="M52" s="387"/>
      <c r="N52" s="387"/>
      <c r="O52" s="387"/>
      <c r="P52" s="387"/>
      <c r="Q52" s="254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CA52" s="257" t="str">
        <f t="shared" si="7"/>
        <v/>
      </c>
      <c r="CG52" s="257">
        <f t="shared" si="8"/>
        <v>0</v>
      </c>
    </row>
    <row r="53" spans="1:85" x14ac:dyDescent="0.25">
      <c r="A53" s="693"/>
      <c r="B53" s="621" t="s">
        <v>106</v>
      </c>
      <c r="C53" s="622"/>
      <c r="D53" s="320">
        <f t="shared" si="6"/>
        <v>0</v>
      </c>
      <c r="E53" s="358"/>
      <c r="F53" s="323"/>
      <c r="G53" s="323"/>
      <c r="H53" s="359"/>
      <c r="I53" s="400"/>
      <c r="J53" s="289"/>
      <c r="K53" s="387"/>
      <c r="L53" s="387"/>
      <c r="M53" s="387"/>
      <c r="N53" s="387"/>
      <c r="O53" s="387"/>
      <c r="P53" s="387"/>
      <c r="Q53" s="254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CA53" s="257" t="str">
        <f t="shared" si="7"/>
        <v/>
      </c>
      <c r="CG53" s="257">
        <f t="shared" si="8"/>
        <v>0</v>
      </c>
    </row>
    <row r="54" spans="1:85" x14ac:dyDescent="0.25">
      <c r="A54" s="693"/>
      <c r="B54" s="623" t="s">
        <v>107</v>
      </c>
      <c r="C54" s="330" t="s">
        <v>37</v>
      </c>
      <c r="D54" s="282">
        <f t="shared" si="6"/>
        <v>50</v>
      </c>
      <c r="E54" s="287">
        <v>28</v>
      </c>
      <c r="F54" s="284">
        <v>8</v>
      </c>
      <c r="G54" s="284"/>
      <c r="H54" s="362">
        <v>14</v>
      </c>
      <c r="I54" s="396"/>
      <c r="J54" s="289"/>
      <c r="K54" s="387"/>
      <c r="L54" s="387"/>
      <c r="M54" s="387"/>
      <c r="N54" s="387"/>
      <c r="O54" s="387"/>
      <c r="P54" s="387"/>
      <c r="Q54" s="254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CA54" s="257" t="str">
        <f t="shared" si="7"/>
        <v/>
      </c>
      <c r="CG54" s="257">
        <f t="shared" si="8"/>
        <v>0</v>
      </c>
    </row>
    <row r="55" spans="1:85" x14ac:dyDescent="0.25">
      <c r="A55" s="693"/>
      <c r="B55" s="624"/>
      <c r="C55" s="480" t="s">
        <v>38</v>
      </c>
      <c r="D55" s="291">
        <f t="shared" si="6"/>
        <v>73</v>
      </c>
      <c r="E55" s="313">
        <v>40</v>
      </c>
      <c r="F55" s="312">
        <v>8</v>
      </c>
      <c r="G55" s="312"/>
      <c r="H55" s="314">
        <v>25</v>
      </c>
      <c r="I55" s="397"/>
      <c r="J55" s="289"/>
      <c r="K55" s="387"/>
      <c r="L55" s="387"/>
      <c r="M55" s="387"/>
      <c r="N55" s="387"/>
      <c r="O55" s="387"/>
      <c r="P55" s="387"/>
      <c r="Q55" s="254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CA55" s="257" t="str">
        <f t="shared" si="7"/>
        <v/>
      </c>
      <c r="CG55" s="257">
        <f t="shared" si="8"/>
        <v>0</v>
      </c>
    </row>
    <row r="56" spans="1:85" x14ac:dyDescent="0.25">
      <c r="A56" s="693"/>
      <c r="B56" s="625"/>
      <c r="C56" s="340" t="s">
        <v>39</v>
      </c>
      <c r="D56" s="341">
        <f t="shared" si="6"/>
        <v>0</v>
      </c>
      <c r="E56" s="343"/>
      <c r="F56" s="355"/>
      <c r="G56" s="355"/>
      <c r="H56" s="371"/>
      <c r="I56" s="398"/>
      <c r="J56" s="289"/>
      <c r="K56" s="387"/>
      <c r="L56" s="387"/>
      <c r="M56" s="387"/>
      <c r="N56" s="387"/>
      <c r="O56" s="387"/>
      <c r="P56" s="387"/>
      <c r="Q56" s="254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CA56" s="257" t="str">
        <f t="shared" si="7"/>
        <v/>
      </c>
      <c r="CG56" s="257">
        <f t="shared" si="8"/>
        <v>0</v>
      </c>
    </row>
    <row r="57" spans="1:85" x14ac:dyDescent="0.25">
      <c r="A57" s="693"/>
      <c r="B57" s="623" t="s">
        <v>40</v>
      </c>
      <c r="C57" s="351" t="s">
        <v>41</v>
      </c>
      <c r="D57" s="270">
        <f t="shared" si="6"/>
        <v>0</v>
      </c>
      <c r="E57" s="283"/>
      <c r="F57" s="284"/>
      <c r="G57" s="284"/>
      <c r="H57" s="362"/>
      <c r="I57" s="396"/>
      <c r="J57" s="289"/>
      <c r="K57" s="387"/>
      <c r="L57" s="387"/>
      <c r="M57" s="387"/>
      <c r="N57" s="387"/>
      <c r="O57" s="387"/>
      <c r="P57" s="387"/>
      <c r="Q57" s="254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CA57" s="257" t="str">
        <f t="shared" si="7"/>
        <v/>
      </c>
      <c r="CG57" s="257">
        <f t="shared" si="8"/>
        <v>0</v>
      </c>
    </row>
    <row r="58" spans="1:85" x14ac:dyDescent="0.25">
      <c r="A58" s="693"/>
      <c r="B58" s="624"/>
      <c r="C58" s="354" t="s">
        <v>42</v>
      </c>
      <c r="D58" s="320">
        <f t="shared" si="6"/>
        <v>0</v>
      </c>
      <c r="E58" s="311"/>
      <c r="F58" s="312"/>
      <c r="G58" s="312"/>
      <c r="H58" s="314"/>
      <c r="I58" s="397"/>
      <c r="J58" s="289"/>
      <c r="K58" s="387"/>
      <c r="L58" s="387"/>
      <c r="M58" s="387"/>
      <c r="N58" s="387"/>
      <c r="O58" s="387"/>
      <c r="P58" s="387"/>
      <c r="Q58" s="254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CA58" s="257" t="str">
        <f t="shared" si="7"/>
        <v/>
      </c>
      <c r="CG58" s="257">
        <f t="shared" si="8"/>
        <v>0</v>
      </c>
    </row>
    <row r="59" spans="1:85" x14ac:dyDescent="0.25">
      <c r="A59" s="693"/>
      <c r="B59" s="625"/>
      <c r="C59" s="340" t="s">
        <v>39</v>
      </c>
      <c r="D59" s="341">
        <f t="shared" si="6"/>
        <v>32</v>
      </c>
      <c r="E59" s="342">
        <v>16</v>
      </c>
      <c r="F59" s="355">
        <v>8</v>
      </c>
      <c r="G59" s="355"/>
      <c r="H59" s="371">
        <v>8</v>
      </c>
      <c r="I59" s="398"/>
      <c r="J59" s="289"/>
      <c r="K59" s="387"/>
      <c r="L59" s="387"/>
      <c r="M59" s="387"/>
      <c r="N59" s="387"/>
      <c r="O59" s="387"/>
      <c r="P59" s="387"/>
      <c r="Q59" s="254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CA59" s="257" t="str">
        <f t="shared" si="7"/>
        <v/>
      </c>
      <c r="CG59" s="257">
        <f t="shared" si="8"/>
        <v>0</v>
      </c>
    </row>
    <row r="60" spans="1:85" x14ac:dyDescent="0.25">
      <c r="A60" s="693"/>
      <c r="B60" s="654" t="s">
        <v>43</v>
      </c>
      <c r="C60" s="655"/>
      <c r="D60" s="357">
        <f t="shared" si="6"/>
        <v>173</v>
      </c>
      <c r="E60" s="292">
        <v>65</v>
      </c>
      <c r="F60" s="293">
        <v>48</v>
      </c>
      <c r="G60" s="293">
        <v>29</v>
      </c>
      <c r="H60" s="308">
        <v>31</v>
      </c>
      <c r="I60" s="399"/>
      <c r="J60" s="289"/>
      <c r="K60" s="387"/>
      <c r="L60" s="387"/>
      <c r="M60" s="387"/>
      <c r="N60" s="387"/>
      <c r="O60" s="387"/>
      <c r="P60" s="387"/>
      <c r="Q60" s="254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CA60" s="257" t="str">
        <f t="shared" si="7"/>
        <v/>
      </c>
      <c r="CG60" s="257">
        <f t="shared" si="8"/>
        <v>0</v>
      </c>
    </row>
    <row r="61" spans="1:85" x14ac:dyDescent="0.25">
      <c r="A61" s="693"/>
      <c r="B61" s="618" t="s">
        <v>44</v>
      </c>
      <c r="C61" s="619"/>
      <c r="D61" s="320">
        <f t="shared" si="6"/>
        <v>226</v>
      </c>
      <c r="E61" s="311">
        <v>94</v>
      </c>
      <c r="F61" s="312"/>
      <c r="G61" s="312"/>
      <c r="H61" s="314">
        <v>132</v>
      </c>
      <c r="I61" s="397"/>
      <c r="J61" s="289"/>
      <c r="K61" s="387"/>
      <c r="L61" s="387"/>
      <c r="M61" s="387"/>
      <c r="N61" s="387"/>
      <c r="O61" s="387"/>
      <c r="P61" s="387"/>
      <c r="Q61" s="254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CA61" s="257" t="str">
        <f t="shared" si="7"/>
        <v/>
      </c>
      <c r="CG61" s="257">
        <f t="shared" si="8"/>
        <v>0</v>
      </c>
    </row>
    <row r="62" spans="1:85" x14ac:dyDescent="0.25">
      <c r="A62" s="693"/>
      <c r="B62" s="620" t="s">
        <v>80</v>
      </c>
      <c r="C62" s="356" t="s">
        <v>108</v>
      </c>
      <c r="D62" s="320">
        <f t="shared" si="6"/>
        <v>0</v>
      </c>
      <c r="E62" s="311"/>
      <c r="F62" s="312"/>
      <c r="G62" s="312"/>
      <c r="H62" s="314"/>
      <c r="I62" s="397"/>
      <c r="J62" s="289"/>
      <c r="K62" s="387"/>
      <c r="L62" s="387"/>
      <c r="M62" s="387"/>
      <c r="N62" s="387"/>
      <c r="O62" s="387"/>
      <c r="P62" s="387"/>
      <c r="Q62" s="254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CA62" s="257" t="str">
        <f t="shared" si="7"/>
        <v/>
      </c>
      <c r="CG62" s="257">
        <f t="shared" si="8"/>
        <v>0</v>
      </c>
    </row>
    <row r="63" spans="1:85" x14ac:dyDescent="0.25">
      <c r="A63" s="693"/>
      <c r="B63" s="620"/>
      <c r="C63" s="356" t="s">
        <v>109</v>
      </c>
      <c r="D63" s="320">
        <f t="shared" si="6"/>
        <v>0</v>
      </c>
      <c r="E63" s="311"/>
      <c r="F63" s="312"/>
      <c r="G63" s="312"/>
      <c r="H63" s="314"/>
      <c r="I63" s="397"/>
      <c r="J63" s="289"/>
      <c r="K63" s="387"/>
      <c r="L63" s="387"/>
      <c r="M63" s="387"/>
      <c r="N63" s="387"/>
      <c r="O63" s="387"/>
      <c r="P63" s="387"/>
      <c r="Q63" s="254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CA63" s="257" t="str">
        <f t="shared" si="7"/>
        <v/>
      </c>
      <c r="CG63" s="257">
        <f t="shared" si="8"/>
        <v>0</v>
      </c>
    </row>
    <row r="64" spans="1:85" x14ac:dyDescent="0.25">
      <c r="A64" s="693"/>
      <c r="B64" s="691" t="s">
        <v>81</v>
      </c>
      <c r="C64" s="691"/>
      <c r="D64" s="320">
        <f t="shared" si="6"/>
        <v>0</v>
      </c>
      <c r="E64" s="311"/>
      <c r="F64" s="312"/>
      <c r="G64" s="312"/>
      <c r="H64" s="314"/>
      <c r="I64" s="397"/>
      <c r="J64" s="289"/>
      <c r="K64" s="387"/>
      <c r="L64" s="387"/>
      <c r="M64" s="387"/>
      <c r="N64" s="387"/>
      <c r="O64" s="387"/>
      <c r="P64" s="387"/>
      <c r="Q64" s="254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CA64" s="257" t="str">
        <f t="shared" si="7"/>
        <v/>
      </c>
      <c r="CG64" s="257">
        <f t="shared" si="8"/>
        <v>0</v>
      </c>
    </row>
    <row r="65" spans="1:85" x14ac:dyDescent="0.25">
      <c r="A65" s="693"/>
      <c r="B65" s="650" t="s">
        <v>45</v>
      </c>
      <c r="C65" s="651"/>
      <c r="D65" s="320">
        <f t="shared" si="6"/>
        <v>0</v>
      </c>
      <c r="E65" s="311"/>
      <c r="F65" s="312"/>
      <c r="G65" s="312"/>
      <c r="H65" s="314"/>
      <c r="I65" s="397"/>
      <c r="J65" s="289"/>
      <c r="K65" s="387"/>
      <c r="L65" s="387"/>
      <c r="M65" s="387"/>
      <c r="N65" s="387"/>
      <c r="O65" s="387"/>
      <c r="P65" s="387"/>
      <c r="Q65" s="254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CA65" s="257" t="str">
        <f t="shared" si="7"/>
        <v/>
      </c>
      <c r="CG65" s="257">
        <f t="shared" si="8"/>
        <v>0</v>
      </c>
    </row>
    <row r="66" spans="1:85" x14ac:dyDescent="0.25">
      <c r="A66" s="693"/>
      <c r="B66" s="656" t="s">
        <v>46</v>
      </c>
      <c r="C66" s="657"/>
      <c r="D66" s="320">
        <f t="shared" si="6"/>
        <v>0</v>
      </c>
      <c r="E66" s="358"/>
      <c r="F66" s="323"/>
      <c r="G66" s="323"/>
      <c r="H66" s="359"/>
      <c r="I66" s="400"/>
      <c r="J66" s="289"/>
      <c r="K66" s="387"/>
      <c r="L66" s="387"/>
      <c r="M66" s="387"/>
      <c r="N66" s="387"/>
      <c r="O66" s="387"/>
      <c r="P66" s="387"/>
      <c r="Q66" s="254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CA66" s="257" t="str">
        <f t="shared" si="7"/>
        <v/>
      </c>
      <c r="CG66" s="257">
        <f t="shared" si="8"/>
        <v>0</v>
      </c>
    </row>
    <row r="67" spans="1:85" x14ac:dyDescent="0.25">
      <c r="A67" s="693"/>
      <c r="B67" s="621" t="s">
        <v>47</v>
      </c>
      <c r="C67" s="622"/>
      <c r="D67" s="320">
        <f t="shared" si="6"/>
        <v>169</v>
      </c>
      <c r="E67" s="358">
        <v>79</v>
      </c>
      <c r="F67" s="323">
        <v>31</v>
      </c>
      <c r="G67" s="323">
        <v>31</v>
      </c>
      <c r="H67" s="359">
        <v>28</v>
      </c>
      <c r="I67" s="400"/>
      <c r="J67" s="289"/>
      <c r="K67" s="387"/>
      <c r="L67" s="387"/>
      <c r="M67" s="387"/>
      <c r="N67" s="387"/>
      <c r="O67" s="387"/>
      <c r="P67" s="387"/>
      <c r="Q67" s="254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CA67" s="257" t="str">
        <f t="shared" si="7"/>
        <v/>
      </c>
      <c r="CG67" s="257">
        <f t="shared" si="8"/>
        <v>0</v>
      </c>
    </row>
    <row r="68" spans="1:85" x14ac:dyDescent="0.25">
      <c r="A68" s="693"/>
      <c r="B68" s="623" t="s">
        <v>48</v>
      </c>
      <c r="C68" s="360" t="s">
        <v>49</v>
      </c>
      <c r="D68" s="270">
        <f t="shared" si="6"/>
        <v>0</v>
      </c>
      <c r="E68" s="283"/>
      <c r="F68" s="284"/>
      <c r="G68" s="284"/>
      <c r="H68" s="362"/>
      <c r="I68" s="396"/>
      <c r="J68" s="289"/>
      <c r="K68" s="387"/>
      <c r="L68" s="387"/>
      <c r="M68" s="387"/>
      <c r="N68" s="387"/>
      <c r="O68" s="387"/>
      <c r="P68" s="387"/>
      <c r="Q68" s="254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CA68" s="257" t="str">
        <f t="shared" si="7"/>
        <v/>
      </c>
      <c r="CG68" s="257">
        <f t="shared" si="8"/>
        <v>0</v>
      </c>
    </row>
    <row r="69" spans="1:85" x14ac:dyDescent="0.25">
      <c r="A69" s="693"/>
      <c r="B69" s="624"/>
      <c r="C69" s="401" t="s">
        <v>50</v>
      </c>
      <c r="D69" s="320">
        <f t="shared" si="6"/>
        <v>15</v>
      </c>
      <c r="E69" s="311">
        <v>15</v>
      </c>
      <c r="F69" s="312"/>
      <c r="G69" s="312"/>
      <c r="H69" s="314"/>
      <c r="I69" s="397"/>
      <c r="J69" s="289"/>
      <c r="K69" s="387"/>
      <c r="L69" s="387"/>
      <c r="M69" s="387"/>
      <c r="N69" s="387"/>
      <c r="O69" s="387"/>
      <c r="P69" s="387"/>
      <c r="Q69" s="254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CA69" s="257" t="str">
        <f t="shared" si="7"/>
        <v/>
      </c>
      <c r="CG69" s="257">
        <f t="shared" si="8"/>
        <v>0</v>
      </c>
    </row>
    <row r="70" spans="1:85" x14ac:dyDescent="0.25">
      <c r="A70" s="693"/>
      <c r="B70" s="625"/>
      <c r="C70" s="368" t="s">
        <v>51</v>
      </c>
      <c r="D70" s="320">
        <f t="shared" si="6"/>
        <v>0</v>
      </c>
      <c r="E70" s="358"/>
      <c r="F70" s="323"/>
      <c r="G70" s="323"/>
      <c r="H70" s="359"/>
      <c r="I70" s="400"/>
      <c r="J70" s="289"/>
      <c r="K70" s="387"/>
      <c r="L70" s="387"/>
      <c r="M70" s="387"/>
      <c r="N70" s="387"/>
      <c r="O70" s="387"/>
      <c r="P70" s="387"/>
      <c r="Q70" s="254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CA70" s="257" t="str">
        <f t="shared" si="7"/>
        <v/>
      </c>
      <c r="CG70" s="257">
        <f t="shared" si="8"/>
        <v>0</v>
      </c>
    </row>
    <row r="71" spans="1:85" x14ac:dyDescent="0.25">
      <c r="A71" s="693"/>
      <c r="B71" s="652" t="s">
        <v>52</v>
      </c>
      <c r="C71" s="653"/>
      <c r="D71" s="376">
        <f t="shared" si="6"/>
        <v>0</v>
      </c>
      <c r="E71" s="402"/>
      <c r="F71" s="403"/>
      <c r="G71" s="403"/>
      <c r="H71" s="404"/>
      <c r="I71" s="405"/>
      <c r="J71" s="289"/>
      <c r="K71" s="387"/>
      <c r="L71" s="387"/>
      <c r="M71" s="387"/>
      <c r="N71" s="387"/>
      <c r="O71" s="387"/>
      <c r="P71" s="387"/>
      <c r="Q71" s="254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CA71" s="257" t="str">
        <f t="shared" si="7"/>
        <v/>
      </c>
      <c r="CG71" s="257">
        <f t="shared" si="8"/>
        <v>0</v>
      </c>
    </row>
    <row r="72" spans="1:85" x14ac:dyDescent="0.25">
      <c r="A72" s="694"/>
      <c r="B72" s="626" t="s">
        <v>4</v>
      </c>
      <c r="C72" s="627"/>
      <c r="D72" s="376">
        <f t="shared" si="6"/>
        <v>1223</v>
      </c>
      <c r="E72" s="376">
        <f>SUM(E43:E71)</f>
        <v>556</v>
      </c>
      <c r="F72" s="376">
        <f>SUM(F43:F71)</f>
        <v>148</v>
      </c>
      <c r="G72" s="376">
        <f>SUM(G43:G71)</f>
        <v>60</v>
      </c>
      <c r="H72" s="406">
        <f>SUM(H43:H71)</f>
        <v>459</v>
      </c>
      <c r="I72" s="407">
        <f>SUM(I43:I71)</f>
        <v>0</v>
      </c>
      <c r="J72" s="289"/>
      <c r="K72" s="387"/>
      <c r="L72" s="387"/>
      <c r="M72" s="387"/>
      <c r="N72" s="387"/>
      <c r="O72" s="387"/>
      <c r="P72" s="387"/>
      <c r="Q72" s="254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</row>
    <row r="73" spans="1:85" x14ac:dyDescent="0.25">
      <c r="A73" s="384" t="s">
        <v>57</v>
      </c>
      <c r="B73" s="385"/>
      <c r="C73" s="385"/>
      <c r="D73" s="385"/>
      <c r="E73" s="385"/>
      <c r="F73" s="385"/>
      <c r="G73" s="386"/>
      <c r="H73" s="386"/>
      <c r="I73" s="408"/>
      <c r="J73" s="408"/>
      <c r="K73" s="408"/>
      <c r="L73" s="408"/>
      <c r="M73" s="408"/>
      <c r="N73" s="408"/>
      <c r="O73" s="388"/>
      <c r="P73" s="387"/>
      <c r="Q73" s="254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</row>
    <row r="74" spans="1:85" ht="31.5" x14ac:dyDescent="0.25">
      <c r="A74" s="620" t="s">
        <v>58</v>
      </c>
      <c r="B74" s="620"/>
      <c r="C74" s="620"/>
      <c r="D74" s="485" t="s">
        <v>59</v>
      </c>
      <c r="E74" s="481" t="s">
        <v>60</v>
      </c>
      <c r="F74" s="482" t="s">
        <v>113</v>
      </c>
      <c r="G74" s="482" t="s">
        <v>61</v>
      </c>
      <c r="H74" s="411" t="s">
        <v>62</v>
      </c>
      <c r="I74" s="412"/>
      <c r="J74" s="413"/>
      <c r="K74" s="413"/>
      <c r="L74" s="413"/>
      <c r="M74" s="413"/>
      <c r="N74" s="413"/>
      <c r="O74" s="413"/>
      <c r="P74" s="387"/>
      <c r="Q74" s="254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</row>
    <row r="75" spans="1:85" x14ac:dyDescent="0.25">
      <c r="A75" s="664" t="s">
        <v>63</v>
      </c>
      <c r="B75" s="665"/>
      <c r="C75" s="666"/>
      <c r="D75" s="414">
        <f>SUM(E75:H75)</f>
        <v>0</v>
      </c>
      <c r="E75" s="283"/>
      <c r="F75" s="284"/>
      <c r="G75" s="284"/>
      <c r="H75" s="285"/>
      <c r="I75" s="289"/>
      <c r="J75" s="413"/>
      <c r="K75" s="413"/>
      <c r="L75" s="413"/>
      <c r="M75" s="413"/>
      <c r="N75" s="413"/>
      <c r="O75" s="413"/>
      <c r="P75" s="387"/>
      <c r="Q75" s="254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</row>
    <row r="76" spans="1:85" x14ac:dyDescent="0.25">
      <c r="A76" s="658" t="s">
        <v>64</v>
      </c>
      <c r="B76" s="659"/>
      <c r="C76" s="660"/>
      <c r="D76" s="414">
        <f>SUM(E76:H76)</f>
        <v>0</v>
      </c>
      <c r="E76" s="292"/>
      <c r="F76" s="293"/>
      <c r="G76" s="293"/>
      <c r="H76" s="294"/>
      <c r="I76" s="289"/>
      <c r="J76" s="413"/>
      <c r="K76" s="413"/>
      <c r="L76" s="413"/>
      <c r="M76" s="413"/>
      <c r="N76" s="413"/>
      <c r="O76" s="413"/>
      <c r="P76" s="388"/>
      <c r="Q76" s="254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</row>
    <row r="77" spans="1:85" x14ac:dyDescent="0.25">
      <c r="A77" s="661" t="s">
        <v>65</v>
      </c>
      <c r="B77" s="662"/>
      <c r="C77" s="663"/>
      <c r="D77" s="414">
        <f>SUM(E77:H77)</f>
        <v>0</v>
      </c>
      <c r="E77" s="311"/>
      <c r="F77" s="312"/>
      <c r="G77" s="312"/>
      <c r="H77" s="415"/>
      <c r="I77" s="289"/>
      <c r="J77" s="413"/>
      <c r="K77" s="413"/>
      <c r="L77" s="413"/>
      <c r="M77" s="413"/>
      <c r="N77" s="413"/>
      <c r="O77" s="413"/>
      <c r="P77" s="413"/>
      <c r="Q77" s="254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</row>
    <row r="78" spans="1:85" x14ac:dyDescent="0.25">
      <c r="A78" s="667" t="s">
        <v>66</v>
      </c>
      <c r="B78" s="668"/>
      <c r="C78" s="669"/>
      <c r="D78" s="416">
        <f>SUM(E78:H78)</f>
        <v>0</v>
      </c>
      <c r="E78" s="358"/>
      <c r="F78" s="323"/>
      <c r="G78" s="323"/>
      <c r="H78" s="417"/>
      <c r="I78" s="289"/>
      <c r="J78" s="413"/>
      <c r="K78" s="413"/>
      <c r="L78" s="413"/>
      <c r="M78" s="413"/>
      <c r="N78" s="413"/>
      <c r="O78" s="413"/>
      <c r="P78" s="413"/>
      <c r="Q78" s="254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</row>
    <row r="79" spans="1:85" x14ac:dyDescent="0.25">
      <c r="A79" s="626" t="s">
        <v>4</v>
      </c>
      <c r="B79" s="700"/>
      <c r="C79" s="701"/>
      <c r="D79" s="406">
        <f>SUM(E79:H79)</f>
        <v>0</v>
      </c>
      <c r="E79" s="377">
        <f>SUM(E75:E78)</f>
        <v>0</v>
      </c>
      <c r="F79" s="378">
        <f>SUM(F75:F78)</f>
        <v>0</v>
      </c>
      <c r="G79" s="378">
        <f>SUM(G75:G78)</f>
        <v>0</v>
      </c>
      <c r="H79" s="418">
        <f>SUM(H75:H78)</f>
        <v>0</v>
      </c>
      <c r="I79" s="289"/>
      <c r="J79" s="387"/>
      <c r="K79" s="387"/>
      <c r="L79" s="387"/>
      <c r="M79" s="387"/>
      <c r="N79" s="387"/>
      <c r="O79" s="387"/>
      <c r="P79" s="413"/>
      <c r="Q79" s="254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</row>
    <row r="80" spans="1:85" x14ac:dyDescent="0.25">
      <c r="A80" s="384" t="s">
        <v>67</v>
      </c>
      <c r="B80" s="385"/>
      <c r="C80" s="385"/>
      <c r="D80" s="385"/>
      <c r="E80" s="419"/>
      <c r="F80" s="419"/>
      <c r="G80" s="419"/>
      <c r="H80" s="419"/>
      <c r="I80" s="419"/>
      <c r="J80" s="419"/>
      <c r="K80" s="420"/>
      <c r="L80" s="420"/>
      <c r="M80" s="420"/>
      <c r="N80" s="421"/>
      <c r="O80" s="422"/>
      <c r="P80" s="413"/>
      <c r="Q80" s="254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</row>
    <row r="81" spans="1:28" ht="21" x14ac:dyDescent="0.25">
      <c r="A81" s="670" t="s">
        <v>68</v>
      </c>
      <c r="B81" s="671"/>
      <c r="C81" s="672"/>
      <c r="D81" s="479" t="s">
        <v>69</v>
      </c>
      <c r="E81" s="673"/>
      <c r="F81" s="673"/>
      <c r="G81" s="254"/>
      <c r="H81" s="254"/>
      <c r="I81" s="254"/>
      <c r="J81" s="254"/>
      <c r="K81" s="254"/>
      <c r="L81" s="254"/>
      <c r="M81" s="254"/>
      <c r="N81" s="254"/>
      <c r="O81" s="254"/>
      <c r="P81" s="413"/>
      <c r="Q81" s="254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</row>
    <row r="82" spans="1:28" x14ac:dyDescent="0.25">
      <c r="A82" s="702" t="s">
        <v>70</v>
      </c>
      <c r="B82" s="703"/>
      <c r="C82" s="704"/>
      <c r="D82" s="423"/>
      <c r="E82" s="705"/>
      <c r="F82" s="705"/>
      <c r="G82" s="254"/>
      <c r="H82" s="254"/>
      <c r="I82" s="254"/>
      <c r="J82" s="254"/>
      <c r="K82" s="254"/>
      <c r="L82" s="254"/>
      <c r="M82" s="254"/>
      <c r="N82" s="254"/>
      <c r="O82" s="254"/>
      <c r="P82" s="387"/>
      <c r="Q82" s="254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</row>
    <row r="83" spans="1:28" x14ac:dyDescent="0.25">
      <c r="A83" s="661" t="s">
        <v>71</v>
      </c>
      <c r="B83" s="662"/>
      <c r="C83" s="663"/>
      <c r="D83" s="423"/>
      <c r="E83" s="705"/>
      <c r="F83" s="705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</row>
    <row r="84" spans="1:28" x14ac:dyDescent="0.25">
      <c r="A84" s="712" t="s">
        <v>72</v>
      </c>
      <c r="B84" s="713"/>
      <c r="C84" s="714"/>
      <c r="D84" s="424"/>
      <c r="E84" s="425"/>
      <c r="F84" s="425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</row>
    <row r="85" spans="1:28" x14ac:dyDescent="0.25">
      <c r="A85" s="426" t="s">
        <v>73</v>
      </c>
      <c r="B85" s="426"/>
      <c r="C85" s="427"/>
      <c r="D85" s="428"/>
      <c r="E85" s="429"/>
    </row>
    <row r="86" spans="1:28" x14ac:dyDescent="0.25">
      <c r="A86" s="610" t="s">
        <v>74</v>
      </c>
      <c r="B86" s="610"/>
      <c r="C86" s="610"/>
      <c r="D86" s="611" t="s">
        <v>75</v>
      </c>
      <c r="E86" s="611" t="s">
        <v>114</v>
      </c>
    </row>
    <row r="87" spans="1:28" ht="18.75" customHeight="1" x14ac:dyDescent="0.25">
      <c r="A87" s="610"/>
      <c r="B87" s="610"/>
      <c r="C87" s="610"/>
      <c r="D87" s="611"/>
      <c r="E87" s="611"/>
    </row>
    <row r="88" spans="1:28" x14ac:dyDescent="0.25">
      <c r="A88" s="709" t="s">
        <v>76</v>
      </c>
      <c r="B88" s="710"/>
      <c r="C88" s="711"/>
      <c r="D88" s="430"/>
      <c r="E88" s="431"/>
      <c r="F88" s="257"/>
    </row>
    <row r="89" spans="1:28" x14ac:dyDescent="0.25">
      <c r="A89" s="706" t="s">
        <v>115</v>
      </c>
      <c r="B89" s="707"/>
      <c r="C89" s="708"/>
      <c r="D89" s="432"/>
      <c r="E89" s="433"/>
      <c r="F89" s="257"/>
    </row>
    <row r="90" spans="1:28" x14ac:dyDescent="0.25">
      <c r="A90" s="607" t="s">
        <v>77</v>
      </c>
      <c r="B90" s="608"/>
      <c r="C90" s="609"/>
      <c r="D90" s="434"/>
      <c r="E90" s="435"/>
      <c r="F90" s="257"/>
    </row>
    <row r="91" spans="1:28" x14ac:dyDescent="0.25">
      <c r="A91" s="427" t="s">
        <v>78</v>
      </c>
      <c r="B91" s="426"/>
      <c r="C91" s="427"/>
      <c r="D91" s="428"/>
      <c r="E91" s="429"/>
    </row>
    <row r="92" spans="1:28" x14ac:dyDescent="0.25">
      <c r="A92" s="610" t="s">
        <v>74</v>
      </c>
      <c r="B92" s="610"/>
      <c r="C92" s="610"/>
      <c r="D92" s="611" t="s">
        <v>75</v>
      </c>
      <c r="E92" s="611" t="s">
        <v>114</v>
      </c>
    </row>
    <row r="93" spans="1:28" ht="15.75" customHeight="1" x14ac:dyDescent="0.25">
      <c r="A93" s="610"/>
      <c r="B93" s="610"/>
      <c r="C93" s="610"/>
      <c r="D93" s="611"/>
      <c r="E93" s="611"/>
      <c r="F93" s="257"/>
    </row>
    <row r="94" spans="1:28" x14ac:dyDescent="0.25">
      <c r="A94" s="615" t="s">
        <v>116</v>
      </c>
      <c r="B94" s="616"/>
      <c r="C94" s="617"/>
      <c r="D94" s="430"/>
      <c r="E94" s="431"/>
      <c r="F94" s="257"/>
    </row>
    <row r="95" spans="1:28" x14ac:dyDescent="0.25">
      <c r="A95" s="612" t="s">
        <v>117</v>
      </c>
      <c r="B95" s="613"/>
      <c r="C95" s="614"/>
      <c r="D95" s="434"/>
      <c r="E95" s="435"/>
      <c r="F95" s="257"/>
    </row>
    <row r="96" spans="1:28" x14ac:dyDescent="0.25">
      <c r="A96" s="426" t="s">
        <v>118</v>
      </c>
      <c r="B96" s="427"/>
      <c r="C96" s="427"/>
      <c r="D96" s="428"/>
      <c r="E96" s="429"/>
      <c r="F96" s="436"/>
      <c r="G96" s="436"/>
      <c r="H96" s="436"/>
    </row>
    <row r="97" spans="1:85" x14ac:dyDescent="0.25">
      <c r="A97" s="633" t="s">
        <v>119</v>
      </c>
      <c r="B97" s="633"/>
      <c r="C97" s="634"/>
      <c r="D97" s="611" t="s">
        <v>82</v>
      </c>
      <c r="E97" s="646" t="s">
        <v>83</v>
      </c>
      <c r="F97" s="647"/>
      <c r="G97" s="647"/>
      <c r="H97" s="647"/>
      <c r="I97" s="647"/>
      <c r="J97" s="647"/>
      <c r="K97" s="648" t="s">
        <v>84</v>
      </c>
      <c r="L97" s="649"/>
    </row>
    <row r="98" spans="1:85" ht="17.25" customHeight="1" x14ac:dyDescent="0.25">
      <c r="A98" s="635"/>
      <c r="B98" s="635"/>
      <c r="C98" s="636"/>
      <c r="D98" s="611"/>
      <c r="E98" s="481" t="s">
        <v>85</v>
      </c>
      <c r="F98" s="437" t="s">
        <v>86</v>
      </c>
      <c r="G98" s="482" t="s">
        <v>87</v>
      </c>
      <c r="H98" s="482" t="s">
        <v>88</v>
      </c>
      <c r="I98" s="486" t="s">
        <v>89</v>
      </c>
      <c r="J98" s="411" t="s">
        <v>90</v>
      </c>
      <c r="K98" s="479" t="s">
        <v>91</v>
      </c>
      <c r="L98" s="479" t="s">
        <v>92</v>
      </c>
    </row>
    <row r="99" spans="1:85" x14ac:dyDescent="0.25">
      <c r="A99" s="637" t="s">
        <v>93</v>
      </c>
      <c r="B99" s="638"/>
      <c r="C99" s="439" t="s">
        <v>94</v>
      </c>
      <c r="D99" s="440">
        <f>SUM(E99:J99)</f>
        <v>0</v>
      </c>
      <c r="E99" s="283"/>
      <c r="F99" s="287"/>
      <c r="G99" s="284"/>
      <c r="H99" s="284"/>
      <c r="I99" s="284"/>
      <c r="J99" s="288"/>
      <c r="K99" s="441"/>
      <c r="L99" s="288"/>
      <c r="M99" s="442"/>
      <c r="CG99" s="257">
        <v>0</v>
      </c>
    </row>
    <row r="100" spans="1:85" x14ac:dyDescent="0.25">
      <c r="A100" s="639"/>
      <c r="B100" s="640"/>
      <c r="C100" s="443" t="s">
        <v>95</v>
      </c>
      <c r="D100" s="444">
        <f t="shared" ref="D100:D107" si="9">SUM(E100:J100)</f>
        <v>0</v>
      </c>
      <c r="E100" s="311"/>
      <c r="F100" s="313"/>
      <c r="G100" s="312"/>
      <c r="H100" s="312"/>
      <c r="I100" s="312"/>
      <c r="J100" s="297"/>
      <c r="K100" s="445"/>
      <c r="L100" s="297"/>
      <c r="M100" s="442"/>
      <c r="CG100" s="257">
        <v>0</v>
      </c>
    </row>
    <row r="101" spans="1:85" x14ac:dyDescent="0.25">
      <c r="A101" s="639"/>
      <c r="B101" s="640"/>
      <c r="C101" s="443" t="s">
        <v>96</v>
      </c>
      <c r="D101" s="446">
        <f t="shared" si="9"/>
        <v>0</v>
      </c>
      <c r="E101" s="342"/>
      <c r="F101" s="343"/>
      <c r="G101" s="355"/>
      <c r="H101" s="355"/>
      <c r="I101" s="355"/>
      <c r="J101" s="350"/>
      <c r="K101" s="447"/>
      <c r="L101" s="350"/>
      <c r="M101" s="442"/>
      <c r="CG101" s="257">
        <v>0</v>
      </c>
    </row>
    <row r="102" spans="1:85" x14ac:dyDescent="0.25">
      <c r="A102" s="637" t="s">
        <v>97</v>
      </c>
      <c r="B102" s="638"/>
      <c r="C102" s="439" t="s">
        <v>94</v>
      </c>
      <c r="D102" s="440">
        <f t="shared" si="9"/>
        <v>0</v>
      </c>
      <c r="E102" s="292"/>
      <c r="F102" s="296"/>
      <c r="G102" s="293"/>
      <c r="H102" s="293"/>
      <c r="I102" s="293"/>
      <c r="J102" s="298"/>
      <c r="K102" s="448"/>
      <c r="L102" s="298"/>
      <c r="M102" s="442"/>
      <c r="CG102" s="257">
        <v>0</v>
      </c>
    </row>
    <row r="103" spans="1:85" x14ac:dyDescent="0.25">
      <c r="A103" s="639"/>
      <c r="B103" s="640"/>
      <c r="C103" s="443" t="s">
        <v>95</v>
      </c>
      <c r="D103" s="444">
        <f t="shared" si="9"/>
        <v>0</v>
      </c>
      <c r="E103" s="358"/>
      <c r="F103" s="325"/>
      <c r="G103" s="323"/>
      <c r="H103" s="323"/>
      <c r="I103" s="323"/>
      <c r="J103" s="324"/>
      <c r="K103" s="449"/>
      <c r="L103" s="324"/>
      <c r="M103" s="442"/>
      <c r="CG103" s="257">
        <v>0</v>
      </c>
    </row>
    <row r="104" spans="1:85" x14ac:dyDescent="0.25">
      <c r="A104" s="639"/>
      <c r="B104" s="640"/>
      <c r="C104" s="443" t="s">
        <v>96</v>
      </c>
      <c r="D104" s="446">
        <f t="shared" si="9"/>
        <v>0</v>
      </c>
      <c r="E104" s="358"/>
      <c r="F104" s="325"/>
      <c r="G104" s="323"/>
      <c r="H104" s="323"/>
      <c r="I104" s="323"/>
      <c r="J104" s="324"/>
      <c r="K104" s="449"/>
      <c r="L104" s="324"/>
      <c r="M104" s="442"/>
      <c r="CG104" s="257">
        <v>0</v>
      </c>
    </row>
    <row r="105" spans="1:85" x14ac:dyDescent="0.25">
      <c r="A105" s="637" t="s">
        <v>98</v>
      </c>
      <c r="B105" s="641"/>
      <c r="C105" s="439" t="s">
        <v>94</v>
      </c>
      <c r="D105" s="440">
        <f t="shared" si="9"/>
        <v>0</v>
      </c>
      <c r="E105" s="283"/>
      <c r="F105" s="287"/>
      <c r="G105" s="284"/>
      <c r="H105" s="284"/>
      <c r="I105" s="284"/>
      <c r="J105" s="288"/>
      <c r="K105" s="441"/>
      <c r="L105" s="288"/>
      <c r="M105" s="442"/>
      <c r="CG105" s="257">
        <v>0</v>
      </c>
    </row>
    <row r="106" spans="1:85" x14ac:dyDescent="0.25">
      <c r="A106" s="642"/>
      <c r="B106" s="643"/>
      <c r="C106" s="443" t="s">
        <v>95</v>
      </c>
      <c r="D106" s="444">
        <f t="shared" si="9"/>
        <v>0</v>
      </c>
      <c r="E106" s="311"/>
      <c r="F106" s="313"/>
      <c r="G106" s="312"/>
      <c r="H106" s="312"/>
      <c r="I106" s="312"/>
      <c r="J106" s="297"/>
      <c r="K106" s="445"/>
      <c r="L106" s="297"/>
      <c r="M106" s="442"/>
      <c r="CG106" s="257">
        <v>0</v>
      </c>
    </row>
    <row r="107" spans="1:85" x14ac:dyDescent="0.25">
      <c r="A107" s="644"/>
      <c r="B107" s="645"/>
      <c r="C107" s="450" t="s">
        <v>96</v>
      </c>
      <c r="D107" s="446">
        <f t="shared" si="9"/>
        <v>0</v>
      </c>
      <c r="E107" s="342"/>
      <c r="F107" s="343"/>
      <c r="G107" s="355"/>
      <c r="H107" s="355"/>
      <c r="I107" s="355"/>
      <c r="J107" s="350"/>
      <c r="K107" s="447"/>
      <c r="L107" s="350"/>
      <c r="M107" s="442"/>
      <c r="CG107" s="257">
        <v>0</v>
      </c>
    </row>
    <row r="195" spans="1:2" hidden="1" x14ac:dyDescent="0.25">
      <c r="A195" s="256">
        <f>SUM(D40,D72,D79,D82:D84,D88:D90,D94:D95,D99:L107)</f>
        <v>2793</v>
      </c>
      <c r="B195" s="256">
        <f>SUM(CG8:CO108)</f>
        <v>0</v>
      </c>
    </row>
  </sheetData>
  <mergeCells count="85">
    <mergeCell ref="A79:C79"/>
    <mergeCell ref="A82:C82"/>
    <mergeCell ref="E82:F82"/>
    <mergeCell ref="A89:C89"/>
    <mergeCell ref="A83:C83"/>
    <mergeCell ref="A88:C88"/>
    <mergeCell ref="E83:F83"/>
    <mergeCell ref="A84:C84"/>
    <mergeCell ref="A86:C87"/>
    <mergeCell ref="D86:D87"/>
    <mergeCell ref="E86:E87"/>
    <mergeCell ref="B32:C32"/>
    <mergeCell ref="B51:C51"/>
    <mergeCell ref="B52:C52"/>
    <mergeCell ref="B64:C64"/>
    <mergeCell ref="A74:C74"/>
    <mergeCell ref="A11:A40"/>
    <mergeCell ref="B29:C29"/>
    <mergeCell ref="B30:B31"/>
    <mergeCell ref="B35:C35"/>
    <mergeCell ref="B36:B38"/>
    <mergeCell ref="B40:C40"/>
    <mergeCell ref="B33:C33"/>
    <mergeCell ref="B34:C34"/>
    <mergeCell ref="B39:C39"/>
    <mergeCell ref="A42:C42"/>
    <mergeCell ref="A43:A72"/>
    <mergeCell ref="Y9:Z9"/>
    <mergeCell ref="AA9:AA10"/>
    <mergeCell ref="AB9:AB10"/>
    <mergeCell ref="AC9:AC10"/>
    <mergeCell ref="B28:C28"/>
    <mergeCell ref="B17:C17"/>
    <mergeCell ref="B18:C18"/>
    <mergeCell ref="B19:C19"/>
    <mergeCell ref="B20:C20"/>
    <mergeCell ref="B11:C11"/>
    <mergeCell ref="B12:B14"/>
    <mergeCell ref="B21:C21"/>
    <mergeCell ref="B22:B24"/>
    <mergeCell ref="B25:B27"/>
    <mergeCell ref="B15:C15"/>
    <mergeCell ref="B16:C16"/>
    <mergeCell ref="A6:O6"/>
    <mergeCell ref="A9:C10"/>
    <mergeCell ref="D9:D10"/>
    <mergeCell ref="E9:I9"/>
    <mergeCell ref="J9:X9"/>
    <mergeCell ref="E97:J97"/>
    <mergeCell ref="K97:L97"/>
    <mergeCell ref="B65:C65"/>
    <mergeCell ref="B71:C71"/>
    <mergeCell ref="B47:C47"/>
    <mergeCell ref="B48:C48"/>
    <mergeCell ref="B49:C49"/>
    <mergeCell ref="B50:C50"/>
    <mergeCell ref="B60:C60"/>
    <mergeCell ref="B66:C66"/>
    <mergeCell ref="A76:C76"/>
    <mergeCell ref="A77:C77"/>
    <mergeCell ref="A75:C75"/>
    <mergeCell ref="A78:C78"/>
    <mergeCell ref="A81:C81"/>
    <mergeCell ref="E81:F81"/>
    <mergeCell ref="A97:C98"/>
    <mergeCell ref="A99:B101"/>
    <mergeCell ref="A102:B104"/>
    <mergeCell ref="A105:B107"/>
    <mergeCell ref="D97:D98"/>
    <mergeCell ref="B43:C43"/>
    <mergeCell ref="B44:B46"/>
    <mergeCell ref="B53:C53"/>
    <mergeCell ref="B54:B56"/>
    <mergeCell ref="B57:B59"/>
    <mergeCell ref="B61:C61"/>
    <mergeCell ref="B62:B63"/>
    <mergeCell ref="B67:C67"/>
    <mergeCell ref="B68:B70"/>
    <mergeCell ref="B72:C72"/>
    <mergeCell ref="A90:C90"/>
    <mergeCell ref="A92:C93"/>
    <mergeCell ref="D92:D93"/>
    <mergeCell ref="E92:E93"/>
    <mergeCell ref="A95:C95"/>
    <mergeCell ref="A94:C94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95"/>
  <sheetViews>
    <sheetView tabSelected="1" workbookViewId="0">
      <selection activeCell="A4" sqref="A4"/>
    </sheetView>
  </sheetViews>
  <sheetFormatPr baseColWidth="10" defaultRowHeight="15" x14ac:dyDescent="0.25"/>
  <cols>
    <col min="1" max="2" width="26.7109375" style="256" customWidth="1"/>
    <col min="3" max="3" width="37.28515625" style="256" customWidth="1"/>
    <col min="4" max="4" width="11.42578125" style="256"/>
    <col min="5" max="5" width="12.7109375" style="256" customWidth="1"/>
    <col min="6" max="6" width="11.42578125" style="256"/>
    <col min="7" max="7" width="14.5703125" style="256" customWidth="1"/>
    <col min="8" max="8" width="13.5703125" style="256" customWidth="1"/>
    <col min="9" max="9" width="15.7109375" style="256" customWidth="1"/>
    <col min="10" max="26" width="11.42578125" style="256"/>
    <col min="27" max="27" width="13.140625" style="256" customWidth="1"/>
    <col min="28" max="28" width="13.42578125" style="256" customWidth="1"/>
    <col min="29" max="76" width="11.42578125" style="256"/>
    <col min="77" max="96" width="0" style="257" hidden="1" customWidth="1"/>
    <col min="97" max="98" width="11.42578125" style="257"/>
    <col min="99" max="16384" width="11.42578125" style="256"/>
  </cols>
  <sheetData>
    <row r="1" spans="1:98" s="251" customFormat="1" ht="14.25" customHeight="1" x14ac:dyDescent="0.15">
      <c r="A1" s="251" t="s">
        <v>0</v>
      </c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</row>
    <row r="2" spans="1:98" s="251" customFormat="1" ht="14.25" customHeight="1" x14ac:dyDescent="0.15">
      <c r="A2" s="251" t="str">
        <f>CONCATENATE("COMUNA: ",[12]NOMBRE!B2," - ","( ",[12]NOMBRE!C2,[12]NOMBRE!D2,[12]NOMBRE!E2,[12]NOMBRE!F2,[12]NOMBRE!G2," )")</f>
        <v>COMUNA: Linares - ( 07401 )</v>
      </c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</row>
    <row r="3" spans="1:98" s="251" customFormat="1" ht="14.25" customHeight="1" x14ac:dyDescent="0.15">
      <c r="A3" s="25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</row>
    <row r="4" spans="1:98" s="251" customFormat="1" ht="14.25" customHeight="1" x14ac:dyDescent="0.15">
      <c r="A4" s="251" t="str">
        <f>CONCATENATE("MES: ",[12]NOMBRE!B6," - ","( ",[12]NOMBRE!C6,[12]NOMBRE!D6," )")</f>
        <v>MES: DICIEMBRE - ( 12 )</v>
      </c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</row>
    <row r="5" spans="1:98" s="251" customFormat="1" ht="14.25" customHeight="1" x14ac:dyDescent="0.15">
      <c r="A5" s="251" t="str">
        <f>CONCATENATE("AÑO: ",[12]NOMBRE!B7)</f>
        <v>AÑO: 2017</v>
      </c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</row>
    <row r="6" spans="1:98" ht="15.75" x14ac:dyDescent="0.25">
      <c r="A6" s="674" t="s">
        <v>1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253"/>
      <c r="Q6" s="254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</row>
    <row r="7" spans="1:98" ht="15.75" x14ac:dyDescent="0.25">
      <c r="A7" s="492"/>
      <c r="B7" s="492"/>
      <c r="C7" s="492"/>
      <c r="D7" s="492"/>
      <c r="E7" s="492"/>
      <c r="F7" s="492"/>
      <c r="G7" s="492"/>
      <c r="H7" s="492"/>
      <c r="I7" s="492"/>
      <c r="J7" s="492"/>
      <c r="K7" s="492"/>
      <c r="L7" s="492"/>
      <c r="M7" s="492"/>
      <c r="N7" s="492"/>
      <c r="O7" s="492"/>
      <c r="P7" s="253"/>
      <c r="Q7" s="254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</row>
    <row r="8" spans="1:98" x14ac:dyDescent="0.25">
      <c r="A8" s="259" t="s">
        <v>2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1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</row>
    <row r="9" spans="1:98" ht="15" customHeight="1" x14ac:dyDescent="0.25">
      <c r="A9" s="646" t="s">
        <v>3</v>
      </c>
      <c r="B9" s="647"/>
      <c r="C9" s="675"/>
      <c r="D9" s="623" t="s">
        <v>4</v>
      </c>
      <c r="E9" s="679" t="s">
        <v>99</v>
      </c>
      <c r="F9" s="680"/>
      <c r="G9" s="680"/>
      <c r="H9" s="680"/>
      <c r="I9" s="681"/>
      <c r="J9" s="682" t="s">
        <v>100</v>
      </c>
      <c r="K9" s="683"/>
      <c r="L9" s="683"/>
      <c r="M9" s="683"/>
      <c r="N9" s="683"/>
      <c r="O9" s="683"/>
      <c r="P9" s="683"/>
      <c r="Q9" s="683"/>
      <c r="R9" s="683"/>
      <c r="S9" s="683"/>
      <c r="T9" s="683"/>
      <c r="U9" s="683"/>
      <c r="V9" s="683"/>
      <c r="W9" s="683"/>
      <c r="X9" s="684"/>
      <c r="Y9" s="685" t="s">
        <v>101</v>
      </c>
      <c r="Z9" s="686"/>
      <c r="AA9" s="687" t="s">
        <v>102</v>
      </c>
      <c r="AB9" s="623" t="s">
        <v>103</v>
      </c>
      <c r="AC9" s="689" t="s">
        <v>104</v>
      </c>
    </row>
    <row r="10" spans="1:98" ht="33" customHeight="1" x14ac:dyDescent="0.25">
      <c r="A10" s="676"/>
      <c r="B10" s="677"/>
      <c r="C10" s="678"/>
      <c r="D10" s="625"/>
      <c r="E10" s="262" t="s">
        <v>5</v>
      </c>
      <c r="F10" s="263" t="s">
        <v>6</v>
      </c>
      <c r="G10" s="263" t="s">
        <v>7</v>
      </c>
      <c r="H10" s="264" t="s">
        <v>8</v>
      </c>
      <c r="I10" s="265" t="s">
        <v>9</v>
      </c>
      <c r="J10" s="266" t="s">
        <v>10</v>
      </c>
      <c r="K10" s="263" t="s">
        <v>11</v>
      </c>
      <c r="L10" s="263" t="s">
        <v>12</v>
      </c>
      <c r="M10" s="263" t="s">
        <v>13</v>
      </c>
      <c r="N10" s="263" t="s">
        <v>14</v>
      </c>
      <c r="O10" s="263" t="s">
        <v>15</v>
      </c>
      <c r="P10" s="263" t="s">
        <v>16</v>
      </c>
      <c r="Q10" s="263" t="s">
        <v>17</v>
      </c>
      <c r="R10" s="263" t="s">
        <v>18</v>
      </c>
      <c r="S10" s="263" t="s">
        <v>19</v>
      </c>
      <c r="T10" s="263" t="s">
        <v>20</v>
      </c>
      <c r="U10" s="263" t="s">
        <v>21</v>
      </c>
      <c r="V10" s="263" t="s">
        <v>22</v>
      </c>
      <c r="W10" s="263" t="s">
        <v>23</v>
      </c>
      <c r="X10" s="267" t="s">
        <v>24</v>
      </c>
      <c r="Y10" s="268" t="s">
        <v>25</v>
      </c>
      <c r="Z10" s="269" t="s">
        <v>105</v>
      </c>
      <c r="AA10" s="688"/>
      <c r="AB10" s="625"/>
      <c r="AC10" s="690"/>
    </row>
    <row r="11" spans="1:98" x14ac:dyDescent="0.25">
      <c r="A11" s="692" t="s">
        <v>26</v>
      </c>
      <c r="B11" s="628" t="s">
        <v>27</v>
      </c>
      <c r="C11" s="629"/>
      <c r="D11" s="270">
        <f>SUM(E11:G11)</f>
        <v>177</v>
      </c>
      <c r="E11" s="271">
        <v>177</v>
      </c>
      <c r="F11" s="272"/>
      <c r="G11" s="272"/>
      <c r="H11" s="273"/>
      <c r="I11" s="274"/>
      <c r="J11" s="273"/>
      <c r="K11" s="275"/>
      <c r="L11" s="275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7"/>
      <c r="Z11" s="278"/>
      <c r="AA11" s="279"/>
      <c r="AB11" s="279"/>
      <c r="AC11" s="279"/>
      <c r="AD11" s="280"/>
    </row>
    <row r="12" spans="1:98" x14ac:dyDescent="0.25">
      <c r="A12" s="693"/>
      <c r="B12" s="630" t="s">
        <v>28</v>
      </c>
      <c r="C12" s="281" t="s">
        <v>29</v>
      </c>
      <c r="D12" s="282">
        <f t="shared" ref="D12:D19" si="0">SUM(E12:X12)</f>
        <v>75</v>
      </c>
      <c r="E12" s="283">
        <v>33</v>
      </c>
      <c r="F12" s="284">
        <v>3</v>
      </c>
      <c r="G12" s="284">
        <v>7</v>
      </c>
      <c r="H12" s="284">
        <v>15</v>
      </c>
      <c r="I12" s="285">
        <v>13</v>
      </c>
      <c r="J12" s="284"/>
      <c r="K12" s="284">
        <v>1</v>
      </c>
      <c r="L12" s="284"/>
      <c r="M12" s="284"/>
      <c r="N12" s="284"/>
      <c r="O12" s="284"/>
      <c r="P12" s="284">
        <v>1</v>
      </c>
      <c r="Q12" s="284">
        <v>1</v>
      </c>
      <c r="R12" s="284">
        <v>1</v>
      </c>
      <c r="S12" s="284"/>
      <c r="T12" s="284"/>
      <c r="U12" s="284"/>
      <c r="V12" s="284"/>
      <c r="W12" s="284"/>
      <c r="X12" s="286"/>
      <c r="Y12" s="287"/>
      <c r="Z12" s="286"/>
      <c r="AA12" s="288"/>
      <c r="AB12" s="288"/>
      <c r="AC12" s="288"/>
      <c r="AD12" s="289"/>
      <c r="CA12" s="257" t="str">
        <f t="shared" ref="CA12:CA35" si="1">IF(D12&lt;SUM(Y12:AC12),"Total por edad no puede ser menor que la suma de los subgrupos","")</f>
        <v/>
      </c>
      <c r="CG12" s="257">
        <f t="shared" ref="CG12:CG39" si="2">IF(D12&lt;SUM(Y12:AC12),1,0)</f>
        <v>0</v>
      </c>
    </row>
    <row r="13" spans="1:98" x14ac:dyDescent="0.25">
      <c r="A13" s="693"/>
      <c r="B13" s="631"/>
      <c r="C13" s="487" t="s">
        <v>30</v>
      </c>
      <c r="D13" s="291">
        <f t="shared" si="0"/>
        <v>14</v>
      </c>
      <c r="E13" s="292">
        <v>5</v>
      </c>
      <c r="F13" s="293"/>
      <c r="G13" s="293"/>
      <c r="H13" s="293"/>
      <c r="I13" s="294"/>
      <c r="J13" s="293"/>
      <c r="K13" s="293"/>
      <c r="L13" s="293"/>
      <c r="M13" s="293"/>
      <c r="N13" s="293"/>
      <c r="O13" s="293"/>
      <c r="P13" s="293">
        <v>3</v>
      </c>
      <c r="Q13" s="293">
        <v>2</v>
      </c>
      <c r="R13" s="293">
        <v>1</v>
      </c>
      <c r="S13" s="293"/>
      <c r="T13" s="293">
        <v>1</v>
      </c>
      <c r="U13" s="293">
        <v>1</v>
      </c>
      <c r="V13" s="293"/>
      <c r="W13" s="293"/>
      <c r="X13" s="295">
        <v>1</v>
      </c>
      <c r="Y13" s="296"/>
      <c r="Z13" s="295"/>
      <c r="AA13" s="297"/>
      <c r="AB13" s="297"/>
      <c r="AC13" s="298"/>
      <c r="AD13" s="289"/>
      <c r="CA13" s="257" t="str">
        <f t="shared" si="1"/>
        <v/>
      </c>
      <c r="CG13" s="257">
        <f t="shared" si="2"/>
        <v>0</v>
      </c>
    </row>
    <row r="14" spans="1:98" x14ac:dyDescent="0.25">
      <c r="A14" s="693"/>
      <c r="B14" s="632"/>
      <c r="C14" s="299" t="s">
        <v>31</v>
      </c>
      <c r="D14" s="300">
        <f t="shared" si="0"/>
        <v>19</v>
      </c>
      <c r="E14" s="301">
        <v>6</v>
      </c>
      <c r="F14" s="302"/>
      <c r="G14" s="302"/>
      <c r="H14" s="302"/>
      <c r="I14" s="303"/>
      <c r="J14" s="302"/>
      <c r="K14" s="302"/>
      <c r="L14" s="302"/>
      <c r="M14" s="302"/>
      <c r="N14" s="302"/>
      <c r="O14" s="302">
        <v>3</v>
      </c>
      <c r="P14" s="302"/>
      <c r="Q14" s="302"/>
      <c r="R14" s="302"/>
      <c r="S14" s="302">
        <v>1</v>
      </c>
      <c r="T14" s="302">
        <v>2</v>
      </c>
      <c r="U14" s="302">
        <v>2</v>
      </c>
      <c r="V14" s="302">
        <v>3</v>
      </c>
      <c r="W14" s="302">
        <v>1</v>
      </c>
      <c r="X14" s="304">
        <v>1</v>
      </c>
      <c r="Y14" s="305"/>
      <c r="Z14" s="304"/>
      <c r="AA14" s="306"/>
      <c r="AB14" s="306"/>
      <c r="AC14" s="306"/>
      <c r="AD14" s="289"/>
      <c r="CA14" s="257" t="str">
        <f t="shared" si="1"/>
        <v/>
      </c>
      <c r="CG14" s="257">
        <f t="shared" si="2"/>
        <v>0</v>
      </c>
    </row>
    <row r="15" spans="1:98" x14ac:dyDescent="0.25">
      <c r="A15" s="693"/>
      <c r="B15" s="654" t="s">
        <v>32</v>
      </c>
      <c r="C15" s="655"/>
      <c r="D15" s="307">
        <f t="shared" si="0"/>
        <v>93</v>
      </c>
      <c r="E15" s="292">
        <v>93</v>
      </c>
      <c r="F15" s="293"/>
      <c r="G15" s="293"/>
      <c r="H15" s="293"/>
      <c r="I15" s="298"/>
      <c r="J15" s="296"/>
      <c r="K15" s="293"/>
      <c r="L15" s="293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9"/>
      <c r="Z15" s="310"/>
      <c r="AA15" s="298"/>
      <c r="AB15" s="298"/>
      <c r="AC15" s="298"/>
      <c r="AD15" s="289"/>
      <c r="CA15" s="257" t="str">
        <f t="shared" si="1"/>
        <v/>
      </c>
      <c r="CG15" s="257">
        <f t="shared" si="2"/>
        <v>0</v>
      </c>
    </row>
    <row r="16" spans="1:98" x14ac:dyDescent="0.25">
      <c r="A16" s="693"/>
      <c r="B16" s="618" t="s">
        <v>33</v>
      </c>
      <c r="C16" s="619"/>
      <c r="D16" s="291">
        <f t="shared" si="0"/>
        <v>112</v>
      </c>
      <c r="E16" s="311">
        <v>112</v>
      </c>
      <c r="F16" s="312"/>
      <c r="G16" s="312"/>
      <c r="H16" s="312"/>
      <c r="I16" s="297"/>
      <c r="J16" s="313"/>
      <c r="K16" s="312"/>
      <c r="L16" s="312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5"/>
      <c r="Z16" s="295"/>
      <c r="AA16" s="297"/>
      <c r="AB16" s="297"/>
      <c r="AC16" s="297"/>
      <c r="AD16" s="289"/>
      <c r="CA16" s="257" t="str">
        <f t="shared" si="1"/>
        <v/>
      </c>
      <c r="CG16" s="257">
        <f t="shared" si="2"/>
        <v>0</v>
      </c>
    </row>
    <row r="17" spans="1:85" x14ac:dyDescent="0.25">
      <c r="A17" s="693"/>
      <c r="B17" s="618" t="s">
        <v>34</v>
      </c>
      <c r="C17" s="619"/>
      <c r="D17" s="291">
        <f t="shared" si="0"/>
        <v>18</v>
      </c>
      <c r="E17" s="311">
        <v>18</v>
      </c>
      <c r="F17" s="312"/>
      <c r="G17" s="312"/>
      <c r="H17" s="312"/>
      <c r="I17" s="297"/>
      <c r="J17" s="313"/>
      <c r="K17" s="312"/>
      <c r="L17" s="312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5"/>
      <c r="Z17" s="295"/>
      <c r="AA17" s="297"/>
      <c r="AB17" s="297"/>
      <c r="AC17" s="297"/>
      <c r="AD17" s="289"/>
      <c r="CA17" s="257" t="str">
        <f t="shared" si="1"/>
        <v/>
      </c>
      <c r="CG17" s="257">
        <f t="shared" si="2"/>
        <v>0</v>
      </c>
    </row>
    <row r="18" spans="1:85" x14ac:dyDescent="0.25">
      <c r="A18" s="693"/>
      <c r="B18" s="618" t="s">
        <v>79</v>
      </c>
      <c r="C18" s="619"/>
      <c r="D18" s="291">
        <f t="shared" si="0"/>
        <v>0</v>
      </c>
      <c r="E18" s="311"/>
      <c r="F18" s="312"/>
      <c r="G18" s="312"/>
      <c r="H18" s="312"/>
      <c r="I18" s="297"/>
      <c r="J18" s="313"/>
      <c r="K18" s="312"/>
      <c r="L18" s="312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5"/>
      <c r="Z18" s="295"/>
      <c r="AA18" s="297"/>
      <c r="AB18" s="297"/>
      <c r="AC18" s="297"/>
      <c r="AD18" s="289"/>
      <c r="CA18" s="257" t="str">
        <f t="shared" si="1"/>
        <v/>
      </c>
      <c r="CG18" s="257">
        <f t="shared" si="2"/>
        <v>0</v>
      </c>
    </row>
    <row r="19" spans="1:85" x14ac:dyDescent="0.25">
      <c r="A19" s="693"/>
      <c r="B19" s="618" t="s">
        <v>35</v>
      </c>
      <c r="C19" s="619"/>
      <c r="D19" s="291">
        <f t="shared" si="0"/>
        <v>61</v>
      </c>
      <c r="E19" s="311">
        <v>61</v>
      </c>
      <c r="F19" s="312"/>
      <c r="G19" s="312"/>
      <c r="H19" s="312"/>
      <c r="I19" s="297"/>
      <c r="J19" s="313"/>
      <c r="K19" s="312"/>
      <c r="L19" s="312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5"/>
      <c r="Z19" s="295"/>
      <c r="AA19" s="297"/>
      <c r="AB19" s="297"/>
      <c r="AC19" s="297"/>
      <c r="AD19" s="289"/>
      <c r="CA19" s="257" t="str">
        <f t="shared" si="1"/>
        <v/>
      </c>
      <c r="CG19" s="257">
        <f t="shared" si="2"/>
        <v>0</v>
      </c>
    </row>
    <row r="20" spans="1:85" x14ac:dyDescent="0.25">
      <c r="A20" s="693"/>
      <c r="B20" s="618" t="s">
        <v>36</v>
      </c>
      <c r="C20" s="619"/>
      <c r="D20" s="291">
        <f>SUM(J20:T20)</f>
        <v>22</v>
      </c>
      <c r="E20" s="316"/>
      <c r="F20" s="317"/>
      <c r="G20" s="317"/>
      <c r="H20" s="317"/>
      <c r="I20" s="318"/>
      <c r="J20" s="313"/>
      <c r="K20" s="312">
        <v>3</v>
      </c>
      <c r="L20" s="312">
        <v>8</v>
      </c>
      <c r="M20" s="312">
        <v>7</v>
      </c>
      <c r="N20" s="312">
        <v>3</v>
      </c>
      <c r="O20" s="312"/>
      <c r="P20" s="312">
        <v>1</v>
      </c>
      <c r="Q20" s="312"/>
      <c r="R20" s="312"/>
      <c r="S20" s="312"/>
      <c r="T20" s="312"/>
      <c r="U20" s="319"/>
      <c r="V20" s="319"/>
      <c r="W20" s="319"/>
      <c r="X20" s="319"/>
      <c r="Y20" s="315"/>
      <c r="Z20" s="295">
        <v>22</v>
      </c>
      <c r="AA20" s="297"/>
      <c r="AB20" s="318"/>
      <c r="AC20" s="318"/>
      <c r="AD20" s="289"/>
      <c r="CA20" s="257" t="str">
        <f t="shared" si="1"/>
        <v/>
      </c>
      <c r="CG20" s="257">
        <f t="shared" si="2"/>
        <v>0</v>
      </c>
    </row>
    <row r="21" spans="1:85" x14ac:dyDescent="0.25">
      <c r="A21" s="693"/>
      <c r="B21" s="621" t="s">
        <v>106</v>
      </c>
      <c r="C21" s="622"/>
      <c r="D21" s="320">
        <f>SUM(H21:T21)</f>
        <v>0</v>
      </c>
      <c r="E21" s="321"/>
      <c r="F21" s="322"/>
      <c r="G21" s="322"/>
      <c r="H21" s="323"/>
      <c r="I21" s="324"/>
      <c r="J21" s="325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6"/>
      <c r="V21" s="326"/>
      <c r="W21" s="326"/>
      <c r="X21" s="326"/>
      <c r="Y21" s="327"/>
      <c r="Z21" s="328"/>
      <c r="AA21" s="324"/>
      <c r="AB21" s="329"/>
      <c r="AC21" s="329"/>
      <c r="AD21" s="289"/>
      <c r="CA21" s="257" t="str">
        <f t="shared" si="1"/>
        <v/>
      </c>
      <c r="CG21" s="257">
        <f t="shared" si="2"/>
        <v>0</v>
      </c>
    </row>
    <row r="22" spans="1:85" x14ac:dyDescent="0.25">
      <c r="A22" s="693"/>
      <c r="B22" s="623" t="s">
        <v>107</v>
      </c>
      <c r="C22" s="330" t="s">
        <v>37</v>
      </c>
      <c r="D22" s="270">
        <f>E22</f>
        <v>0</v>
      </c>
      <c r="E22" s="283"/>
      <c r="F22" s="275"/>
      <c r="G22" s="275"/>
      <c r="H22" s="275"/>
      <c r="I22" s="274"/>
      <c r="J22" s="331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276"/>
      <c r="Y22" s="333"/>
      <c r="Z22" s="278"/>
      <c r="AA22" s="334"/>
      <c r="AB22" s="279"/>
      <c r="AC22" s="279"/>
      <c r="AD22" s="289"/>
      <c r="CA22" s="257" t="str">
        <f t="shared" si="1"/>
        <v/>
      </c>
      <c r="CG22" s="257">
        <f t="shared" si="2"/>
        <v>0</v>
      </c>
    </row>
    <row r="23" spans="1:85" x14ac:dyDescent="0.25">
      <c r="A23" s="693"/>
      <c r="B23" s="624"/>
      <c r="C23" s="489" t="s">
        <v>38</v>
      </c>
      <c r="D23" s="320">
        <f>E23</f>
        <v>0</v>
      </c>
      <c r="E23" s="311"/>
      <c r="F23" s="322"/>
      <c r="G23" s="322"/>
      <c r="H23" s="322"/>
      <c r="I23" s="336"/>
      <c r="J23" s="33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26"/>
      <c r="Y23" s="338"/>
      <c r="Z23" s="339"/>
      <c r="AA23" s="324"/>
      <c r="AB23" s="329"/>
      <c r="AC23" s="329"/>
      <c r="AD23" s="289"/>
      <c r="CA23" s="257" t="str">
        <f t="shared" si="1"/>
        <v/>
      </c>
      <c r="CG23" s="257">
        <f t="shared" si="2"/>
        <v>0</v>
      </c>
    </row>
    <row r="24" spans="1:85" x14ac:dyDescent="0.25">
      <c r="A24" s="693"/>
      <c r="B24" s="625"/>
      <c r="C24" s="340" t="s">
        <v>39</v>
      </c>
      <c r="D24" s="341">
        <f>SUM(E24:G24)</f>
        <v>0</v>
      </c>
      <c r="E24" s="342"/>
      <c r="F24" s="343"/>
      <c r="G24" s="343"/>
      <c r="H24" s="344"/>
      <c r="I24" s="345"/>
      <c r="J24" s="344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7"/>
      <c r="Y24" s="348"/>
      <c r="Z24" s="349"/>
      <c r="AA24" s="350"/>
      <c r="AB24" s="350"/>
      <c r="AC24" s="350"/>
      <c r="AD24" s="289"/>
      <c r="CA24" s="257" t="str">
        <f t="shared" si="1"/>
        <v/>
      </c>
      <c r="CG24" s="257">
        <f t="shared" si="2"/>
        <v>0</v>
      </c>
    </row>
    <row r="25" spans="1:85" x14ac:dyDescent="0.25">
      <c r="A25" s="693"/>
      <c r="B25" s="623" t="s">
        <v>40</v>
      </c>
      <c r="C25" s="351" t="s">
        <v>41</v>
      </c>
      <c r="D25" s="282">
        <f>SUM(E25:G25)</f>
        <v>0</v>
      </c>
      <c r="E25" s="283"/>
      <c r="F25" s="284"/>
      <c r="G25" s="284"/>
      <c r="H25" s="332"/>
      <c r="I25" s="352"/>
      <c r="J25" s="331"/>
      <c r="K25" s="332"/>
      <c r="L25" s="332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33"/>
      <c r="Z25" s="278"/>
      <c r="AA25" s="334"/>
      <c r="AB25" s="288"/>
      <c r="AC25" s="288"/>
      <c r="AD25" s="289"/>
      <c r="CA25" s="257" t="str">
        <f t="shared" si="1"/>
        <v/>
      </c>
      <c r="CG25" s="257">
        <f t="shared" si="2"/>
        <v>0</v>
      </c>
    </row>
    <row r="26" spans="1:85" x14ac:dyDescent="0.25">
      <c r="A26" s="693"/>
      <c r="B26" s="624"/>
      <c r="C26" s="354" t="s">
        <v>42</v>
      </c>
      <c r="D26" s="291">
        <f>SUM(E26:I26)</f>
        <v>0</v>
      </c>
      <c r="E26" s="311"/>
      <c r="F26" s="312"/>
      <c r="G26" s="312"/>
      <c r="H26" s="312"/>
      <c r="I26" s="297"/>
      <c r="J26" s="337"/>
      <c r="K26" s="317"/>
      <c r="L26" s="317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38"/>
      <c r="Z26" s="339"/>
      <c r="AA26" s="324"/>
      <c r="AB26" s="297"/>
      <c r="AC26" s="297"/>
      <c r="AD26" s="289"/>
      <c r="CA26" s="257" t="str">
        <f t="shared" si="1"/>
        <v/>
      </c>
      <c r="CG26" s="257">
        <f t="shared" si="2"/>
        <v>0</v>
      </c>
    </row>
    <row r="27" spans="1:85" x14ac:dyDescent="0.25">
      <c r="A27" s="693"/>
      <c r="B27" s="625"/>
      <c r="C27" s="340" t="s">
        <v>39</v>
      </c>
      <c r="D27" s="341">
        <f>SUM(E27:I27)</f>
        <v>0</v>
      </c>
      <c r="E27" s="342"/>
      <c r="F27" s="355"/>
      <c r="G27" s="355"/>
      <c r="H27" s="355"/>
      <c r="I27" s="350"/>
      <c r="J27" s="344"/>
      <c r="K27" s="346"/>
      <c r="L27" s="346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8"/>
      <c r="Z27" s="349"/>
      <c r="AA27" s="350"/>
      <c r="AB27" s="350"/>
      <c r="AC27" s="350"/>
      <c r="AD27" s="289"/>
      <c r="CA27" s="257" t="str">
        <f t="shared" si="1"/>
        <v/>
      </c>
      <c r="CG27" s="257">
        <f t="shared" si="2"/>
        <v>0</v>
      </c>
    </row>
    <row r="28" spans="1:85" x14ac:dyDescent="0.25">
      <c r="A28" s="693"/>
      <c r="B28" s="654" t="s">
        <v>43</v>
      </c>
      <c r="C28" s="655"/>
      <c r="D28" s="307">
        <f t="shared" ref="D28:D33" si="3">SUM(E28:X28)</f>
        <v>146</v>
      </c>
      <c r="E28" s="292">
        <v>110</v>
      </c>
      <c r="F28" s="293"/>
      <c r="G28" s="293"/>
      <c r="H28" s="293"/>
      <c r="I28" s="298">
        <v>1</v>
      </c>
      <c r="J28" s="296"/>
      <c r="K28" s="293">
        <v>1</v>
      </c>
      <c r="L28" s="293"/>
      <c r="M28" s="308">
        <v>3</v>
      </c>
      <c r="N28" s="308"/>
      <c r="O28" s="308"/>
      <c r="P28" s="308"/>
      <c r="Q28" s="308">
        <v>1</v>
      </c>
      <c r="R28" s="308">
        <v>1</v>
      </c>
      <c r="S28" s="308">
        <v>4</v>
      </c>
      <c r="T28" s="308">
        <v>2</v>
      </c>
      <c r="U28" s="308">
        <v>5</v>
      </c>
      <c r="V28" s="308">
        <v>6</v>
      </c>
      <c r="W28" s="308">
        <v>4</v>
      </c>
      <c r="X28" s="308">
        <v>8</v>
      </c>
      <c r="Y28" s="309"/>
      <c r="Z28" s="310"/>
      <c r="AA28" s="298"/>
      <c r="AB28" s="298"/>
      <c r="AC28" s="298"/>
      <c r="AD28" s="289"/>
      <c r="CA28" s="257" t="str">
        <f t="shared" si="1"/>
        <v/>
      </c>
      <c r="CG28" s="257">
        <f t="shared" si="2"/>
        <v>0</v>
      </c>
    </row>
    <row r="29" spans="1:85" x14ac:dyDescent="0.25">
      <c r="A29" s="693"/>
      <c r="B29" s="618" t="s">
        <v>44</v>
      </c>
      <c r="C29" s="619"/>
      <c r="D29" s="291">
        <f t="shared" si="3"/>
        <v>138</v>
      </c>
      <c r="E29" s="311">
        <v>138</v>
      </c>
      <c r="F29" s="312"/>
      <c r="G29" s="312"/>
      <c r="H29" s="312"/>
      <c r="I29" s="297"/>
      <c r="J29" s="313"/>
      <c r="K29" s="312"/>
      <c r="L29" s="312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5"/>
      <c r="Z29" s="295"/>
      <c r="AA29" s="297"/>
      <c r="AB29" s="324"/>
      <c r="AC29" s="297"/>
      <c r="AD29" s="289"/>
      <c r="CA29" s="257" t="str">
        <f t="shared" si="1"/>
        <v/>
      </c>
      <c r="CG29" s="257">
        <f t="shared" si="2"/>
        <v>0</v>
      </c>
    </row>
    <row r="30" spans="1:85" x14ac:dyDescent="0.25">
      <c r="A30" s="693"/>
      <c r="B30" s="620" t="s">
        <v>80</v>
      </c>
      <c r="C30" s="356" t="s">
        <v>108</v>
      </c>
      <c r="D30" s="291">
        <f t="shared" si="3"/>
        <v>0</v>
      </c>
      <c r="E30" s="311"/>
      <c r="F30" s="312"/>
      <c r="G30" s="312"/>
      <c r="H30" s="312"/>
      <c r="I30" s="297"/>
      <c r="J30" s="313"/>
      <c r="K30" s="312"/>
      <c r="L30" s="312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5"/>
      <c r="Z30" s="295"/>
      <c r="AA30" s="297"/>
      <c r="AB30" s="297"/>
      <c r="AC30" s="297"/>
      <c r="AD30" s="289"/>
      <c r="CA30" s="257" t="str">
        <f t="shared" si="1"/>
        <v/>
      </c>
      <c r="CG30" s="257">
        <f t="shared" si="2"/>
        <v>0</v>
      </c>
    </row>
    <row r="31" spans="1:85" x14ac:dyDescent="0.25">
      <c r="A31" s="693"/>
      <c r="B31" s="620"/>
      <c r="C31" s="356" t="s">
        <v>109</v>
      </c>
      <c r="D31" s="291">
        <f t="shared" si="3"/>
        <v>0</v>
      </c>
      <c r="E31" s="311"/>
      <c r="F31" s="312"/>
      <c r="G31" s="312"/>
      <c r="H31" s="312"/>
      <c r="I31" s="297"/>
      <c r="J31" s="313"/>
      <c r="K31" s="312"/>
      <c r="L31" s="312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5"/>
      <c r="Z31" s="295"/>
      <c r="AA31" s="297"/>
      <c r="AB31" s="297"/>
      <c r="AC31" s="297"/>
      <c r="AD31" s="289"/>
      <c r="CA31" s="257" t="str">
        <f t="shared" si="1"/>
        <v/>
      </c>
      <c r="CG31" s="257">
        <f t="shared" si="2"/>
        <v>0</v>
      </c>
    </row>
    <row r="32" spans="1:85" x14ac:dyDescent="0.25">
      <c r="A32" s="693"/>
      <c r="B32" s="691" t="s">
        <v>81</v>
      </c>
      <c r="C32" s="691"/>
      <c r="D32" s="291">
        <f t="shared" si="3"/>
        <v>0</v>
      </c>
      <c r="E32" s="311"/>
      <c r="F32" s="312"/>
      <c r="G32" s="312"/>
      <c r="H32" s="312"/>
      <c r="I32" s="297"/>
      <c r="J32" s="313"/>
      <c r="K32" s="312"/>
      <c r="L32" s="312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5"/>
      <c r="Z32" s="295"/>
      <c r="AA32" s="297"/>
      <c r="AB32" s="297"/>
      <c r="AC32" s="297"/>
      <c r="AD32" s="289"/>
      <c r="CA32" s="257" t="str">
        <f t="shared" si="1"/>
        <v/>
      </c>
      <c r="CG32" s="257">
        <f t="shared" si="2"/>
        <v>0</v>
      </c>
    </row>
    <row r="33" spans="1:85" x14ac:dyDescent="0.25">
      <c r="A33" s="693"/>
      <c r="B33" s="618" t="s">
        <v>45</v>
      </c>
      <c r="C33" s="619"/>
      <c r="D33" s="291">
        <f t="shared" si="3"/>
        <v>0</v>
      </c>
      <c r="E33" s="311"/>
      <c r="F33" s="312"/>
      <c r="G33" s="312"/>
      <c r="H33" s="312"/>
      <c r="I33" s="297"/>
      <c r="J33" s="313"/>
      <c r="K33" s="312"/>
      <c r="L33" s="312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5"/>
      <c r="Z33" s="295"/>
      <c r="AA33" s="297"/>
      <c r="AB33" s="297"/>
      <c r="AC33" s="297"/>
      <c r="AD33" s="289"/>
      <c r="CA33" s="257" t="str">
        <f t="shared" si="1"/>
        <v/>
      </c>
      <c r="CG33" s="257">
        <f t="shared" si="2"/>
        <v>0</v>
      </c>
    </row>
    <row r="34" spans="1:85" x14ac:dyDescent="0.25">
      <c r="A34" s="693"/>
      <c r="B34" s="656" t="s">
        <v>110</v>
      </c>
      <c r="C34" s="657"/>
      <c r="D34" s="357">
        <f>SUM(J34:T34)</f>
        <v>0</v>
      </c>
      <c r="E34" s="316"/>
      <c r="F34" s="317"/>
      <c r="G34" s="317"/>
      <c r="H34" s="317"/>
      <c r="I34" s="318"/>
      <c r="J34" s="313"/>
      <c r="K34" s="312"/>
      <c r="L34" s="312"/>
      <c r="M34" s="314"/>
      <c r="N34" s="314"/>
      <c r="O34" s="314"/>
      <c r="P34" s="314"/>
      <c r="Q34" s="314"/>
      <c r="R34" s="314"/>
      <c r="S34" s="314"/>
      <c r="T34" s="314"/>
      <c r="U34" s="319"/>
      <c r="V34" s="319"/>
      <c r="W34" s="319"/>
      <c r="X34" s="319"/>
      <c r="Y34" s="315"/>
      <c r="Z34" s="295"/>
      <c r="AA34" s="297"/>
      <c r="AB34" s="297"/>
      <c r="AC34" s="318"/>
      <c r="AD34" s="289"/>
      <c r="CA34" s="257" t="str">
        <f t="shared" si="1"/>
        <v/>
      </c>
      <c r="CG34" s="257">
        <f t="shared" si="2"/>
        <v>0</v>
      </c>
    </row>
    <row r="35" spans="1:85" x14ac:dyDescent="0.25">
      <c r="A35" s="693"/>
      <c r="B35" s="621" t="s">
        <v>47</v>
      </c>
      <c r="C35" s="622"/>
      <c r="D35" s="320">
        <f>SUM(E35:X35)</f>
        <v>639</v>
      </c>
      <c r="E35" s="358">
        <v>180</v>
      </c>
      <c r="F35" s="323"/>
      <c r="G35" s="323"/>
      <c r="H35" s="323"/>
      <c r="I35" s="324"/>
      <c r="J35" s="325"/>
      <c r="K35" s="323">
        <v>22</v>
      </c>
      <c r="L35" s="323">
        <v>16</v>
      </c>
      <c r="M35" s="359">
        <v>13</v>
      </c>
      <c r="N35" s="359">
        <v>18</v>
      </c>
      <c r="O35" s="359">
        <v>23</v>
      </c>
      <c r="P35" s="359">
        <v>23</v>
      </c>
      <c r="Q35" s="359">
        <v>19</v>
      </c>
      <c r="R35" s="359">
        <v>34</v>
      </c>
      <c r="S35" s="359">
        <v>44</v>
      </c>
      <c r="T35" s="359">
        <v>51</v>
      </c>
      <c r="U35" s="359">
        <v>46</v>
      </c>
      <c r="V35" s="359">
        <v>40</v>
      </c>
      <c r="W35" s="359">
        <v>41</v>
      </c>
      <c r="X35" s="359">
        <v>69</v>
      </c>
      <c r="Y35" s="327"/>
      <c r="Z35" s="328"/>
      <c r="AA35" s="324"/>
      <c r="AB35" s="297"/>
      <c r="AC35" s="324"/>
      <c r="AD35" s="289"/>
      <c r="CA35" s="257" t="str">
        <f t="shared" si="1"/>
        <v/>
      </c>
      <c r="CG35" s="257">
        <f t="shared" si="2"/>
        <v>0</v>
      </c>
    </row>
    <row r="36" spans="1:85" x14ac:dyDescent="0.25">
      <c r="A36" s="693"/>
      <c r="B36" s="623" t="s">
        <v>48</v>
      </c>
      <c r="C36" s="360" t="s">
        <v>49</v>
      </c>
      <c r="D36" s="282">
        <f>SUM(U36:X36)</f>
        <v>0</v>
      </c>
      <c r="E36" s="361"/>
      <c r="F36" s="332"/>
      <c r="G36" s="332"/>
      <c r="H36" s="332"/>
      <c r="I36" s="352"/>
      <c r="J36" s="331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62"/>
      <c r="V36" s="362"/>
      <c r="W36" s="362"/>
      <c r="X36" s="362"/>
      <c r="Y36" s="363"/>
      <c r="Z36" s="364"/>
      <c r="AA36" s="352"/>
      <c r="AB36" s="352"/>
      <c r="AC36" s="352"/>
      <c r="AD36" s="289"/>
      <c r="CA36" s="257" t="str">
        <f t="shared" ref="CA36:CA39" si="4">IF(D36&lt;SUM(Y36:AC36),"Total por edad no puede ser menor que la suma de los subgrupos","")</f>
        <v/>
      </c>
      <c r="CG36" s="257">
        <f t="shared" si="2"/>
        <v>0</v>
      </c>
    </row>
    <row r="37" spans="1:85" x14ac:dyDescent="0.25">
      <c r="A37" s="693"/>
      <c r="B37" s="624"/>
      <c r="C37" s="365" t="s">
        <v>50</v>
      </c>
      <c r="D37" s="291">
        <f>SUM(U37:X37)</f>
        <v>176</v>
      </c>
      <c r="E37" s="316"/>
      <c r="F37" s="317"/>
      <c r="G37" s="317"/>
      <c r="H37" s="317"/>
      <c r="I37" s="318"/>
      <c r="J37" s="33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4">
        <v>43</v>
      </c>
      <c r="V37" s="314">
        <v>34</v>
      </c>
      <c r="W37" s="314">
        <v>38</v>
      </c>
      <c r="X37" s="314">
        <v>61</v>
      </c>
      <c r="Y37" s="366"/>
      <c r="Z37" s="367"/>
      <c r="AA37" s="318"/>
      <c r="AB37" s="318"/>
      <c r="AC37" s="318"/>
      <c r="AD37" s="289"/>
      <c r="CA37" s="257" t="str">
        <f t="shared" si="4"/>
        <v/>
      </c>
      <c r="CG37" s="257">
        <f t="shared" si="2"/>
        <v>0</v>
      </c>
    </row>
    <row r="38" spans="1:85" x14ac:dyDescent="0.25">
      <c r="A38" s="693"/>
      <c r="B38" s="625"/>
      <c r="C38" s="368" t="s">
        <v>51</v>
      </c>
      <c r="D38" s="341">
        <f>SUM(U38:X38)</f>
        <v>0</v>
      </c>
      <c r="E38" s="369"/>
      <c r="F38" s="346"/>
      <c r="G38" s="346"/>
      <c r="H38" s="346"/>
      <c r="I38" s="370"/>
      <c r="J38" s="344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71"/>
      <c r="V38" s="371"/>
      <c r="W38" s="371"/>
      <c r="X38" s="371"/>
      <c r="Y38" s="348"/>
      <c r="Z38" s="349"/>
      <c r="AA38" s="370"/>
      <c r="AB38" s="370"/>
      <c r="AC38" s="370"/>
      <c r="AD38" s="289"/>
      <c r="CA38" s="257" t="str">
        <f t="shared" si="4"/>
        <v/>
      </c>
      <c r="CG38" s="257">
        <f t="shared" si="2"/>
        <v>0</v>
      </c>
    </row>
    <row r="39" spans="1:85" x14ac:dyDescent="0.25">
      <c r="A39" s="693"/>
      <c r="B39" s="695" t="s">
        <v>52</v>
      </c>
      <c r="C39" s="696"/>
      <c r="D39" s="300">
        <f>SUM(E39:X39)</f>
        <v>0</v>
      </c>
      <c r="E39" s="301"/>
      <c r="F39" s="302"/>
      <c r="G39" s="302"/>
      <c r="H39" s="302"/>
      <c r="I39" s="306"/>
      <c r="J39" s="305"/>
      <c r="K39" s="302"/>
      <c r="L39" s="30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3"/>
      <c r="Z39" s="374"/>
      <c r="AA39" s="375"/>
      <c r="AB39" s="375"/>
      <c r="AC39" s="375"/>
      <c r="AD39" s="289"/>
      <c r="CA39" s="257" t="str">
        <f t="shared" si="4"/>
        <v/>
      </c>
      <c r="CG39" s="257">
        <f t="shared" si="2"/>
        <v>0</v>
      </c>
    </row>
    <row r="40" spans="1:85" x14ac:dyDescent="0.25">
      <c r="A40" s="694"/>
      <c r="B40" s="626" t="s">
        <v>4</v>
      </c>
      <c r="C40" s="627"/>
      <c r="D40" s="376">
        <f>SUM(E40:X40)</f>
        <v>1690</v>
      </c>
      <c r="E40" s="377">
        <f t="shared" ref="E40:AC40" si="5">SUM(E11:E39)</f>
        <v>933</v>
      </c>
      <c r="F40" s="378">
        <f t="shared" si="5"/>
        <v>3</v>
      </c>
      <c r="G40" s="378">
        <f t="shared" si="5"/>
        <v>7</v>
      </c>
      <c r="H40" s="378">
        <f t="shared" si="5"/>
        <v>15</v>
      </c>
      <c r="I40" s="379">
        <f t="shared" si="5"/>
        <v>14</v>
      </c>
      <c r="J40" s="380">
        <f t="shared" si="5"/>
        <v>0</v>
      </c>
      <c r="K40" s="378">
        <f t="shared" si="5"/>
        <v>27</v>
      </c>
      <c r="L40" s="378">
        <f t="shared" si="5"/>
        <v>24</v>
      </c>
      <c r="M40" s="381">
        <f t="shared" si="5"/>
        <v>23</v>
      </c>
      <c r="N40" s="381">
        <f t="shared" si="5"/>
        <v>21</v>
      </c>
      <c r="O40" s="381">
        <f t="shared" si="5"/>
        <v>26</v>
      </c>
      <c r="P40" s="381">
        <f t="shared" si="5"/>
        <v>28</v>
      </c>
      <c r="Q40" s="381">
        <f t="shared" si="5"/>
        <v>23</v>
      </c>
      <c r="R40" s="381">
        <f t="shared" si="5"/>
        <v>37</v>
      </c>
      <c r="S40" s="381">
        <f t="shared" si="5"/>
        <v>49</v>
      </c>
      <c r="T40" s="381">
        <f t="shared" si="5"/>
        <v>56</v>
      </c>
      <c r="U40" s="381">
        <f t="shared" si="5"/>
        <v>97</v>
      </c>
      <c r="V40" s="381">
        <f t="shared" si="5"/>
        <v>83</v>
      </c>
      <c r="W40" s="381">
        <f t="shared" si="5"/>
        <v>84</v>
      </c>
      <c r="X40" s="381">
        <f t="shared" si="5"/>
        <v>140</v>
      </c>
      <c r="Y40" s="382">
        <f t="shared" si="5"/>
        <v>0</v>
      </c>
      <c r="Z40" s="383">
        <f t="shared" si="5"/>
        <v>22</v>
      </c>
      <c r="AA40" s="379">
        <f t="shared" si="5"/>
        <v>0</v>
      </c>
      <c r="AB40" s="379">
        <f t="shared" si="5"/>
        <v>0</v>
      </c>
      <c r="AC40" s="379">
        <f t="shared" si="5"/>
        <v>0</v>
      </c>
      <c r="AD40" s="280"/>
    </row>
    <row r="41" spans="1:85" x14ac:dyDescent="0.25">
      <c r="A41" s="384" t="s">
        <v>53</v>
      </c>
      <c r="B41" s="385"/>
      <c r="C41" s="385"/>
      <c r="D41" s="385"/>
      <c r="E41" s="385"/>
      <c r="F41" s="385"/>
      <c r="G41" s="386"/>
      <c r="H41" s="386"/>
      <c r="I41" s="387"/>
      <c r="J41" s="387"/>
      <c r="K41" s="387"/>
      <c r="L41" s="387"/>
      <c r="M41" s="387"/>
      <c r="N41" s="387"/>
      <c r="O41" s="388"/>
      <c r="P41" s="387"/>
      <c r="Q41" s="254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</row>
    <row r="42" spans="1:85" ht="42" x14ac:dyDescent="0.25">
      <c r="A42" s="697" t="s">
        <v>3</v>
      </c>
      <c r="B42" s="698"/>
      <c r="C42" s="699"/>
      <c r="D42" s="488" t="s">
        <v>4</v>
      </c>
      <c r="E42" s="390" t="s">
        <v>54</v>
      </c>
      <c r="F42" s="494" t="s">
        <v>111</v>
      </c>
      <c r="G42" s="494" t="s">
        <v>55</v>
      </c>
      <c r="H42" s="495" t="s">
        <v>56</v>
      </c>
      <c r="I42" s="393" t="s">
        <v>112</v>
      </c>
      <c r="J42" s="387"/>
      <c r="K42" s="387"/>
      <c r="L42" s="387"/>
      <c r="M42" s="387"/>
      <c r="N42" s="387"/>
      <c r="O42" s="387"/>
      <c r="P42" s="387"/>
      <c r="Q42" s="254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</row>
    <row r="43" spans="1:85" x14ac:dyDescent="0.25">
      <c r="A43" s="692" t="s">
        <v>26</v>
      </c>
      <c r="B43" s="628" t="s">
        <v>27</v>
      </c>
      <c r="C43" s="629"/>
      <c r="D43" s="270">
        <f t="shared" ref="D43:D72" si="6">SUM(E43:H43)</f>
        <v>145</v>
      </c>
      <c r="E43" s="271">
        <v>64</v>
      </c>
      <c r="F43" s="272">
        <v>10</v>
      </c>
      <c r="G43" s="272"/>
      <c r="H43" s="394">
        <v>71</v>
      </c>
      <c r="I43" s="395"/>
      <c r="J43" s="289"/>
      <c r="K43" s="387"/>
      <c r="L43" s="387"/>
      <c r="M43" s="387"/>
      <c r="N43" s="387"/>
      <c r="O43" s="387"/>
      <c r="P43" s="387"/>
      <c r="Q43" s="254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CA43" s="257" t="str">
        <f t="shared" ref="CA43:CA71" si="7">IF(AND(D43=0,D11&gt;0),"En esta área en Sección A,  se consignan personas pero falta registrar la Sesión","")</f>
        <v/>
      </c>
      <c r="CG43" s="257">
        <f t="shared" ref="CG43:CG71" si="8">IF(AND(D43=0,D11&gt;0),1,0)</f>
        <v>0</v>
      </c>
    </row>
    <row r="44" spans="1:85" x14ac:dyDescent="0.25">
      <c r="A44" s="693"/>
      <c r="B44" s="630" t="s">
        <v>28</v>
      </c>
      <c r="C44" s="281" t="s">
        <v>29</v>
      </c>
      <c r="D44" s="270">
        <f t="shared" si="6"/>
        <v>59</v>
      </c>
      <c r="E44" s="283">
        <v>24</v>
      </c>
      <c r="F44" s="284">
        <v>6</v>
      </c>
      <c r="G44" s="284"/>
      <c r="H44" s="362">
        <v>29</v>
      </c>
      <c r="I44" s="396"/>
      <c r="J44" s="289"/>
      <c r="K44" s="387"/>
      <c r="L44" s="387"/>
      <c r="M44" s="387"/>
      <c r="N44" s="387"/>
      <c r="O44" s="387"/>
      <c r="P44" s="387"/>
      <c r="Q44" s="254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CA44" s="257" t="str">
        <f t="shared" si="7"/>
        <v/>
      </c>
      <c r="CG44" s="257">
        <f t="shared" si="8"/>
        <v>0</v>
      </c>
    </row>
    <row r="45" spans="1:85" x14ac:dyDescent="0.25">
      <c r="A45" s="693"/>
      <c r="B45" s="631"/>
      <c r="C45" s="487" t="s">
        <v>30</v>
      </c>
      <c r="D45" s="320">
        <f t="shared" si="6"/>
        <v>18</v>
      </c>
      <c r="E45" s="311">
        <v>7</v>
      </c>
      <c r="F45" s="312"/>
      <c r="G45" s="312"/>
      <c r="H45" s="314">
        <v>11</v>
      </c>
      <c r="I45" s="397"/>
      <c r="J45" s="289"/>
      <c r="K45" s="387"/>
      <c r="L45" s="387"/>
      <c r="M45" s="387"/>
      <c r="N45" s="387"/>
      <c r="O45" s="387"/>
      <c r="P45" s="387"/>
      <c r="Q45" s="254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CA45" s="257" t="str">
        <f t="shared" si="7"/>
        <v/>
      </c>
      <c r="CG45" s="257">
        <f t="shared" si="8"/>
        <v>0</v>
      </c>
    </row>
    <row r="46" spans="1:85" x14ac:dyDescent="0.25">
      <c r="A46" s="693"/>
      <c r="B46" s="632"/>
      <c r="C46" s="299" t="s">
        <v>31</v>
      </c>
      <c r="D46" s="341">
        <f t="shared" si="6"/>
        <v>33</v>
      </c>
      <c r="E46" s="342">
        <v>11</v>
      </c>
      <c r="F46" s="355">
        <v>7</v>
      </c>
      <c r="G46" s="355"/>
      <c r="H46" s="371">
        <v>15</v>
      </c>
      <c r="I46" s="398"/>
      <c r="J46" s="289"/>
      <c r="K46" s="387"/>
      <c r="L46" s="387"/>
      <c r="M46" s="387"/>
      <c r="N46" s="387"/>
      <c r="O46" s="387"/>
      <c r="P46" s="387"/>
      <c r="Q46" s="254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CA46" s="257" t="str">
        <f t="shared" si="7"/>
        <v/>
      </c>
      <c r="CG46" s="257">
        <f t="shared" si="8"/>
        <v>0</v>
      </c>
    </row>
    <row r="47" spans="1:85" x14ac:dyDescent="0.25">
      <c r="A47" s="693"/>
      <c r="B47" s="654" t="s">
        <v>32</v>
      </c>
      <c r="C47" s="655"/>
      <c r="D47" s="357">
        <f t="shared" si="6"/>
        <v>123</v>
      </c>
      <c r="E47" s="292">
        <v>58</v>
      </c>
      <c r="F47" s="293">
        <v>4</v>
      </c>
      <c r="G47" s="293"/>
      <c r="H47" s="308">
        <v>61</v>
      </c>
      <c r="I47" s="399"/>
      <c r="J47" s="289"/>
      <c r="K47" s="387"/>
      <c r="L47" s="387"/>
      <c r="M47" s="387"/>
      <c r="N47" s="387"/>
      <c r="O47" s="387"/>
      <c r="P47" s="387"/>
      <c r="Q47" s="254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CA47" s="257" t="str">
        <f t="shared" si="7"/>
        <v/>
      </c>
      <c r="CG47" s="257">
        <f t="shared" si="8"/>
        <v>0</v>
      </c>
    </row>
    <row r="48" spans="1:85" x14ac:dyDescent="0.25">
      <c r="A48" s="693"/>
      <c r="B48" s="618" t="s">
        <v>33</v>
      </c>
      <c r="C48" s="619"/>
      <c r="D48" s="320">
        <f t="shared" si="6"/>
        <v>75</v>
      </c>
      <c r="E48" s="311">
        <v>35</v>
      </c>
      <c r="F48" s="312">
        <v>13</v>
      </c>
      <c r="G48" s="312"/>
      <c r="H48" s="314">
        <v>27</v>
      </c>
      <c r="I48" s="397"/>
      <c r="J48" s="289"/>
      <c r="K48" s="387"/>
      <c r="L48" s="387"/>
      <c r="M48" s="387"/>
      <c r="N48" s="387"/>
      <c r="O48" s="387"/>
      <c r="P48" s="387"/>
      <c r="Q48" s="254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CA48" s="257" t="str">
        <f t="shared" si="7"/>
        <v/>
      </c>
      <c r="CG48" s="257">
        <f t="shared" si="8"/>
        <v>0</v>
      </c>
    </row>
    <row r="49" spans="1:85" x14ac:dyDescent="0.25">
      <c r="A49" s="693"/>
      <c r="B49" s="618" t="s">
        <v>34</v>
      </c>
      <c r="C49" s="619"/>
      <c r="D49" s="320">
        <f t="shared" si="6"/>
        <v>18</v>
      </c>
      <c r="E49" s="311">
        <v>18</v>
      </c>
      <c r="F49" s="312"/>
      <c r="G49" s="312"/>
      <c r="H49" s="314"/>
      <c r="I49" s="397"/>
      <c r="J49" s="289"/>
      <c r="K49" s="387"/>
      <c r="L49" s="387"/>
      <c r="M49" s="387"/>
      <c r="N49" s="387"/>
      <c r="O49" s="387"/>
      <c r="P49" s="387"/>
      <c r="Q49" s="254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CA49" s="257" t="str">
        <f t="shared" si="7"/>
        <v/>
      </c>
      <c r="CG49" s="257">
        <f t="shared" si="8"/>
        <v>0</v>
      </c>
    </row>
    <row r="50" spans="1:85" x14ac:dyDescent="0.25">
      <c r="A50" s="693"/>
      <c r="B50" s="618" t="s">
        <v>79</v>
      </c>
      <c r="C50" s="619"/>
      <c r="D50" s="320">
        <f t="shared" si="6"/>
        <v>0</v>
      </c>
      <c r="E50" s="311"/>
      <c r="F50" s="312"/>
      <c r="G50" s="312"/>
      <c r="H50" s="314"/>
      <c r="I50" s="397"/>
      <c r="J50" s="289"/>
      <c r="K50" s="387"/>
      <c r="L50" s="387"/>
      <c r="M50" s="387"/>
      <c r="N50" s="387"/>
      <c r="O50" s="387"/>
      <c r="P50" s="387"/>
      <c r="Q50" s="254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CA50" s="257" t="str">
        <f t="shared" si="7"/>
        <v/>
      </c>
      <c r="CG50" s="257">
        <f t="shared" si="8"/>
        <v>0</v>
      </c>
    </row>
    <row r="51" spans="1:85" x14ac:dyDescent="0.25">
      <c r="A51" s="693"/>
      <c r="B51" s="618" t="s">
        <v>35</v>
      </c>
      <c r="C51" s="619"/>
      <c r="D51" s="320">
        <f t="shared" si="6"/>
        <v>19</v>
      </c>
      <c r="E51" s="311">
        <v>8</v>
      </c>
      <c r="F51" s="312"/>
      <c r="G51" s="312"/>
      <c r="H51" s="314">
        <v>11</v>
      </c>
      <c r="I51" s="397"/>
      <c r="J51" s="289"/>
      <c r="K51" s="387"/>
      <c r="L51" s="387"/>
      <c r="M51" s="387"/>
      <c r="N51" s="387"/>
      <c r="O51" s="387"/>
      <c r="P51" s="387"/>
      <c r="Q51" s="254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CA51" s="257" t="str">
        <f t="shared" si="7"/>
        <v/>
      </c>
      <c r="CG51" s="257">
        <f t="shared" si="8"/>
        <v>0</v>
      </c>
    </row>
    <row r="52" spans="1:85" x14ac:dyDescent="0.25">
      <c r="A52" s="693"/>
      <c r="B52" s="618" t="s">
        <v>36</v>
      </c>
      <c r="C52" s="619"/>
      <c r="D52" s="320">
        <f t="shared" si="6"/>
        <v>12</v>
      </c>
      <c r="E52" s="358">
        <v>12</v>
      </c>
      <c r="F52" s="323"/>
      <c r="G52" s="323"/>
      <c r="H52" s="359"/>
      <c r="I52" s="400"/>
      <c r="J52" s="289"/>
      <c r="K52" s="387"/>
      <c r="L52" s="387"/>
      <c r="M52" s="387"/>
      <c r="N52" s="387"/>
      <c r="O52" s="387"/>
      <c r="P52" s="387"/>
      <c r="Q52" s="254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CA52" s="257" t="str">
        <f t="shared" si="7"/>
        <v/>
      </c>
      <c r="CG52" s="257">
        <f t="shared" si="8"/>
        <v>0</v>
      </c>
    </row>
    <row r="53" spans="1:85" x14ac:dyDescent="0.25">
      <c r="A53" s="693"/>
      <c r="B53" s="621" t="s">
        <v>106</v>
      </c>
      <c r="C53" s="622"/>
      <c r="D53" s="320">
        <f t="shared" si="6"/>
        <v>0</v>
      </c>
      <c r="E53" s="358"/>
      <c r="F53" s="323"/>
      <c r="G53" s="323"/>
      <c r="H53" s="359"/>
      <c r="I53" s="400"/>
      <c r="J53" s="289"/>
      <c r="K53" s="387"/>
      <c r="L53" s="387"/>
      <c r="M53" s="387"/>
      <c r="N53" s="387"/>
      <c r="O53" s="387"/>
      <c r="P53" s="387"/>
      <c r="Q53" s="254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CA53" s="257" t="str">
        <f t="shared" si="7"/>
        <v/>
      </c>
      <c r="CG53" s="257">
        <f t="shared" si="8"/>
        <v>0</v>
      </c>
    </row>
    <row r="54" spans="1:85" x14ac:dyDescent="0.25">
      <c r="A54" s="693"/>
      <c r="B54" s="623" t="s">
        <v>107</v>
      </c>
      <c r="C54" s="330" t="s">
        <v>37</v>
      </c>
      <c r="D54" s="282">
        <f t="shared" si="6"/>
        <v>56</v>
      </c>
      <c r="E54" s="287">
        <v>29</v>
      </c>
      <c r="F54" s="284">
        <v>10</v>
      </c>
      <c r="G54" s="284"/>
      <c r="H54" s="362">
        <v>17</v>
      </c>
      <c r="I54" s="396"/>
      <c r="J54" s="289"/>
      <c r="K54" s="387"/>
      <c r="L54" s="387"/>
      <c r="M54" s="387"/>
      <c r="N54" s="387"/>
      <c r="O54" s="387"/>
      <c r="P54" s="387"/>
      <c r="Q54" s="254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CA54" s="257" t="str">
        <f t="shared" si="7"/>
        <v/>
      </c>
      <c r="CG54" s="257">
        <f t="shared" si="8"/>
        <v>0</v>
      </c>
    </row>
    <row r="55" spans="1:85" x14ac:dyDescent="0.25">
      <c r="A55" s="693"/>
      <c r="B55" s="624"/>
      <c r="C55" s="489" t="s">
        <v>38</v>
      </c>
      <c r="D55" s="291">
        <f t="shared" si="6"/>
        <v>73</v>
      </c>
      <c r="E55" s="313">
        <v>38</v>
      </c>
      <c r="F55" s="312">
        <v>12</v>
      </c>
      <c r="G55" s="312"/>
      <c r="H55" s="314">
        <v>23</v>
      </c>
      <c r="I55" s="397"/>
      <c r="J55" s="289"/>
      <c r="K55" s="387"/>
      <c r="L55" s="387"/>
      <c r="M55" s="387"/>
      <c r="N55" s="387"/>
      <c r="O55" s="387"/>
      <c r="P55" s="387"/>
      <c r="Q55" s="254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CA55" s="257" t="str">
        <f t="shared" si="7"/>
        <v/>
      </c>
      <c r="CG55" s="257">
        <f t="shared" si="8"/>
        <v>0</v>
      </c>
    </row>
    <row r="56" spans="1:85" x14ac:dyDescent="0.25">
      <c r="A56" s="693"/>
      <c r="B56" s="625"/>
      <c r="C56" s="340" t="s">
        <v>39</v>
      </c>
      <c r="D56" s="341">
        <f t="shared" si="6"/>
        <v>0</v>
      </c>
      <c r="E56" s="343"/>
      <c r="F56" s="355"/>
      <c r="G56" s="355"/>
      <c r="H56" s="371"/>
      <c r="I56" s="398"/>
      <c r="J56" s="289"/>
      <c r="K56" s="387"/>
      <c r="L56" s="387"/>
      <c r="M56" s="387"/>
      <c r="N56" s="387"/>
      <c r="O56" s="387"/>
      <c r="P56" s="387"/>
      <c r="Q56" s="254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CA56" s="257" t="str">
        <f t="shared" si="7"/>
        <v/>
      </c>
      <c r="CG56" s="257">
        <f t="shared" si="8"/>
        <v>0</v>
      </c>
    </row>
    <row r="57" spans="1:85" x14ac:dyDescent="0.25">
      <c r="A57" s="693"/>
      <c r="B57" s="623" t="s">
        <v>40</v>
      </c>
      <c r="C57" s="351" t="s">
        <v>41</v>
      </c>
      <c r="D57" s="270">
        <f t="shared" si="6"/>
        <v>0</v>
      </c>
      <c r="E57" s="283"/>
      <c r="F57" s="284"/>
      <c r="G57" s="284"/>
      <c r="H57" s="362"/>
      <c r="I57" s="396"/>
      <c r="J57" s="289"/>
      <c r="K57" s="387"/>
      <c r="L57" s="387"/>
      <c r="M57" s="387"/>
      <c r="N57" s="387"/>
      <c r="O57" s="387"/>
      <c r="P57" s="387"/>
      <c r="Q57" s="254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CA57" s="257" t="str">
        <f t="shared" si="7"/>
        <v/>
      </c>
      <c r="CG57" s="257">
        <f t="shared" si="8"/>
        <v>0</v>
      </c>
    </row>
    <row r="58" spans="1:85" x14ac:dyDescent="0.25">
      <c r="A58" s="693"/>
      <c r="B58" s="624"/>
      <c r="C58" s="354" t="s">
        <v>42</v>
      </c>
      <c r="D58" s="320">
        <f t="shared" si="6"/>
        <v>0</v>
      </c>
      <c r="E58" s="311"/>
      <c r="F58" s="312"/>
      <c r="G58" s="312"/>
      <c r="H58" s="314"/>
      <c r="I58" s="397"/>
      <c r="J58" s="289"/>
      <c r="K58" s="387"/>
      <c r="L58" s="387"/>
      <c r="M58" s="387"/>
      <c r="N58" s="387"/>
      <c r="O58" s="387"/>
      <c r="P58" s="387"/>
      <c r="Q58" s="254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CA58" s="257" t="str">
        <f t="shared" si="7"/>
        <v/>
      </c>
      <c r="CG58" s="257">
        <f t="shared" si="8"/>
        <v>0</v>
      </c>
    </row>
    <row r="59" spans="1:85" x14ac:dyDescent="0.25">
      <c r="A59" s="693"/>
      <c r="B59" s="625"/>
      <c r="C59" s="340" t="s">
        <v>39</v>
      </c>
      <c r="D59" s="341">
        <f t="shared" si="6"/>
        <v>33</v>
      </c>
      <c r="E59" s="342">
        <v>19</v>
      </c>
      <c r="F59" s="355">
        <v>6</v>
      </c>
      <c r="G59" s="355"/>
      <c r="H59" s="371">
        <v>8</v>
      </c>
      <c r="I59" s="398"/>
      <c r="J59" s="289"/>
      <c r="K59" s="387"/>
      <c r="L59" s="387"/>
      <c r="M59" s="387"/>
      <c r="N59" s="387"/>
      <c r="O59" s="387"/>
      <c r="P59" s="387"/>
      <c r="Q59" s="254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CA59" s="257" t="str">
        <f t="shared" si="7"/>
        <v/>
      </c>
      <c r="CG59" s="257">
        <f t="shared" si="8"/>
        <v>0</v>
      </c>
    </row>
    <row r="60" spans="1:85" x14ac:dyDescent="0.25">
      <c r="A60" s="693"/>
      <c r="B60" s="654" t="s">
        <v>43</v>
      </c>
      <c r="C60" s="655"/>
      <c r="D60" s="357">
        <f t="shared" si="6"/>
        <v>140</v>
      </c>
      <c r="E60" s="292">
        <v>49</v>
      </c>
      <c r="F60" s="293">
        <v>31</v>
      </c>
      <c r="G60" s="293">
        <v>29</v>
      </c>
      <c r="H60" s="308">
        <v>31</v>
      </c>
      <c r="I60" s="399"/>
      <c r="J60" s="289"/>
      <c r="K60" s="387"/>
      <c r="L60" s="387"/>
      <c r="M60" s="387"/>
      <c r="N60" s="387"/>
      <c r="O60" s="387"/>
      <c r="P60" s="387"/>
      <c r="Q60" s="254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CA60" s="257" t="str">
        <f t="shared" si="7"/>
        <v/>
      </c>
      <c r="CG60" s="257">
        <f t="shared" si="8"/>
        <v>0</v>
      </c>
    </row>
    <row r="61" spans="1:85" x14ac:dyDescent="0.25">
      <c r="A61" s="693"/>
      <c r="B61" s="618" t="s">
        <v>44</v>
      </c>
      <c r="C61" s="619"/>
      <c r="D61" s="320">
        <f t="shared" si="6"/>
        <v>232</v>
      </c>
      <c r="E61" s="311">
        <v>97</v>
      </c>
      <c r="F61" s="312"/>
      <c r="G61" s="312"/>
      <c r="H61" s="314">
        <v>135</v>
      </c>
      <c r="I61" s="397"/>
      <c r="J61" s="289"/>
      <c r="K61" s="387"/>
      <c r="L61" s="387"/>
      <c r="M61" s="387"/>
      <c r="N61" s="387"/>
      <c r="O61" s="387"/>
      <c r="P61" s="387"/>
      <c r="Q61" s="254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CA61" s="257" t="str">
        <f t="shared" si="7"/>
        <v/>
      </c>
      <c r="CG61" s="257">
        <f t="shared" si="8"/>
        <v>0</v>
      </c>
    </row>
    <row r="62" spans="1:85" x14ac:dyDescent="0.25">
      <c r="A62" s="693"/>
      <c r="B62" s="620" t="s">
        <v>80</v>
      </c>
      <c r="C62" s="356" t="s">
        <v>108</v>
      </c>
      <c r="D62" s="320">
        <f t="shared" si="6"/>
        <v>0</v>
      </c>
      <c r="E62" s="311"/>
      <c r="F62" s="312"/>
      <c r="G62" s="312"/>
      <c r="H62" s="314"/>
      <c r="I62" s="397"/>
      <c r="J62" s="289"/>
      <c r="K62" s="387"/>
      <c r="L62" s="387"/>
      <c r="M62" s="387"/>
      <c r="N62" s="387"/>
      <c r="O62" s="387"/>
      <c r="P62" s="387"/>
      <c r="Q62" s="254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CA62" s="257" t="str">
        <f t="shared" si="7"/>
        <v/>
      </c>
      <c r="CG62" s="257">
        <f t="shared" si="8"/>
        <v>0</v>
      </c>
    </row>
    <row r="63" spans="1:85" x14ac:dyDescent="0.25">
      <c r="A63" s="693"/>
      <c r="B63" s="620"/>
      <c r="C63" s="356" t="s">
        <v>109</v>
      </c>
      <c r="D63" s="320">
        <f t="shared" si="6"/>
        <v>0</v>
      </c>
      <c r="E63" s="311"/>
      <c r="F63" s="312"/>
      <c r="G63" s="312"/>
      <c r="H63" s="314"/>
      <c r="I63" s="397"/>
      <c r="J63" s="289"/>
      <c r="K63" s="387"/>
      <c r="L63" s="387"/>
      <c r="M63" s="387"/>
      <c r="N63" s="387"/>
      <c r="O63" s="387"/>
      <c r="P63" s="387"/>
      <c r="Q63" s="254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CA63" s="257" t="str">
        <f t="shared" si="7"/>
        <v/>
      </c>
      <c r="CG63" s="257">
        <f t="shared" si="8"/>
        <v>0</v>
      </c>
    </row>
    <row r="64" spans="1:85" x14ac:dyDescent="0.25">
      <c r="A64" s="693"/>
      <c r="B64" s="691" t="s">
        <v>81</v>
      </c>
      <c r="C64" s="691"/>
      <c r="D64" s="320">
        <f t="shared" si="6"/>
        <v>0</v>
      </c>
      <c r="E64" s="311"/>
      <c r="F64" s="312"/>
      <c r="G64" s="312"/>
      <c r="H64" s="314"/>
      <c r="I64" s="397"/>
      <c r="J64" s="289"/>
      <c r="K64" s="387"/>
      <c r="L64" s="387"/>
      <c r="M64" s="387"/>
      <c r="N64" s="387"/>
      <c r="O64" s="387"/>
      <c r="P64" s="387"/>
      <c r="Q64" s="254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CA64" s="257" t="str">
        <f t="shared" si="7"/>
        <v/>
      </c>
      <c r="CG64" s="257">
        <f t="shared" si="8"/>
        <v>0</v>
      </c>
    </row>
    <row r="65" spans="1:85" x14ac:dyDescent="0.25">
      <c r="A65" s="693"/>
      <c r="B65" s="650" t="s">
        <v>45</v>
      </c>
      <c r="C65" s="651"/>
      <c r="D65" s="320">
        <f t="shared" si="6"/>
        <v>0</v>
      </c>
      <c r="E65" s="311"/>
      <c r="F65" s="312"/>
      <c r="G65" s="312"/>
      <c r="H65" s="314"/>
      <c r="I65" s="397"/>
      <c r="J65" s="289"/>
      <c r="K65" s="387"/>
      <c r="L65" s="387"/>
      <c r="M65" s="387"/>
      <c r="N65" s="387"/>
      <c r="O65" s="387"/>
      <c r="P65" s="387"/>
      <c r="Q65" s="254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CA65" s="257" t="str">
        <f t="shared" si="7"/>
        <v/>
      </c>
      <c r="CG65" s="257">
        <f t="shared" si="8"/>
        <v>0</v>
      </c>
    </row>
    <row r="66" spans="1:85" x14ac:dyDescent="0.25">
      <c r="A66" s="693"/>
      <c r="B66" s="656" t="s">
        <v>46</v>
      </c>
      <c r="C66" s="657"/>
      <c r="D66" s="320">
        <f t="shared" si="6"/>
        <v>0</v>
      </c>
      <c r="E66" s="358"/>
      <c r="F66" s="323"/>
      <c r="G66" s="323"/>
      <c r="H66" s="359"/>
      <c r="I66" s="400"/>
      <c r="J66" s="289"/>
      <c r="K66" s="387"/>
      <c r="L66" s="387"/>
      <c r="M66" s="387"/>
      <c r="N66" s="387"/>
      <c r="O66" s="387"/>
      <c r="P66" s="387"/>
      <c r="Q66" s="254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CA66" s="257" t="str">
        <f t="shared" si="7"/>
        <v/>
      </c>
      <c r="CG66" s="257">
        <f t="shared" si="8"/>
        <v>0</v>
      </c>
    </row>
    <row r="67" spans="1:85" x14ac:dyDescent="0.25">
      <c r="A67" s="693"/>
      <c r="B67" s="621" t="s">
        <v>47</v>
      </c>
      <c r="C67" s="622"/>
      <c r="D67" s="320">
        <f t="shared" si="6"/>
        <v>171</v>
      </c>
      <c r="E67" s="358">
        <v>81</v>
      </c>
      <c r="F67" s="323">
        <v>31</v>
      </c>
      <c r="G67" s="323">
        <v>31</v>
      </c>
      <c r="H67" s="359">
        <v>28</v>
      </c>
      <c r="I67" s="400"/>
      <c r="J67" s="289"/>
      <c r="K67" s="387"/>
      <c r="L67" s="387"/>
      <c r="M67" s="387"/>
      <c r="N67" s="387"/>
      <c r="O67" s="387"/>
      <c r="P67" s="387"/>
      <c r="Q67" s="254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CA67" s="257" t="str">
        <f t="shared" si="7"/>
        <v/>
      </c>
      <c r="CG67" s="257">
        <f t="shared" si="8"/>
        <v>0</v>
      </c>
    </row>
    <row r="68" spans="1:85" x14ac:dyDescent="0.25">
      <c r="A68" s="693"/>
      <c r="B68" s="623" t="s">
        <v>48</v>
      </c>
      <c r="C68" s="360" t="s">
        <v>49</v>
      </c>
      <c r="D68" s="270">
        <f t="shared" si="6"/>
        <v>0</v>
      </c>
      <c r="E68" s="283"/>
      <c r="F68" s="284"/>
      <c r="G68" s="284"/>
      <c r="H68" s="362"/>
      <c r="I68" s="396"/>
      <c r="J68" s="289"/>
      <c r="K68" s="387"/>
      <c r="L68" s="387"/>
      <c r="M68" s="387"/>
      <c r="N68" s="387"/>
      <c r="O68" s="387"/>
      <c r="P68" s="387"/>
      <c r="Q68" s="254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CA68" s="257" t="str">
        <f t="shared" si="7"/>
        <v/>
      </c>
      <c r="CG68" s="257">
        <f t="shared" si="8"/>
        <v>0</v>
      </c>
    </row>
    <row r="69" spans="1:85" x14ac:dyDescent="0.25">
      <c r="A69" s="693"/>
      <c r="B69" s="624"/>
      <c r="C69" s="401" t="s">
        <v>50</v>
      </c>
      <c r="D69" s="320">
        <f t="shared" si="6"/>
        <v>18</v>
      </c>
      <c r="E69" s="311">
        <v>18</v>
      </c>
      <c r="F69" s="312"/>
      <c r="G69" s="312"/>
      <c r="H69" s="314"/>
      <c r="I69" s="397"/>
      <c r="J69" s="289"/>
      <c r="K69" s="387"/>
      <c r="L69" s="387"/>
      <c r="M69" s="387"/>
      <c r="N69" s="387"/>
      <c r="O69" s="387"/>
      <c r="P69" s="387"/>
      <c r="Q69" s="254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CA69" s="257" t="str">
        <f t="shared" si="7"/>
        <v/>
      </c>
      <c r="CG69" s="257">
        <f t="shared" si="8"/>
        <v>0</v>
      </c>
    </row>
    <row r="70" spans="1:85" x14ac:dyDescent="0.25">
      <c r="A70" s="693"/>
      <c r="B70" s="625"/>
      <c r="C70" s="368" t="s">
        <v>51</v>
      </c>
      <c r="D70" s="320">
        <f t="shared" si="6"/>
        <v>0</v>
      </c>
      <c r="E70" s="358"/>
      <c r="F70" s="323"/>
      <c r="G70" s="323"/>
      <c r="H70" s="359"/>
      <c r="I70" s="400"/>
      <c r="J70" s="289"/>
      <c r="K70" s="387"/>
      <c r="L70" s="387"/>
      <c r="M70" s="387"/>
      <c r="N70" s="387"/>
      <c r="O70" s="387"/>
      <c r="P70" s="387"/>
      <c r="Q70" s="254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CA70" s="257" t="str">
        <f t="shared" si="7"/>
        <v/>
      </c>
      <c r="CG70" s="257">
        <f t="shared" si="8"/>
        <v>0</v>
      </c>
    </row>
    <row r="71" spans="1:85" x14ac:dyDescent="0.25">
      <c r="A71" s="693"/>
      <c r="B71" s="652" t="s">
        <v>52</v>
      </c>
      <c r="C71" s="653"/>
      <c r="D71" s="376">
        <f t="shared" si="6"/>
        <v>0</v>
      </c>
      <c r="E71" s="402"/>
      <c r="F71" s="403"/>
      <c r="G71" s="403"/>
      <c r="H71" s="404"/>
      <c r="I71" s="405"/>
      <c r="J71" s="289"/>
      <c r="K71" s="387"/>
      <c r="L71" s="387"/>
      <c r="M71" s="387"/>
      <c r="N71" s="387"/>
      <c r="O71" s="387"/>
      <c r="P71" s="387"/>
      <c r="Q71" s="254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CA71" s="257" t="str">
        <f t="shared" si="7"/>
        <v/>
      </c>
      <c r="CG71" s="257">
        <f t="shared" si="8"/>
        <v>0</v>
      </c>
    </row>
    <row r="72" spans="1:85" x14ac:dyDescent="0.25">
      <c r="A72" s="694"/>
      <c r="B72" s="626" t="s">
        <v>4</v>
      </c>
      <c r="C72" s="627"/>
      <c r="D72" s="376">
        <f t="shared" si="6"/>
        <v>1225</v>
      </c>
      <c r="E72" s="376">
        <f>SUM(E43:E71)</f>
        <v>568</v>
      </c>
      <c r="F72" s="376">
        <f>SUM(F43:F71)</f>
        <v>130</v>
      </c>
      <c r="G72" s="376">
        <f>SUM(G43:G71)</f>
        <v>60</v>
      </c>
      <c r="H72" s="406">
        <f>SUM(H43:H71)</f>
        <v>467</v>
      </c>
      <c r="I72" s="407">
        <f>SUM(I43:I71)</f>
        <v>0</v>
      </c>
      <c r="J72" s="289"/>
      <c r="K72" s="387"/>
      <c r="L72" s="387"/>
      <c r="M72" s="387"/>
      <c r="N72" s="387"/>
      <c r="O72" s="387"/>
      <c r="P72" s="387"/>
      <c r="Q72" s="254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</row>
    <row r="73" spans="1:85" x14ac:dyDescent="0.25">
      <c r="A73" s="384" t="s">
        <v>57</v>
      </c>
      <c r="B73" s="385"/>
      <c r="C73" s="385"/>
      <c r="D73" s="385"/>
      <c r="E73" s="385"/>
      <c r="F73" s="385"/>
      <c r="G73" s="386"/>
      <c r="H73" s="386"/>
      <c r="I73" s="408"/>
      <c r="J73" s="408"/>
      <c r="K73" s="408"/>
      <c r="L73" s="408"/>
      <c r="M73" s="408"/>
      <c r="N73" s="408"/>
      <c r="O73" s="388"/>
      <c r="P73" s="387"/>
      <c r="Q73" s="254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</row>
    <row r="74" spans="1:85" ht="31.5" x14ac:dyDescent="0.25">
      <c r="A74" s="620" t="s">
        <v>58</v>
      </c>
      <c r="B74" s="620"/>
      <c r="C74" s="620"/>
      <c r="D74" s="490" t="s">
        <v>59</v>
      </c>
      <c r="E74" s="493" t="s">
        <v>60</v>
      </c>
      <c r="F74" s="494" t="s">
        <v>113</v>
      </c>
      <c r="G74" s="494" t="s">
        <v>61</v>
      </c>
      <c r="H74" s="411" t="s">
        <v>62</v>
      </c>
      <c r="I74" s="412"/>
      <c r="J74" s="413"/>
      <c r="K74" s="413"/>
      <c r="L74" s="413"/>
      <c r="M74" s="413"/>
      <c r="N74" s="413"/>
      <c r="O74" s="413"/>
      <c r="P74" s="387"/>
      <c r="Q74" s="254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</row>
    <row r="75" spans="1:85" x14ac:dyDescent="0.25">
      <c r="A75" s="664" t="s">
        <v>63</v>
      </c>
      <c r="B75" s="665"/>
      <c r="C75" s="666"/>
      <c r="D75" s="414">
        <f>SUM(E75:H75)</f>
        <v>0</v>
      </c>
      <c r="E75" s="283"/>
      <c r="F75" s="284"/>
      <c r="G75" s="284"/>
      <c r="H75" s="285"/>
      <c r="I75" s="289"/>
      <c r="J75" s="413"/>
      <c r="K75" s="413"/>
      <c r="L75" s="413"/>
      <c r="M75" s="413"/>
      <c r="N75" s="413"/>
      <c r="O75" s="413"/>
      <c r="P75" s="387"/>
      <c r="Q75" s="254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</row>
    <row r="76" spans="1:85" x14ac:dyDescent="0.25">
      <c r="A76" s="658" t="s">
        <v>64</v>
      </c>
      <c r="B76" s="659"/>
      <c r="C76" s="660"/>
      <c r="D76" s="414">
        <f>SUM(E76:H76)</f>
        <v>0</v>
      </c>
      <c r="E76" s="292"/>
      <c r="F76" s="293"/>
      <c r="G76" s="293"/>
      <c r="H76" s="294"/>
      <c r="I76" s="289"/>
      <c r="J76" s="413"/>
      <c r="K76" s="413"/>
      <c r="L76" s="413"/>
      <c r="M76" s="413"/>
      <c r="N76" s="413"/>
      <c r="O76" s="413"/>
      <c r="P76" s="388"/>
      <c r="Q76" s="254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</row>
    <row r="77" spans="1:85" x14ac:dyDescent="0.25">
      <c r="A77" s="661" t="s">
        <v>65</v>
      </c>
      <c r="B77" s="662"/>
      <c r="C77" s="663"/>
      <c r="D77" s="414">
        <f>SUM(E77:H77)</f>
        <v>0</v>
      </c>
      <c r="E77" s="311"/>
      <c r="F77" s="312"/>
      <c r="G77" s="312"/>
      <c r="H77" s="415"/>
      <c r="I77" s="289"/>
      <c r="J77" s="413"/>
      <c r="K77" s="413"/>
      <c r="L77" s="413"/>
      <c r="M77" s="413"/>
      <c r="N77" s="413"/>
      <c r="O77" s="413"/>
      <c r="P77" s="413"/>
      <c r="Q77" s="254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</row>
    <row r="78" spans="1:85" x14ac:dyDescent="0.25">
      <c r="A78" s="667" t="s">
        <v>66</v>
      </c>
      <c r="B78" s="668"/>
      <c r="C78" s="669"/>
      <c r="D78" s="416">
        <f>SUM(E78:H78)</f>
        <v>0</v>
      </c>
      <c r="E78" s="358"/>
      <c r="F78" s="323"/>
      <c r="G78" s="323"/>
      <c r="H78" s="417"/>
      <c r="I78" s="289"/>
      <c r="J78" s="413"/>
      <c r="K78" s="413"/>
      <c r="L78" s="413"/>
      <c r="M78" s="413"/>
      <c r="N78" s="413"/>
      <c r="O78" s="413"/>
      <c r="P78" s="413"/>
      <c r="Q78" s="254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</row>
    <row r="79" spans="1:85" x14ac:dyDescent="0.25">
      <c r="A79" s="626" t="s">
        <v>4</v>
      </c>
      <c r="B79" s="700"/>
      <c r="C79" s="701"/>
      <c r="D79" s="406">
        <f>SUM(E79:H79)</f>
        <v>0</v>
      </c>
      <c r="E79" s="377">
        <f>SUM(E75:E78)</f>
        <v>0</v>
      </c>
      <c r="F79" s="378">
        <f>SUM(F75:F78)</f>
        <v>0</v>
      </c>
      <c r="G79" s="378">
        <f>SUM(G75:G78)</f>
        <v>0</v>
      </c>
      <c r="H79" s="418">
        <f>SUM(H75:H78)</f>
        <v>0</v>
      </c>
      <c r="I79" s="289"/>
      <c r="J79" s="387"/>
      <c r="K79" s="387"/>
      <c r="L79" s="387"/>
      <c r="M79" s="387"/>
      <c r="N79" s="387"/>
      <c r="O79" s="387"/>
      <c r="P79" s="413"/>
      <c r="Q79" s="254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</row>
    <row r="80" spans="1:85" x14ac:dyDescent="0.25">
      <c r="A80" s="384" t="s">
        <v>67</v>
      </c>
      <c r="B80" s="385"/>
      <c r="C80" s="385"/>
      <c r="D80" s="385"/>
      <c r="E80" s="419"/>
      <c r="F80" s="419"/>
      <c r="G80" s="419"/>
      <c r="H80" s="419"/>
      <c r="I80" s="419"/>
      <c r="J80" s="419"/>
      <c r="K80" s="420"/>
      <c r="L80" s="420"/>
      <c r="M80" s="420"/>
      <c r="N80" s="421"/>
      <c r="O80" s="422"/>
      <c r="P80" s="413"/>
      <c r="Q80" s="254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</row>
    <row r="81" spans="1:28" ht="21" x14ac:dyDescent="0.25">
      <c r="A81" s="670" t="s">
        <v>68</v>
      </c>
      <c r="B81" s="671"/>
      <c r="C81" s="672"/>
      <c r="D81" s="488" t="s">
        <v>69</v>
      </c>
      <c r="E81" s="673"/>
      <c r="F81" s="673"/>
      <c r="G81" s="254"/>
      <c r="H81" s="254"/>
      <c r="I81" s="254"/>
      <c r="J81" s="254"/>
      <c r="K81" s="254"/>
      <c r="L81" s="254"/>
      <c r="M81" s="254"/>
      <c r="N81" s="254"/>
      <c r="O81" s="254"/>
      <c r="P81" s="413"/>
      <c r="Q81" s="254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</row>
    <row r="82" spans="1:28" x14ac:dyDescent="0.25">
      <c r="A82" s="702" t="s">
        <v>70</v>
      </c>
      <c r="B82" s="703"/>
      <c r="C82" s="704"/>
      <c r="D82" s="423"/>
      <c r="E82" s="705"/>
      <c r="F82" s="705"/>
      <c r="G82" s="254"/>
      <c r="H82" s="254"/>
      <c r="I82" s="254"/>
      <c r="J82" s="254"/>
      <c r="K82" s="254"/>
      <c r="L82" s="254"/>
      <c r="M82" s="254"/>
      <c r="N82" s="254"/>
      <c r="O82" s="254"/>
      <c r="P82" s="387"/>
      <c r="Q82" s="254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</row>
    <row r="83" spans="1:28" x14ac:dyDescent="0.25">
      <c r="A83" s="661" t="s">
        <v>71</v>
      </c>
      <c r="B83" s="662"/>
      <c r="C83" s="663"/>
      <c r="D83" s="423"/>
      <c r="E83" s="705"/>
      <c r="F83" s="705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</row>
    <row r="84" spans="1:28" x14ac:dyDescent="0.25">
      <c r="A84" s="712" t="s">
        <v>72</v>
      </c>
      <c r="B84" s="713"/>
      <c r="C84" s="714"/>
      <c r="D84" s="424"/>
      <c r="E84" s="425"/>
      <c r="F84" s="425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</row>
    <row r="85" spans="1:28" x14ac:dyDescent="0.25">
      <c r="A85" s="426" t="s">
        <v>73</v>
      </c>
      <c r="B85" s="426"/>
      <c r="C85" s="427"/>
      <c r="D85" s="428"/>
      <c r="E85" s="429"/>
    </row>
    <row r="86" spans="1:28" x14ac:dyDescent="0.25">
      <c r="A86" s="610" t="s">
        <v>74</v>
      </c>
      <c r="B86" s="610"/>
      <c r="C86" s="610"/>
      <c r="D86" s="611" t="s">
        <v>75</v>
      </c>
      <c r="E86" s="611" t="s">
        <v>114</v>
      </c>
    </row>
    <row r="87" spans="1:28" ht="18.75" customHeight="1" x14ac:dyDescent="0.25">
      <c r="A87" s="610"/>
      <c r="B87" s="610"/>
      <c r="C87" s="610"/>
      <c r="D87" s="611"/>
      <c r="E87" s="611"/>
    </row>
    <row r="88" spans="1:28" x14ac:dyDescent="0.25">
      <c r="A88" s="709" t="s">
        <v>76</v>
      </c>
      <c r="B88" s="710"/>
      <c r="C88" s="711"/>
      <c r="D88" s="430"/>
      <c r="E88" s="431"/>
      <c r="F88" s="257"/>
    </row>
    <row r="89" spans="1:28" x14ac:dyDescent="0.25">
      <c r="A89" s="706" t="s">
        <v>115</v>
      </c>
      <c r="B89" s="707"/>
      <c r="C89" s="708"/>
      <c r="D89" s="432"/>
      <c r="E89" s="433"/>
      <c r="F89" s="257"/>
    </row>
    <row r="90" spans="1:28" x14ac:dyDescent="0.25">
      <c r="A90" s="607" t="s">
        <v>77</v>
      </c>
      <c r="B90" s="608"/>
      <c r="C90" s="609"/>
      <c r="D90" s="434"/>
      <c r="E90" s="435"/>
      <c r="F90" s="257"/>
    </row>
    <row r="91" spans="1:28" x14ac:dyDescent="0.25">
      <c r="A91" s="427" t="s">
        <v>78</v>
      </c>
      <c r="B91" s="426"/>
      <c r="C91" s="427"/>
      <c r="D91" s="428"/>
      <c r="E91" s="429"/>
    </row>
    <row r="92" spans="1:28" x14ac:dyDescent="0.25">
      <c r="A92" s="610" t="s">
        <v>74</v>
      </c>
      <c r="B92" s="610"/>
      <c r="C92" s="610"/>
      <c r="D92" s="611" t="s">
        <v>75</v>
      </c>
      <c r="E92" s="611" t="s">
        <v>114</v>
      </c>
    </row>
    <row r="93" spans="1:28" ht="15.75" customHeight="1" x14ac:dyDescent="0.25">
      <c r="A93" s="610"/>
      <c r="B93" s="610"/>
      <c r="C93" s="610"/>
      <c r="D93" s="611"/>
      <c r="E93" s="611"/>
      <c r="F93" s="257"/>
    </row>
    <row r="94" spans="1:28" x14ac:dyDescent="0.25">
      <c r="A94" s="615" t="s">
        <v>116</v>
      </c>
      <c r="B94" s="616"/>
      <c r="C94" s="617"/>
      <c r="D94" s="430"/>
      <c r="E94" s="431"/>
      <c r="F94" s="257"/>
    </row>
    <row r="95" spans="1:28" x14ac:dyDescent="0.25">
      <c r="A95" s="612" t="s">
        <v>117</v>
      </c>
      <c r="B95" s="613"/>
      <c r="C95" s="614"/>
      <c r="D95" s="434"/>
      <c r="E95" s="435"/>
      <c r="F95" s="257"/>
    </row>
    <row r="96" spans="1:28" x14ac:dyDescent="0.25">
      <c r="A96" s="426" t="s">
        <v>118</v>
      </c>
      <c r="B96" s="427"/>
      <c r="C96" s="427"/>
      <c r="D96" s="428"/>
      <c r="E96" s="429"/>
      <c r="F96" s="436"/>
      <c r="G96" s="436"/>
      <c r="H96" s="436"/>
    </row>
    <row r="97" spans="1:85" x14ac:dyDescent="0.25">
      <c r="A97" s="633" t="s">
        <v>119</v>
      </c>
      <c r="B97" s="633"/>
      <c r="C97" s="634"/>
      <c r="D97" s="611" t="s">
        <v>82</v>
      </c>
      <c r="E97" s="646" t="s">
        <v>83</v>
      </c>
      <c r="F97" s="647"/>
      <c r="G97" s="647"/>
      <c r="H97" s="647"/>
      <c r="I97" s="647"/>
      <c r="J97" s="647"/>
      <c r="K97" s="648" t="s">
        <v>84</v>
      </c>
      <c r="L97" s="649"/>
    </row>
    <row r="98" spans="1:85" ht="17.25" customHeight="1" x14ac:dyDescent="0.25">
      <c r="A98" s="635"/>
      <c r="B98" s="635"/>
      <c r="C98" s="636"/>
      <c r="D98" s="611"/>
      <c r="E98" s="493" t="s">
        <v>85</v>
      </c>
      <c r="F98" s="437" t="s">
        <v>86</v>
      </c>
      <c r="G98" s="494" t="s">
        <v>87</v>
      </c>
      <c r="H98" s="494" t="s">
        <v>88</v>
      </c>
      <c r="I98" s="491" t="s">
        <v>89</v>
      </c>
      <c r="J98" s="411" t="s">
        <v>90</v>
      </c>
      <c r="K98" s="488" t="s">
        <v>91</v>
      </c>
      <c r="L98" s="488" t="s">
        <v>92</v>
      </c>
    </row>
    <row r="99" spans="1:85" x14ac:dyDescent="0.25">
      <c r="A99" s="637" t="s">
        <v>93</v>
      </c>
      <c r="B99" s="638"/>
      <c r="C99" s="439" t="s">
        <v>94</v>
      </c>
      <c r="D99" s="440">
        <f>SUM(E99:J99)</f>
        <v>0</v>
      </c>
      <c r="E99" s="283"/>
      <c r="F99" s="287"/>
      <c r="G99" s="284"/>
      <c r="H99" s="284"/>
      <c r="I99" s="284"/>
      <c r="J99" s="288"/>
      <c r="K99" s="441"/>
      <c r="L99" s="288"/>
      <c r="M99" s="442"/>
      <c r="CG99" s="257">
        <v>0</v>
      </c>
    </row>
    <row r="100" spans="1:85" x14ac:dyDescent="0.25">
      <c r="A100" s="639"/>
      <c r="B100" s="640"/>
      <c r="C100" s="443" t="s">
        <v>95</v>
      </c>
      <c r="D100" s="444">
        <f t="shared" ref="D100:D107" si="9">SUM(E100:J100)</f>
        <v>0</v>
      </c>
      <c r="E100" s="311"/>
      <c r="F100" s="313"/>
      <c r="G100" s="312"/>
      <c r="H100" s="312"/>
      <c r="I100" s="312"/>
      <c r="J100" s="297"/>
      <c r="K100" s="445"/>
      <c r="L100" s="297"/>
      <c r="M100" s="442"/>
      <c r="CG100" s="257">
        <v>0</v>
      </c>
    </row>
    <row r="101" spans="1:85" x14ac:dyDescent="0.25">
      <c r="A101" s="639"/>
      <c r="B101" s="640"/>
      <c r="C101" s="443" t="s">
        <v>96</v>
      </c>
      <c r="D101" s="446">
        <f t="shared" si="9"/>
        <v>0</v>
      </c>
      <c r="E101" s="342"/>
      <c r="F101" s="343"/>
      <c r="G101" s="355"/>
      <c r="H101" s="355"/>
      <c r="I101" s="355"/>
      <c r="J101" s="350"/>
      <c r="K101" s="447"/>
      <c r="L101" s="350"/>
      <c r="M101" s="442"/>
      <c r="CG101" s="257">
        <v>0</v>
      </c>
    </row>
    <row r="102" spans="1:85" x14ac:dyDescent="0.25">
      <c r="A102" s="637" t="s">
        <v>97</v>
      </c>
      <c r="B102" s="638"/>
      <c r="C102" s="439" t="s">
        <v>94</v>
      </c>
      <c r="D102" s="440">
        <f t="shared" si="9"/>
        <v>0</v>
      </c>
      <c r="E102" s="292"/>
      <c r="F102" s="296"/>
      <c r="G102" s="293"/>
      <c r="H102" s="293"/>
      <c r="I102" s="293"/>
      <c r="J102" s="298"/>
      <c r="K102" s="448"/>
      <c r="L102" s="298"/>
      <c r="M102" s="442"/>
      <c r="CG102" s="257">
        <v>0</v>
      </c>
    </row>
    <row r="103" spans="1:85" x14ac:dyDescent="0.25">
      <c r="A103" s="639"/>
      <c r="B103" s="640"/>
      <c r="C103" s="443" t="s">
        <v>95</v>
      </c>
      <c r="D103" s="444">
        <f t="shared" si="9"/>
        <v>0</v>
      </c>
      <c r="E103" s="358"/>
      <c r="F103" s="325"/>
      <c r="G103" s="323"/>
      <c r="H103" s="323"/>
      <c r="I103" s="323"/>
      <c r="J103" s="324"/>
      <c r="K103" s="449"/>
      <c r="L103" s="324"/>
      <c r="M103" s="442"/>
      <c r="CG103" s="257">
        <v>0</v>
      </c>
    </row>
    <row r="104" spans="1:85" x14ac:dyDescent="0.25">
      <c r="A104" s="639"/>
      <c r="B104" s="640"/>
      <c r="C104" s="443" t="s">
        <v>96</v>
      </c>
      <c r="D104" s="446">
        <f t="shared" si="9"/>
        <v>0</v>
      </c>
      <c r="E104" s="358"/>
      <c r="F104" s="325"/>
      <c r="G104" s="323"/>
      <c r="H104" s="323"/>
      <c r="I104" s="323"/>
      <c r="J104" s="324"/>
      <c r="K104" s="449"/>
      <c r="L104" s="324"/>
      <c r="M104" s="442"/>
      <c r="CG104" s="257">
        <v>0</v>
      </c>
    </row>
    <row r="105" spans="1:85" x14ac:dyDescent="0.25">
      <c r="A105" s="637" t="s">
        <v>98</v>
      </c>
      <c r="B105" s="641"/>
      <c r="C105" s="439" t="s">
        <v>94</v>
      </c>
      <c r="D105" s="440">
        <f t="shared" si="9"/>
        <v>0</v>
      </c>
      <c r="E105" s="283"/>
      <c r="F105" s="287"/>
      <c r="G105" s="284"/>
      <c r="H105" s="284"/>
      <c r="I105" s="284"/>
      <c r="J105" s="288"/>
      <c r="K105" s="441"/>
      <c r="L105" s="288"/>
      <c r="M105" s="442"/>
      <c r="CG105" s="257">
        <v>0</v>
      </c>
    </row>
    <row r="106" spans="1:85" x14ac:dyDescent="0.25">
      <c r="A106" s="642"/>
      <c r="B106" s="643"/>
      <c r="C106" s="443" t="s">
        <v>95</v>
      </c>
      <c r="D106" s="444">
        <f t="shared" si="9"/>
        <v>0</v>
      </c>
      <c r="E106" s="311"/>
      <c r="F106" s="313"/>
      <c r="G106" s="312"/>
      <c r="H106" s="312"/>
      <c r="I106" s="312"/>
      <c r="J106" s="297"/>
      <c r="K106" s="445"/>
      <c r="L106" s="297"/>
      <c r="M106" s="442"/>
      <c r="CG106" s="257">
        <v>0</v>
      </c>
    </row>
    <row r="107" spans="1:85" x14ac:dyDescent="0.25">
      <c r="A107" s="644"/>
      <c r="B107" s="645"/>
      <c r="C107" s="450" t="s">
        <v>96</v>
      </c>
      <c r="D107" s="446">
        <f t="shared" si="9"/>
        <v>0</v>
      </c>
      <c r="E107" s="342"/>
      <c r="F107" s="343"/>
      <c r="G107" s="355"/>
      <c r="H107" s="355"/>
      <c r="I107" s="355"/>
      <c r="J107" s="350"/>
      <c r="K107" s="447"/>
      <c r="L107" s="350"/>
      <c r="M107" s="442"/>
      <c r="CG107" s="257">
        <v>0</v>
      </c>
    </row>
    <row r="195" spans="1:2" hidden="1" x14ac:dyDescent="0.25">
      <c r="A195" s="256">
        <f>SUM(D40,D72,D79,D82:D84,D88:D90,D94:D95,D99:L107)</f>
        <v>2915</v>
      </c>
      <c r="B195" s="256">
        <f>SUM(CG8:CO108)</f>
        <v>0</v>
      </c>
    </row>
  </sheetData>
  <mergeCells count="85">
    <mergeCell ref="A99:B101"/>
    <mergeCell ref="A102:B104"/>
    <mergeCell ref="A105:B107"/>
    <mergeCell ref="A94:C94"/>
    <mergeCell ref="A89:C89"/>
    <mergeCell ref="A95:C95"/>
    <mergeCell ref="A97:C98"/>
    <mergeCell ref="B51:C51"/>
    <mergeCell ref="B52:C52"/>
    <mergeCell ref="B64:C64"/>
    <mergeCell ref="B65:C65"/>
    <mergeCell ref="B71:C71"/>
    <mergeCell ref="B62:B63"/>
    <mergeCell ref="B67:C67"/>
    <mergeCell ref="B68:B70"/>
    <mergeCell ref="E81:F81"/>
    <mergeCell ref="A79:C79"/>
    <mergeCell ref="E83:F83"/>
    <mergeCell ref="A84:C84"/>
    <mergeCell ref="E82:F82"/>
    <mergeCell ref="A83:C83"/>
    <mergeCell ref="A82:C82"/>
    <mergeCell ref="A81:C81"/>
    <mergeCell ref="B47:C47"/>
    <mergeCell ref="B48:C48"/>
    <mergeCell ref="B49:C49"/>
    <mergeCell ref="B50:C50"/>
    <mergeCell ref="B33:C33"/>
    <mergeCell ref="B34:C34"/>
    <mergeCell ref="B39:C39"/>
    <mergeCell ref="B35:C35"/>
    <mergeCell ref="A42:C42"/>
    <mergeCell ref="A43:A72"/>
    <mergeCell ref="B43:C43"/>
    <mergeCell ref="B44:B46"/>
    <mergeCell ref="B53:C53"/>
    <mergeCell ref="B54:B56"/>
    <mergeCell ref="B57:B59"/>
    <mergeCell ref="B61:C61"/>
    <mergeCell ref="Y9:Z9"/>
    <mergeCell ref="AA9:AA10"/>
    <mergeCell ref="AB9:AB10"/>
    <mergeCell ref="AC9:AC10"/>
    <mergeCell ref="A11:A40"/>
    <mergeCell ref="B11:C11"/>
    <mergeCell ref="B32:C32"/>
    <mergeCell ref="B30:B31"/>
    <mergeCell ref="B18:C18"/>
    <mergeCell ref="B19:C19"/>
    <mergeCell ref="B29:C29"/>
    <mergeCell ref="B36:B38"/>
    <mergeCell ref="B40:C40"/>
    <mergeCell ref="A6:O6"/>
    <mergeCell ref="B28:C28"/>
    <mergeCell ref="B15:C15"/>
    <mergeCell ref="B16:C16"/>
    <mergeCell ref="B17:C17"/>
    <mergeCell ref="A9:C10"/>
    <mergeCell ref="D9:D10"/>
    <mergeCell ref="E9:I9"/>
    <mergeCell ref="J9:X9"/>
    <mergeCell ref="B12:B14"/>
    <mergeCell ref="B21:C21"/>
    <mergeCell ref="B22:B24"/>
    <mergeCell ref="B25:B27"/>
    <mergeCell ref="B20:C20"/>
    <mergeCell ref="B72:C72"/>
    <mergeCell ref="B60:C60"/>
    <mergeCell ref="B66:C66"/>
    <mergeCell ref="D86:D87"/>
    <mergeCell ref="A74:C74"/>
    <mergeCell ref="A76:C76"/>
    <mergeCell ref="A77:C77"/>
    <mergeCell ref="A75:C75"/>
    <mergeCell ref="A78:C78"/>
    <mergeCell ref="D97:D98"/>
    <mergeCell ref="E97:J97"/>
    <mergeCell ref="K97:L97"/>
    <mergeCell ref="E86:E87"/>
    <mergeCell ref="A90:C90"/>
    <mergeCell ref="A92:C93"/>
    <mergeCell ref="D92:D93"/>
    <mergeCell ref="E92:E93"/>
    <mergeCell ref="A86:C87"/>
    <mergeCell ref="A88:C88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95"/>
  <sheetViews>
    <sheetView workbookViewId="0">
      <selection activeCell="D17" sqref="D17"/>
    </sheetView>
  </sheetViews>
  <sheetFormatPr baseColWidth="10" defaultRowHeight="15" x14ac:dyDescent="0.25"/>
  <cols>
    <col min="1" max="2" width="26.7109375" style="186" customWidth="1"/>
    <col min="3" max="3" width="37.28515625" style="186" customWidth="1"/>
    <col min="4" max="4" width="11.42578125" style="186"/>
    <col min="5" max="5" width="12.7109375" style="186" customWidth="1"/>
    <col min="6" max="6" width="11.42578125" style="186"/>
    <col min="7" max="7" width="14.5703125" style="186" customWidth="1"/>
    <col min="8" max="8" width="13.5703125" style="186" customWidth="1"/>
    <col min="9" max="9" width="15.7109375" style="186" customWidth="1"/>
    <col min="10" max="26" width="11.42578125" style="186"/>
    <col min="27" max="27" width="13.140625" style="186" customWidth="1"/>
    <col min="28" max="28" width="13.42578125" style="186" customWidth="1"/>
    <col min="29" max="76" width="11.42578125" style="186"/>
    <col min="77" max="96" width="0" style="187" hidden="1" customWidth="1"/>
    <col min="97" max="98" width="11.42578125" style="187"/>
    <col min="99" max="16384" width="11.42578125" style="186"/>
  </cols>
  <sheetData>
    <row r="1" spans="1:98" s="184" customFormat="1" ht="14.25" customHeight="1" x14ac:dyDescent="0.15">
      <c r="A1" s="184" t="s">
        <v>0</v>
      </c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</row>
    <row r="2" spans="1:98" s="184" customFormat="1" ht="14.25" customHeight="1" x14ac:dyDescent="0.15">
      <c r="A2" s="184" t="str">
        <f>CONCATENATE("COMUNA: ",[1]NOMBRE!B2," - ","( ",[1]NOMBRE!C2,[1]NOMBRE!D2,[1]NOMBRE!E2,[1]NOMBRE!F2,[1]NOMBRE!G2," )")</f>
        <v>COMUNA: Linares - ( 07401 )</v>
      </c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</row>
    <row r="3" spans="1:98" s="184" customFormat="1" ht="14.25" customHeight="1" x14ac:dyDescent="0.15">
      <c r="A3" s="184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</row>
    <row r="4" spans="1:98" s="184" customFormat="1" ht="14.25" customHeight="1" x14ac:dyDescent="0.15">
      <c r="A4" s="184" t="str">
        <f>CONCATENATE("MES: ",[1]NOMBRE!B6," - ","( ",[1]NOMBRE!C6,[1]NOMBRE!D6," )")</f>
        <v>MES: ENERO - ( 01 )</v>
      </c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</row>
    <row r="5" spans="1:98" s="184" customFormat="1" ht="14.25" customHeight="1" x14ac:dyDescent="0.15">
      <c r="A5" s="184" t="str">
        <f>CONCATENATE("AÑO: ",[1]NOMBRE!B7)</f>
        <v>AÑO: 2017</v>
      </c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</row>
    <row r="6" spans="1:98" ht="15.75" x14ac:dyDescent="0.25">
      <c r="A6" s="553" t="s">
        <v>1</v>
      </c>
      <c r="B6" s="553"/>
      <c r="C6" s="553"/>
      <c r="D6" s="553"/>
      <c r="E6" s="553"/>
      <c r="F6" s="553"/>
      <c r="G6" s="553"/>
      <c r="H6" s="553"/>
      <c r="I6" s="553"/>
      <c r="J6" s="553"/>
      <c r="K6" s="553"/>
      <c r="L6" s="553"/>
      <c r="M6" s="553"/>
      <c r="N6" s="553"/>
      <c r="O6" s="553"/>
      <c r="P6" s="1"/>
      <c r="Q6" s="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98" ht="15.75" x14ac:dyDescent="0.25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"/>
      <c r="Q7" s="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98" x14ac:dyDescent="0.25">
      <c r="A8" s="4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98" ht="15" customHeight="1" x14ac:dyDescent="0.25">
      <c r="A9" s="554" t="s">
        <v>3</v>
      </c>
      <c r="B9" s="555"/>
      <c r="C9" s="556"/>
      <c r="D9" s="526" t="s">
        <v>4</v>
      </c>
      <c r="E9" s="560" t="s">
        <v>99</v>
      </c>
      <c r="F9" s="561"/>
      <c r="G9" s="561"/>
      <c r="H9" s="561"/>
      <c r="I9" s="562"/>
      <c r="J9" s="563" t="s">
        <v>100</v>
      </c>
      <c r="K9" s="564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5"/>
      <c r="Y9" s="537" t="s">
        <v>101</v>
      </c>
      <c r="Z9" s="538"/>
      <c r="AA9" s="539" t="s">
        <v>102</v>
      </c>
      <c r="AB9" s="526" t="s">
        <v>103</v>
      </c>
      <c r="AC9" s="541" t="s">
        <v>104</v>
      </c>
    </row>
    <row r="10" spans="1:98" ht="33" customHeight="1" x14ac:dyDescent="0.25">
      <c r="A10" s="557"/>
      <c r="B10" s="558"/>
      <c r="C10" s="559"/>
      <c r="D10" s="528"/>
      <c r="E10" s="7" t="s">
        <v>5</v>
      </c>
      <c r="F10" s="8" t="s">
        <v>6</v>
      </c>
      <c r="G10" s="8" t="s">
        <v>7</v>
      </c>
      <c r="H10" s="9" t="s">
        <v>8</v>
      </c>
      <c r="I10" s="10" t="s">
        <v>9</v>
      </c>
      <c r="J10" s="11" t="s">
        <v>10</v>
      </c>
      <c r="K10" s="8" t="s">
        <v>11</v>
      </c>
      <c r="L10" s="8" t="s">
        <v>12</v>
      </c>
      <c r="M10" s="8" t="s">
        <v>13</v>
      </c>
      <c r="N10" s="8" t="s">
        <v>14</v>
      </c>
      <c r="O10" s="8" t="s">
        <v>15</v>
      </c>
      <c r="P10" s="8" t="s">
        <v>16</v>
      </c>
      <c r="Q10" s="8" t="s">
        <v>17</v>
      </c>
      <c r="R10" s="8" t="s">
        <v>18</v>
      </c>
      <c r="S10" s="8" t="s">
        <v>19</v>
      </c>
      <c r="T10" s="8" t="s">
        <v>20</v>
      </c>
      <c r="U10" s="8" t="s">
        <v>21</v>
      </c>
      <c r="V10" s="8" t="s">
        <v>22</v>
      </c>
      <c r="W10" s="8" t="s">
        <v>23</v>
      </c>
      <c r="X10" s="12" t="s">
        <v>24</v>
      </c>
      <c r="Y10" s="13" t="s">
        <v>25</v>
      </c>
      <c r="Z10" s="14" t="s">
        <v>105</v>
      </c>
      <c r="AA10" s="540"/>
      <c r="AB10" s="528"/>
      <c r="AC10" s="542"/>
    </row>
    <row r="11" spans="1:98" x14ac:dyDescent="0.25">
      <c r="A11" s="521" t="s">
        <v>26</v>
      </c>
      <c r="B11" s="545" t="s">
        <v>27</v>
      </c>
      <c r="C11" s="546"/>
      <c r="D11" s="188">
        <f>SUM(E11:G11)</f>
        <v>183</v>
      </c>
      <c r="E11" s="16">
        <v>183</v>
      </c>
      <c r="F11" s="17"/>
      <c r="G11" s="17"/>
      <c r="H11" s="18"/>
      <c r="I11" s="19"/>
      <c r="J11" s="18"/>
      <c r="K11" s="20"/>
      <c r="L11" s="2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/>
      <c r="Z11" s="23"/>
      <c r="AA11" s="24"/>
      <c r="AB11" s="24"/>
      <c r="AC11" s="24"/>
      <c r="AD11" s="189"/>
    </row>
    <row r="12" spans="1:98" x14ac:dyDescent="0.25">
      <c r="A12" s="522"/>
      <c r="B12" s="547" t="s">
        <v>28</v>
      </c>
      <c r="C12" s="25" t="s">
        <v>29</v>
      </c>
      <c r="D12" s="190">
        <f t="shared" ref="D12:D19" si="0">SUM(E12:X12)</f>
        <v>183</v>
      </c>
      <c r="E12" s="27">
        <v>122</v>
      </c>
      <c r="F12" s="28">
        <v>1</v>
      </c>
      <c r="G12" s="28">
        <v>15</v>
      </c>
      <c r="H12" s="28">
        <v>22</v>
      </c>
      <c r="I12" s="29">
        <v>9</v>
      </c>
      <c r="J12" s="28"/>
      <c r="K12" s="28"/>
      <c r="L12" s="28"/>
      <c r="M12" s="28"/>
      <c r="N12" s="28">
        <v>6</v>
      </c>
      <c r="O12" s="28">
        <v>4</v>
      </c>
      <c r="P12" s="28"/>
      <c r="Q12" s="28">
        <v>4</v>
      </c>
      <c r="R12" s="28"/>
      <c r="S12" s="28"/>
      <c r="T12" s="28"/>
      <c r="U12" s="28"/>
      <c r="V12" s="28"/>
      <c r="W12" s="28"/>
      <c r="X12" s="30"/>
      <c r="Y12" s="31"/>
      <c r="Z12" s="30"/>
      <c r="AA12" s="32"/>
      <c r="AB12" s="32"/>
      <c r="AC12" s="32"/>
      <c r="AD12" s="191"/>
      <c r="CA12" s="187" t="str">
        <f t="shared" ref="CA12:CA39" si="1">IF(D12&lt;SUM(Y12:AC12),"Total por edad no puede ser menor que la suma de los subgrupos","")</f>
        <v/>
      </c>
      <c r="CG12" s="187">
        <f t="shared" ref="CG12:CG39" si="2">IF(D12&lt;SUM(Y12:AC12),1,0)</f>
        <v>0</v>
      </c>
    </row>
    <row r="13" spans="1:98" x14ac:dyDescent="0.25">
      <c r="A13" s="522"/>
      <c r="B13" s="548"/>
      <c r="C13" s="170" t="s">
        <v>30</v>
      </c>
      <c r="D13" s="192">
        <f t="shared" si="0"/>
        <v>37</v>
      </c>
      <c r="E13" s="34">
        <v>12</v>
      </c>
      <c r="F13" s="35"/>
      <c r="G13" s="35"/>
      <c r="H13" s="35"/>
      <c r="I13" s="36"/>
      <c r="J13" s="35"/>
      <c r="K13" s="35"/>
      <c r="L13" s="35"/>
      <c r="M13" s="35">
        <v>4</v>
      </c>
      <c r="N13" s="35">
        <v>3</v>
      </c>
      <c r="O13" s="35">
        <v>6</v>
      </c>
      <c r="P13" s="35">
        <v>5</v>
      </c>
      <c r="Q13" s="35">
        <v>1</v>
      </c>
      <c r="R13" s="35">
        <v>5</v>
      </c>
      <c r="S13" s="35">
        <v>1</v>
      </c>
      <c r="T13" s="35"/>
      <c r="U13" s="35"/>
      <c r="V13" s="35"/>
      <c r="W13" s="35"/>
      <c r="X13" s="37"/>
      <c r="Y13" s="38"/>
      <c r="Z13" s="37"/>
      <c r="AA13" s="39"/>
      <c r="AB13" s="39"/>
      <c r="AC13" s="40"/>
      <c r="AD13" s="191"/>
      <c r="CA13" s="187" t="str">
        <f t="shared" si="1"/>
        <v/>
      </c>
      <c r="CG13" s="187">
        <f t="shared" si="2"/>
        <v>0</v>
      </c>
    </row>
    <row r="14" spans="1:98" x14ac:dyDescent="0.25">
      <c r="A14" s="522"/>
      <c r="B14" s="549"/>
      <c r="C14" s="41" t="s">
        <v>31</v>
      </c>
      <c r="D14" s="193">
        <f t="shared" si="0"/>
        <v>27</v>
      </c>
      <c r="E14" s="43">
        <v>10</v>
      </c>
      <c r="F14" s="44"/>
      <c r="G14" s="44"/>
      <c r="H14" s="44"/>
      <c r="I14" s="45"/>
      <c r="J14" s="44"/>
      <c r="K14" s="44"/>
      <c r="L14" s="44"/>
      <c r="M14" s="44">
        <v>1</v>
      </c>
      <c r="N14" s="44"/>
      <c r="O14" s="44"/>
      <c r="P14" s="44"/>
      <c r="Q14" s="44"/>
      <c r="R14" s="44"/>
      <c r="S14" s="44"/>
      <c r="T14" s="44">
        <v>1</v>
      </c>
      <c r="U14" s="44"/>
      <c r="V14" s="44">
        <v>7</v>
      </c>
      <c r="W14" s="44">
        <v>7</v>
      </c>
      <c r="X14" s="46">
        <v>1</v>
      </c>
      <c r="Y14" s="47"/>
      <c r="Z14" s="46"/>
      <c r="AA14" s="48"/>
      <c r="AB14" s="48"/>
      <c r="AC14" s="48"/>
      <c r="AD14" s="191"/>
      <c r="CA14" s="187" t="str">
        <f t="shared" si="1"/>
        <v/>
      </c>
      <c r="CG14" s="187">
        <f t="shared" si="2"/>
        <v>0</v>
      </c>
    </row>
    <row r="15" spans="1:98" x14ac:dyDescent="0.25">
      <c r="A15" s="522"/>
      <c r="B15" s="543" t="s">
        <v>32</v>
      </c>
      <c r="C15" s="544"/>
      <c r="D15" s="194">
        <f t="shared" si="0"/>
        <v>152</v>
      </c>
      <c r="E15" s="34">
        <v>152</v>
      </c>
      <c r="F15" s="35"/>
      <c r="G15" s="35"/>
      <c r="H15" s="35"/>
      <c r="I15" s="40"/>
      <c r="J15" s="38"/>
      <c r="K15" s="35"/>
      <c r="L15" s="35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1"/>
      <c r="Z15" s="52"/>
      <c r="AA15" s="40"/>
      <c r="AB15" s="40"/>
      <c r="AC15" s="40"/>
      <c r="AD15" s="191"/>
      <c r="CA15" s="187" t="str">
        <f t="shared" si="1"/>
        <v/>
      </c>
      <c r="CG15" s="187">
        <f t="shared" si="2"/>
        <v>0</v>
      </c>
    </row>
    <row r="16" spans="1:98" x14ac:dyDescent="0.25">
      <c r="A16" s="522"/>
      <c r="B16" s="518" t="s">
        <v>33</v>
      </c>
      <c r="C16" s="519"/>
      <c r="D16" s="192">
        <f t="shared" si="0"/>
        <v>14</v>
      </c>
      <c r="E16" s="53">
        <v>14</v>
      </c>
      <c r="F16" s="54"/>
      <c r="G16" s="54"/>
      <c r="H16" s="54"/>
      <c r="I16" s="39"/>
      <c r="J16" s="55"/>
      <c r="K16" s="54"/>
      <c r="L16" s="54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7"/>
      <c r="Z16" s="37"/>
      <c r="AA16" s="39"/>
      <c r="AB16" s="39"/>
      <c r="AC16" s="39"/>
      <c r="AD16" s="191"/>
      <c r="CA16" s="187" t="str">
        <f t="shared" si="1"/>
        <v/>
      </c>
      <c r="CG16" s="187">
        <f t="shared" si="2"/>
        <v>0</v>
      </c>
    </row>
    <row r="17" spans="1:85" x14ac:dyDescent="0.25">
      <c r="A17" s="522"/>
      <c r="B17" s="518" t="s">
        <v>34</v>
      </c>
      <c r="C17" s="519"/>
      <c r="D17" s="192">
        <f t="shared" si="0"/>
        <v>0</v>
      </c>
      <c r="E17" s="53"/>
      <c r="F17" s="54"/>
      <c r="G17" s="54"/>
      <c r="H17" s="54"/>
      <c r="I17" s="39"/>
      <c r="J17" s="55"/>
      <c r="K17" s="54"/>
      <c r="L17" s="54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  <c r="Z17" s="37"/>
      <c r="AA17" s="39"/>
      <c r="AB17" s="39"/>
      <c r="AC17" s="39"/>
      <c r="AD17" s="191"/>
      <c r="CA17" s="187" t="str">
        <f t="shared" si="1"/>
        <v/>
      </c>
      <c r="CG17" s="187">
        <f t="shared" si="2"/>
        <v>0</v>
      </c>
    </row>
    <row r="18" spans="1:85" x14ac:dyDescent="0.25">
      <c r="A18" s="522"/>
      <c r="B18" s="518" t="s">
        <v>79</v>
      </c>
      <c r="C18" s="519"/>
      <c r="D18" s="192">
        <f t="shared" si="0"/>
        <v>0</v>
      </c>
      <c r="E18" s="53"/>
      <c r="F18" s="54"/>
      <c r="G18" s="54"/>
      <c r="H18" s="54"/>
      <c r="I18" s="39"/>
      <c r="J18" s="55"/>
      <c r="K18" s="54"/>
      <c r="L18" s="54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7"/>
      <c r="Z18" s="37"/>
      <c r="AA18" s="39"/>
      <c r="AB18" s="39"/>
      <c r="AC18" s="39"/>
      <c r="AD18" s="191"/>
      <c r="CA18" s="187" t="str">
        <f t="shared" si="1"/>
        <v/>
      </c>
      <c r="CG18" s="187">
        <f t="shared" si="2"/>
        <v>0</v>
      </c>
    </row>
    <row r="19" spans="1:85" x14ac:dyDescent="0.25">
      <c r="A19" s="522"/>
      <c r="B19" s="518" t="s">
        <v>35</v>
      </c>
      <c r="C19" s="519"/>
      <c r="D19" s="192">
        <f t="shared" si="0"/>
        <v>78</v>
      </c>
      <c r="E19" s="53">
        <v>78</v>
      </c>
      <c r="F19" s="54"/>
      <c r="G19" s="54"/>
      <c r="H19" s="54"/>
      <c r="I19" s="39"/>
      <c r="J19" s="55"/>
      <c r="K19" s="54"/>
      <c r="L19" s="54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7"/>
      <c r="Z19" s="37"/>
      <c r="AA19" s="39"/>
      <c r="AB19" s="39"/>
      <c r="AC19" s="39"/>
      <c r="AD19" s="191"/>
      <c r="CA19" s="187" t="str">
        <f t="shared" si="1"/>
        <v/>
      </c>
      <c r="CG19" s="187">
        <f t="shared" si="2"/>
        <v>0</v>
      </c>
    </row>
    <row r="20" spans="1:85" x14ac:dyDescent="0.25">
      <c r="A20" s="522"/>
      <c r="B20" s="518" t="s">
        <v>36</v>
      </c>
      <c r="C20" s="519"/>
      <c r="D20" s="192">
        <f>SUM(J20:T20)</f>
        <v>63</v>
      </c>
      <c r="E20" s="58"/>
      <c r="F20" s="59"/>
      <c r="G20" s="59"/>
      <c r="H20" s="59"/>
      <c r="I20" s="60"/>
      <c r="J20" s="55"/>
      <c r="K20" s="54">
        <v>8</v>
      </c>
      <c r="L20" s="54">
        <v>24</v>
      </c>
      <c r="M20" s="54">
        <v>11</v>
      </c>
      <c r="N20" s="54">
        <v>15</v>
      </c>
      <c r="O20" s="54">
        <v>3</v>
      </c>
      <c r="P20" s="54">
        <v>2</v>
      </c>
      <c r="Q20" s="54"/>
      <c r="R20" s="54"/>
      <c r="S20" s="54"/>
      <c r="T20" s="54"/>
      <c r="U20" s="61"/>
      <c r="V20" s="61"/>
      <c r="W20" s="61"/>
      <c r="X20" s="61"/>
      <c r="Y20" s="57"/>
      <c r="Z20" s="37">
        <v>63</v>
      </c>
      <c r="AA20" s="39"/>
      <c r="AB20" s="60"/>
      <c r="AC20" s="60"/>
      <c r="AD20" s="191"/>
      <c r="CA20" s="187" t="str">
        <f t="shared" si="1"/>
        <v/>
      </c>
      <c r="CG20" s="187">
        <f t="shared" si="2"/>
        <v>0</v>
      </c>
    </row>
    <row r="21" spans="1:85" x14ac:dyDescent="0.25">
      <c r="A21" s="522"/>
      <c r="B21" s="524" t="s">
        <v>106</v>
      </c>
      <c r="C21" s="525"/>
      <c r="D21" s="195">
        <f>SUM(H21:T21)</f>
        <v>0</v>
      </c>
      <c r="E21" s="152"/>
      <c r="F21" s="74"/>
      <c r="G21" s="74"/>
      <c r="H21" s="64"/>
      <c r="I21" s="68"/>
      <c r="J21" s="63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5"/>
      <c r="V21" s="65"/>
      <c r="W21" s="65"/>
      <c r="X21" s="65"/>
      <c r="Y21" s="66"/>
      <c r="Z21" s="67"/>
      <c r="AA21" s="68"/>
      <c r="AB21" s="69"/>
      <c r="AC21" s="69"/>
      <c r="AD21" s="191"/>
      <c r="CA21" s="187" t="str">
        <f t="shared" si="1"/>
        <v/>
      </c>
      <c r="CG21" s="187">
        <f t="shared" si="2"/>
        <v>0</v>
      </c>
    </row>
    <row r="22" spans="1:85" x14ac:dyDescent="0.25">
      <c r="A22" s="522"/>
      <c r="B22" s="526" t="s">
        <v>107</v>
      </c>
      <c r="C22" s="70" t="s">
        <v>37</v>
      </c>
      <c r="D22" s="188">
        <f>E22</f>
        <v>12</v>
      </c>
      <c r="E22" s="27">
        <v>12</v>
      </c>
      <c r="F22" s="20"/>
      <c r="G22" s="20"/>
      <c r="H22" s="20"/>
      <c r="I22" s="19"/>
      <c r="J22" s="71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21"/>
      <c r="Y22" s="89"/>
      <c r="Z22" s="23"/>
      <c r="AA22" s="73"/>
      <c r="AB22" s="24"/>
      <c r="AC22" s="24"/>
      <c r="AD22" s="191"/>
      <c r="CA22" s="187" t="str">
        <f t="shared" si="1"/>
        <v/>
      </c>
      <c r="CG22" s="187">
        <f t="shared" si="2"/>
        <v>0</v>
      </c>
    </row>
    <row r="23" spans="1:85" x14ac:dyDescent="0.25">
      <c r="A23" s="522"/>
      <c r="B23" s="527"/>
      <c r="C23" s="171" t="s">
        <v>38</v>
      </c>
      <c r="D23" s="195">
        <f>E23</f>
        <v>18</v>
      </c>
      <c r="E23" s="53">
        <v>18</v>
      </c>
      <c r="F23" s="74"/>
      <c r="G23" s="74"/>
      <c r="H23" s="74"/>
      <c r="I23" s="75"/>
      <c r="J23" s="76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65"/>
      <c r="Y23" s="90"/>
      <c r="Z23" s="91"/>
      <c r="AA23" s="68"/>
      <c r="AB23" s="69"/>
      <c r="AC23" s="69"/>
      <c r="AD23" s="191"/>
      <c r="CA23" s="187" t="str">
        <f t="shared" si="1"/>
        <v/>
      </c>
      <c r="CG23" s="187">
        <f t="shared" si="2"/>
        <v>0</v>
      </c>
    </row>
    <row r="24" spans="1:85" x14ac:dyDescent="0.25">
      <c r="A24" s="522"/>
      <c r="B24" s="528"/>
      <c r="C24" s="77" t="s">
        <v>39</v>
      </c>
      <c r="D24" s="196">
        <f>SUM(E24:G24)</f>
        <v>0</v>
      </c>
      <c r="E24" s="79"/>
      <c r="F24" s="129"/>
      <c r="G24" s="129"/>
      <c r="H24" s="80"/>
      <c r="I24" s="81"/>
      <c r="J24" s="80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3"/>
      <c r="Y24" s="84"/>
      <c r="Z24" s="85"/>
      <c r="AA24" s="86"/>
      <c r="AB24" s="86"/>
      <c r="AC24" s="86"/>
      <c r="AD24" s="191"/>
      <c r="CA24" s="187" t="str">
        <f t="shared" si="1"/>
        <v/>
      </c>
      <c r="CG24" s="187">
        <f t="shared" si="2"/>
        <v>0</v>
      </c>
    </row>
    <row r="25" spans="1:85" x14ac:dyDescent="0.25">
      <c r="A25" s="522"/>
      <c r="B25" s="550" t="s">
        <v>40</v>
      </c>
      <c r="C25" s="153" t="s">
        <v>41</v>
      </c>
      <c r="D25" s="190">
        <f>SUM(E25:G25)</f>
        <v>0</v>
      </c>
      <c r="E25" s="27"/>
      <c r="F25" s="28"/>
      <c r="G25" s="28"/>
      <c r="H25" s="72"/>
      <c r="I25" s="87"/>
      <c r="J25" s="71"/>
      <c r="K25" s="72"/>
      <c r="L25" s="72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  <c r="Z25" s="23"/>
      <c r="AA25" s="73"/>
      <c r="AB25" s="32"/>
      <c r="AC25" s="32"/>
      <c r="AD25" s="191"/>
      <c r="CA25" s="187" t="str">
        <f t="shared" si="1"/>
        <v/>
      </c>
      <c r="CG25" s="187">
        <f t="shared" si="2"/>
        <v>0</v>
      </c>
    </row>
    <row r="26" spans="1:85" x14ac:dyDescent="0.25">
      <c r="A26" s="522"/>
      <c r="B26" s="551"/>
      <c r="C26" s="154" t="s">
        <v>42</v>
      </c>
      <c r="D26" s="192">
        <f>SUM(E26:I26)</f>
        <v>0</v>
      </c>
      <c r="E26" s="53"/>
      <c r="F26" s="54"/>
      <c r="G26" s="54"/>
      <c r="H26" s="54"/>
      <c r="I26" s="39"/>
      <c r="J26" s="76"/>
      <c r="K26" s="59"/>
      <c r="L26" s="59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90"/>
      <c r="Z26" s="91"/>
      <c r="AA26" s="68"/>
      <c r="AB26" s="39"/>
      <c r="AC26" s="39"/>
      <c r="AD26" s="191"/>
      <c r="CA26" s="187" t="str">
        <f t="shared" si="1"/>
        <v/>
      </c>
      <c r="CG26" s="187">
        <f t="shared" si="2"/>
        <v>0</v>
      </c>
    </row>
    <row r="27" spans="1:85" x14ac:dyDescent="0.25">
      <c r="A27" s="522"/>
      <c r="B27" s="552"/>
      <c r="C27" s="77" t="s">
        <v>39</v>
      </c>
      <c r="D27" s="196">
        <f>SUM(E27:I27)</f>
        <v>0</v>
      </c>
      <c r="E27" s="79"/>
      <c r="F27" s="92"/>
      <c r="G27" s="92"/>
      <c r="H27" s="92"/>
      <c r="I27" s="86"/>
      <c r="J27" s="80"/>
      <c r="K27" s="82"/>
      <c r="L27" s="82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4"/>
      <c r="Z27" s="85"/>
      <c r="AA27" s="86"/>
      <c r="AB27" s="86"/>
      <c r="AC27" s="86"/>
      <c r="AD27" s="191"/>
      <c r="CA27" s="187" t="str">
        <f t="shared" si="1"/>
        <v/>
      </c>
      <c r="CG27" s="187">
        <f t="shared" si="2"/>
        <v>0</v>
      </c>
    </row>
    <row r="28" spans="1:85" x14ac:dyDescent="0.25">
      <c r="A28" s="522"/>
      <c r="B28" s="543" t="s">
        <v>43</v>
      </c>
      <c r="C28" s="544"/>
      <c r="D28" s="194">
        <f t="shared" ref="D28:D33" si="3">SUM(E28:X28)</f>
        <v>154</v>
      </c>
      <c r="E28" s="34">
        <v>101</v>
      </c>
      <c r="F28" s="35"/>
      <c r="G28" s="35"/>
      <c r="H28" s="35"/>
      <c r="I28" s="40"/>
      <c r="J28" s="38">
        <v>1</v>
      </c>
      <c r="K28" s="35">
        <v>3</v>
      </c>
      <c r="L28" s="35">
        <v>1</v>
      </c>
      <c r="M28" s="50">
        <v>1</v>
      </c>
      <c r="N28" s="50"/>
      <c r="O28" s="50"/>
      <c r="P28" s="50">
        <v>2</v>
      </c>
      <c r="Q28" s="50">
        <v>4</v>
      </c>
      <c r="R28" s="50">
        <v>4</v>
      </c>
      <c r="S28" s="50">
        <v>10</v>
      </c>
      <c r="T28" s="50">
        <v>4</v>
      </c>
      <c r="U28" s="50">
        <v>2</v>
      </c>
      <c r="V28" s="50">
        <v>2</v>
      </c>
      <c r="W28" s="50">
        <v>5</v>
      </c>
      <c r="X28" s="50">
        <v>14</v>
      </c>
      <c r="Y28" s="51"/>
      <c r="Z28" s="52"/>
      <c r="AA28" s="40"/>
      <c r="AB28" s="40"/>
      <c r="AC28" s="40"/>
      <c r="AD28" s="191"/>
      <c r="CA28" s="187" t="str">
        <f t="shared" si="1"/>
        <v/>
      </c>
      <c r="CG28" s="187">
        <f t="shared" si="2"/>
        <v>0</v>
      </c>
    </row>
    <row r="29" spans="1:85" x14ac:dyDescent="0.25">
      <c r="A29" s="522"/>
      <c r="B29" s="518" t="s">
        <v>44</v>
      </c>
      <c r="C29" s="519"/>
      <c r="D29" s="192">
        <f t="shared" si="3"/>
        <v>278</v>
      </c>
      <c r="E29" s="53">
        <v>278</v>
      </c>
      <c r="F29" s="54"/>
      <c r="G29" s="54"/>
      <c r="H29" s="54"/>
      <c r="I29" s="39"/>
      <c r="J29" s="55"/>
      <c r="K29" s="54"/>
      <c r="L29" s="54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7"/>
      <c r="Z29" s="37"/>
      <c r="AA29" s="39"/>
      <c r="AB29" s="68"/>
      <c r="AC29" s="39"/>
      <c r="AD29" s="191"/>
      <c r="CA29" s="187" t="str">
        <f t="shared" si="1"/>
        <v/>
      </c>
      <c r="CG29" s="187">
        <f t="shared" si="2"/>
        <v>0</v>
      </c>
    </row>
    <row r="30" spans="1:85" x14ac:dyDescent="0.25">
      <c r="A30" s="522"/>
      <c r="B30" s="520" t="s">
        <v>80</v>
      </c>
      <c r="C30" s="155" t="s">
        <v>108</v>
      </c>
      <c r="D30" s="192">
        <f t="shared" si="3"/>
        <v>0</v>
      </c>
      <c r="E30" s="53"/>
      <c r="F30" s="54"/>
      <c r="G30" s="54"/>
      <c r="H30" s="54"/>
      <c r="I30" s="39"/>
      <c r="J30" s="55"/>
      <c r="K30" s="54"/>
      <c r="L30" s="54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7"/>
      <c r="Z30" s="37"/>
      <c r="AA30" s="39"/>
      <c r="AB30" s="39"/>
      <c r="AC30" s="39"/>
      <c r="AD30" s="191"/>
      <c r="CA30" s="187" t="str">
        <f t="shared" si="1"/>
        <v/>
      </c>
      <c r="CG30" s="187">
        <f t="shared" si="2"/>
        <v>0</v>
      </c>
    </row>
    <row r="31" spans="1:85" x14ac:dyDescent="0.25">
      <c r="A31" s="522"/>
      <c r="B31" s="520"/>
      <c r="C31" s="155" t="s">
        <v>109</v>
      </c>
      <c r="D31" s="192">
        <f t="shared" si="3"/>
        <v>0</v>
      </c>
      <c r="E31" s="53"/>
      <c r="F31" s="54"/>
      <c r="G31" s="54"/>
      <c r="H31" s="54"/>
      <c r="I31" s="39"/>
      <c r="J31" s="55"/>
      <c r="K31" s="54"/>
      <c r="L31" s="54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7"/>
      <c r="Z31" s="37"/>
      <c r="AA31" s="39"/>
      <c r="AB31" s="39"/>
      <c r="AC31" s="39"/>
      <c r="AD31" s="191"/>
      <c r="CA31" s="187" t="str">
        <f t="shared" si="1"/>
        <v/>
      </c>
      <c r="CG31" s="187">
        <f t="shared" si="2"/>
        <v>0</v>
      </c>
    </row>
    <row r="32" spans="1:85" x14ac:dyDescent="0.25">
      <c r="A32" s="522"/>
      <c r="B32" s="517" t="s">
        <v>81</v>
      </c>
      <c r="C32" s="517"/>
      <c r="D32" s="192">
        <f t="shared" si="3"/>
        <v>0</v>
      </c>
      <c r="E32" s="53"/>
      <c r="F32" s="54"/>
      <c r="G32" s="54"/>
      <c r="H32" s="54"/>
      <c r="I32" s="39"/>
      <c r="J32" s="55"/>
      <c r="K32" s="54"/>
      <c r="L32" s="54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7"/>
      <c r="Z32" s="37"/>
      <c r="AA32" s="39"/>
      <c r="AB32" s="39"/>
      <c r="AC32" s="39"/>
      <c r="AD32" s="191"/>
      <c r="CA32" s="187" t="str">
        <f t="shared" si="1"/>
        <v/>
      </c>
      <c r="CG32" s="187">
        <f t="shared" si="2"/>
        <v>0</v>
      </c>
    </row>
    <row r="33" spans="1:85" x14ac:dyDescent="0.25">
      <c r="A33" s="522"/>
      <c r="B33" s="518" t="s">
        <v>45</v>
      </c>
      <c r="C33" s="519"/>
      <c r="D33" s="192">
        <f t="shared" si="3"/>
        <v>0</v>
      </c>
      <c r="E33" s="53"/>
      <c r="F33" s="54"/>
      <c r="G33" s="54"/>
      <c r="H33" s="54"/>
      <c r="I33" s="39"/>
      <c r="J33" s="55"/>
      <c r="K33" s="54"/>
      <c r="L33" s="54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7"/>
      <c r="Z33" s="37"/>
      <c r="AA33" s="39"/>
      <c r="AB33" s="39"/>
      <c r="AC33" s="39"/>
      <c r="AD33" s="191"/>
      <c r="CA33" s="187" t="str">
        <f t="shared" si="1"/>
        <v/>
      </c>
      <c r="CG33" s="187">
        <f t="shared" si="2"/>
        <v>0</v>
      </c>
    </row>
    <row r="34" spans="1:85" x14ac:dyDescent="0.25">
      <c r="A34" s="522"/>
      <c r="B34" s="530" t="s">
        <v>110</v>
      </c>
      <c r="C34" s="531"/>
      <c r="D34" s="197">
        <f>SUM(J34:T34)</f>
        <v>0</v>
      </c>
      <c r="E34" s="58"/>
      <c r="F34" s="59"/>
      <c r="G34" s="59"/>
      <c r="H34" s="59"/>
      <c r="I34" s="60"/>
      <c r="J34" s="55"/>
      <c r="K34" s="54"/>
      <c r="L34" s="54"/>
      <c r="M34" s="56"/>
      <c r="N34" s="56"/>
      <c r="O34" s="56"/>
      <c r="P34" s="56"/>
      <c r="Q34" s="56"/>
      <c r="R34" s="56"/>
      <c r="S34" s="56"/>
      <c r="T34" s="56"/>
      <c r="U34" s="61"/>
      <c r="V34" s="61"/>
      <c r="W34" s="61"/>
      <c r="X34" s="61"/>
      <c r="Y34" s="57"/>
      <c r="Z34" s="37"/>
      <c r="AA34" s="39"/>
      <c r="AB34" s="39"/>
      <c r="AC34" s="60"/>
      <c r="AD34" s="191"/>
      <c r="CA34" s="187" t="str">
        <f t="shared" si="1"/>
        <v/>
      </c>
      <c r="CG34" s="187">
        <f t="shared" si="2"/>
        <v>0</v>
      </c>
    </row>
    <row r="35" spans="1:85" x14ac:dyDescent="0.25">
      <c r="A35" s="522"/>
      <c r="B35" s="524" t="s">
        <v>47</v>
      </c>
      <c r="C35" s="525"/>
      <c r="D35" s="195">
        <f>SUM(E35:X35)</f>
        <v>229</v>
      </c>
      <c r="E35" s="94">
        <v>190</v>
      </c>
      <c r="F35" s="64"/>
      <c r="G35" s="64"/>
      <c r="H35" s="64"/>
      <c r="I35" s="68"/>
      <c r="J35" s="63"/>
      <c r="K35" s="64">
        <v>2</v>
      </c>
      <c r="L35" s="64"/>
      <c r="M35" s="95"/>
      <c r="N35" s="95"/>
      <c r="O35" s="95"/>
      <c r="P35" s="95"/>
      <c r="Q35" s="95">
        <v>2</v>
      </c>
      <c r="R35" s="95">
        <v>2</v>
      </c>
      <c r="S35" s="95">
        <v>9</v>
      </c>
      <c r="T35" s="95">
        <v>3</v>
      </c>
      <c r="U35" s="95">
        <v>2</v>
      </c>
      <c r="V35" s="95">
        <v>2</v>
      </c>
      <c r="W35" s="95">
        <v>4</v>
      </c>
      <c r="X35" s="95">
        <v>13</v>
      </c>
      <c r="Y35" s="66"/>
      <c r="Z35" s="67"/>
      <c r="AA35" s="68"/>
      <c r="AB35" s="39"/>
      <c r="AC35" s="68"/>
      <c r="AD35" s="191"/>
      <c r="CA35" s="187" t="str">
        <f t="shared" si="1"/>
        <v/>
      </c>
      <c r="CG35" s="187">
        <f t="shared" si="2"/>
        <v>0</v>
      </c>
    </row>
    <row r="36" spans="1:85" x14ac:dyDescent="0.25">
      <c r="A36" s="522"/>
      <c r="B36" s="526" t="s">
        <v>48</v>
      </c>
      <c r="C36" s="96" t="s">
        <v>49</v>
      </c>
      <c r="D36" s="190">
        <f>SUM(U36:X36)</f>
        <v>0</v>
      </c>
      <c r="E36" s="97"/>
      <c r="F36" s="72"/>
      <c r="G36" s="72"/>
      <c r="H36" s="72"/>
      <c r="I36" s="87"/>
      <c r="J36" s="71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98"/>
      <c r="V36" s="98"/>
      <c r="W36" s="98"/>
      <c r="X36" s="98"/>
      <c r="Y36" s="99"/>
      <c r="Z36" s="100"/>
      <c r="AA36" s="87"/>
      <c r="AB36" s="87"/>
      <c r="AC36" s="87"/>
      <c r="AD36" s="191"/>
      <c r="CA36" s="187" t="str">
        <f t="shared" si="1"/>
        <v/>
      </c>
      <c r="CG36" s="187">
        <f t="shared" si="2"/>
        <v>0</v>
      </c>
    </row>
    <row r="37" spans="1:85" x14ac:dyDescent="0.25">
      <c r="A37" s="522"/>
      <c r="B37" s="527"/>
      <c r="C37" s="156" t="s">
        <v>50</v>
      </c>
      <c r="D37" s="192">
        <f>SUM(U37:X37)</f>
        <v>0</v>
      </c>
      <c r="E37" s="58"/>
      <c r="F37" s="59"/>
      <c r="G37" s="59"/>
      <c r="H37" s="59"/>
      <c r="I37" s="60"/>
      <c r="J37" s="76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6"/>
      <c r="V37" s="56"/>
      <c r="W37" s="56"/>
      <c r="X37" s="56"/>
      <c r="Y37" s="101"/>
      <c r="Z37" s="102"/>
      <c r="AA37" s="60"/>
      <c r="AB37" s="60"/>
      <c r="AC37" s="60"/>
      <c r="AD37" s="191"/>
      <c r="CA37" s="187" t="str">
        <f t="shared" si="1"/>
        <v/>
      </c>
      <c r="CG37" s="187">
        <f t="shared" si="2"/>
        <v>0</v>
      </c>
    </row>
    <row r="38" spans="1:85" x14ac:dyDescent="0.25">
      <c r="A38" s="522"/>
      <c r="B38" s="528"/>
      <c r="C38" s="103" t="s">
        <v>51</v>
      </c>
      <c r="D38" s="196">
        <f>SUM(U38:X38)</f>
        <v>0</v>
      </c>
      <c r="E38" s="104"/>
      <c r="F38" s="82"/>
      <c r="G38" s="82"/>
      <c r="H38" s="82"/>
      <c r="I38" s="105"/>
      <c r="J38" s="80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106"/>
      <c r="V38" s="106"/>
      <c r="W38" s="106"/>
      <c r="X38" s="106"/>
      <c r="Y38" s="84"/>
      <c r="Z38" s="85"/>
      <c r="AA38" s="105"/>
      <c r="AB38" s="105"/>
      <c r="AC38" s="105"/>
      <c r="AD38" s="191"/>
      <c r="CA38" s="187" t="str">
        <f t="shared" si="1"/>
        <v/>
      </c>
      <c r="CG38" s="187">
        <f t="shared" si="2"/>
        <v>0</v>
      </c>
    </row>
    <row r="39" spans="1:85" x14ac:dyDescent="0.25">
      <c r="A39" s="522"/>
      <c r="B39" s="532" t="s">
        <v>52</v>
      </c>
      <c r="C39" s="533"/>
      <c r="D39" s="193">
        <f>SUM(E39:X39)</f>
        <v>0</v>
      </c>
      <c r="E39" s="43"/>
      <c r="F39" s="44"/>
      <c r="G39" s="44"/>
      <c r="H39" s="44"/>
      <c r="I39" s="48"/>
      <c r="J39" s="47"/>
      <c r="K39" s="44"/>
      <c r="L39" s="44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8"/>
      <c r="Z39" s="109"/>
      <c r="AA39" s="110"/>
      <c r="AB39" s="110"/>
      <c r="AC39" s="110"/>
      <c r="AD39" s="191"/>
      <c r="CA39" s="187" t="str">
        <f t="shared" si="1"/>
        <v/>
      </c>
      <c r="CG39" s="187">
        <f t="shared" si="2"/>
        <v>0</v>
      </c>
    </row>
    <row r="40" spans="1:85" x14ac:dyDescent="0.25">
      <c r="A40" s="523"/>
      <c r="B40" s="496" t="s">
        <v>4</v>
      </c>
      <c r="C40" s="529"/>
      <c r="D40" s="198">
        <f>SUM(E40:X40)</f>
        <v>1428</v>
      </c>
      <c r="E40" s="199">
        <f t="shared" ref="E40:AC40" si="4">SUM(E11:E39)</f>
        <v>1170</v>
      </c>
      <c r="F40" s="200">
        <f t="shared" si="4"/>
        <v>1</v>
      </c>
      <c r="G40" s="200">
        <f t="shared" si="4"/>
        <v>15</v>
      </c>
      <c r="H40" s="200">
        <f t="shared" si="4"/>
        <v>22</v>
      </c>
      <c r="I40" s="201">
        <f t="shared" si="4"/>
        <v>9</v>
      </c>
      <c r="J40" s="202">
        <f t="shared" si="4"/>
        <v>1</v>
      </c>
      <c r="K40" s="200">
        <f t="shared" si="4"/>
        <v>13</v>
      </c>
      <c r="L40" s="200">
        <f t="shared" si="4"/>
        <v>25</v>
      </c>
      <c r="M40" s="203">
        <f t="shared" si="4"/>
        <v>17</v>
      </c>
      <c r="N40" s="203">
        <f t="shared" si="4"/>
        <v>24</v>
      </c>
      <c r="O40" s="203">
        <f t="shared" si="4"/>
        <v>13</v>
      </c>
      <c r="P40" s="203">
        <f t="shared" si="4"/>
        <v>9</v>
      </c>
      <c r="Q40" s="203">
        <f t="shared" si="4"/>
        <v>11</v>
      </c>
      <c r="R40" s="203">
        <f t="shared" si="4"/>
        <v>11</v>
      </c>
      <c r="S40" s="203">
        <f t="shared" si="4"/>
        <v>20</v>
      </c>
      <c r="T40" s="203">
        <f t="shared" si="4"/>
        <v>8</v>
      </c>
      <c r="U40" s="203">
        <f t="shared" si="4"/>
        <v>4</v>
      </c>
      <c r="V40" s="203">
        <f t="shared" si="4"/>
        <v>11</v>
      </c>
      <c r="W40" s="203">
        <f t="shared" si="4"/>
        <v>16</v>
      </c>
      <c r="X40" s="203">
        <f t="shared" si="4"/>
        <v>28</v>
      </c>
      <c r="Y40" s="204">
        <f t="shared" si="4"/>
        <v>0</v>
      </c>
      <c r="Z40" s="205">
        <f t="shared" si="4"/>
        <v>63</v>
      </c>
      <c r="AA40" s="201">
        <f t="shared" si="4"/>
        <v>0</v>
      </c>
      <c r="AB40" s="201">
        <f t="shared" si="4"/>
        <v>0</v>
      </c>
      <c r="AC40" s="201">
        <f t="shared" si="4"/>
        <v>0</v>
      </c>
      <c r="AD40" s="189"/>
    </row>
    <row r="41" spans="1:85" x14ac:dyDescent="0.25">
      <c r="A41" s="206" t="s">
        <v>53</v>
      </c>
      <c r="B41" s="119"/>
      <c r="C41" s="119"/>
      <c r="D41" s="119"/>
      <c r="E41" s="119"/>
      <c r="F41" s="119"/>
      <c r="G41" s="120"/>
      <c r="H41" s="120"/>
      <c r="I41" s="121"/>
      <c r="J41" s="121"/>
      <c r="K41" s="121"/>
      <c r="L41" s="121"/>
      <c r="M41" s="121"/>
      <c r="N41" s="121"/>
      <c r="O41" s="122"/>
      <c r="P41" s="121"/>
      <c r="Q41" s="2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85" ht="42" x14ac:dyDescent="0.25">
      <c r="A42" s="534" t="s">
        <v>3</v>
      </c>
      <c r="B42" s="535"/>
      <c r="C42" s="536"/>
      <c r="D42" s="172" t="s">
        <v>4</v>
      </c>
      <c r="E42" s="123" t="s">
        <v>54</v>
      </c>
      <c r="F42" s="176" t="s">
        <v>111</v>
      </c>
      <c r="G42" s="176" t="s">
        <v>55</v>
      </c>
      <c r="H42" s="124" t="s">
        <v>56</v>
      </c>
      <c r="I42" s="124" t="s">
        <v>112</v>
      </c>
      <c r="J42" s="121"/>
      <c r="K42" s="121"/>
      <c r="L42" s="121"/>
      <c r="M42" s="121"/>
      <c r="N42" s="121"/>
      <c r="O42" s="121"/>
      <c r="P42" s="121"/>
      <c r="Q42" s="2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85" x14ac:dyDescent="0.25">
      <c r="A43" s="521" t="s">
        <v>26</v>
      </c>
      <c r="B43" s="545" t="s">
        <v>27</v>
      </c>
      <c r="C43" s="546"/>
      <c r="D43" s="188">
        <f t="shared" ref="D43:D71" si="5">SUM(E43:H43)</f>
        <v>148</v>
      </c>
      <c r="E43" s="16">
        <v>60</v>
      </c>
      <c r="F43" s="17">
        <v>8</v>
      </c>
      <c r="G43" s="17"/>
      <c r="H43" s="125">
        <v>80</v>
      </c>
      <c r="I43" s="125"/>
      <c r="J43" s="191"/>
      <c r="K43" s="121"/>
      <c r="L43" s="121"/>
      <c r="M43" s="121"/>
      <c r="N43" s="121"/>
      <c r="O43" s="121"/>
      <c r="P43" s="121"/>
      <c r="Q43" s="2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CA43" s="187" t="str">
        <f t="shared" ref="CA43:CA71" si="6">IF(AND(D43=0,D11&gt;0),"En esta área en Sección A,  se consignan personas pero falta registrar la Sesión","")</f>
        <v/>
      </c>
      <c r="CG43" s="187">
        <f t="shared" ref="CG43:CG71" si="7">IF(AND(D43=0,D11&gt;0),1,0)</f>
        <v>0</v>
      </c>
    </row>
    <row r="44" spans="1:85" x14ac:dyDescent="0.25">
      <c r="A44" s="522"/>
      <c r="B44" s="547" t="s">
        <v>28</v>
      </c>
      <c r="C44" s="25" t="s">
        <v>29</v>
      </c>
      <c r="D44" s="188">
        <f t="shared" si="5"/>
        <v>104</v>
      </c>
      <c r="E44" s="27">
        <v>44</v>
      </c>
      <c r="F44" s="28">
        <v>10</v>
      </c>
      <c r="G44" s="28"/>
      <c r="H44" s="29">
        <v>50</v>
      </c>
      <c r="I44" s="29"/>
      <c r="J44" s="191"/>
      <c r="K44" s="121"/>
      <c r="L44" s="121"/>
      <c r="M44" s="121"/>
      <c r="N44" s="121"/>
      <c r="O44" s="121"/>
      <c r="P44" s="121"/>
      <c r="Q44" s="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CA44" s="187" t="str">
        <f t="shared" si="6"/>
        <v/>
      </c>
      <c r="CG44" s="187">
        <f t="shared" si="7"/>
        <v>0</v>
      </c>
    </row>
    <row r="45" spans="1:85" x14ac:dyDescent="0.25">
      <c r="A45" s="522"/>
      <c r="B45" s="548"/>
      <c r="C45" s="170" t="s">
        <v>30</v>
      </c>
      <c r="D45" s="195">
        <f t="shared" si="5"/>
        <v>13</v>
      </c>
      <c r="E45" s="53">
        <v>13</v>
      </c>
      <c r="F45" s="54"/>
      <c r="G45" s="54"/>
      <c r="H45" s="126"/>
      <c r="I45" s="126"/>
      <c r="J45" s="191"/>
      <c r="K45" s="121"/>
      <c r="L45" s="121"/>
      <c r="M45" s="121"/>
      <c r="N45" s="121"/>
      <c r="O45" s="121"/>
      <c r="P45" s="121"/>
      <c r="Q45" s="2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CA45" s="187" t="str">
        <f t="shared" si="6"/>
        <v/>
      </c>
      <c r="CG45" s="187">
        <f t="shared" si="7"/>
        <v>0</v>
      </c>
    </row>
    <row r="46" spans="1:85" x14ac:dyDescent="0.25">
      <c r="A46" s="522"/>
      <c r="B46" s="549"/>
      <c r="C46" s="41" t="s">
        <v>31</v>
      </c>
      <c r="D46" s="196">
        <f t="shared" si="5"/>
        <v>53</v>
      </c>
      <c r="E46" s="79">
        <v>12</v>
      </c>
      <c r="F46" s="92">
        <v>10</v>
      </c>
      <c r="G46" s="92"/>
      <c r="H46" s="127">
        <v>31</v>
      </c>
      <c r="I46" s="127"/>
      <c r="J46" s="191"/>
      <c r="K46" s="121"/>
      <c r="L46" s="121"/>
      <c r="M46" s="121"/>
      <c r="N46" s="121"/>
      <c r="O46" s="121"/>
      <c r="P46" s="121"/>
      <c r="Q46" s="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CA46" s="187" t="str">
        <f t="shared" si="6"/>
        <v/>
      </c>
      <c r="CG46" s="187">
        <f t="shared" si="7"/>
        <v>0</v>
      </c>
    </row>
    <row r="47" spans="1:85" x14ac:dyDescent="0.25">
      <c r="A47" s="522"/>
      <c r="B47" s="543" t="s">
        <v>32</v>
      </c>
      <c r="C47" s="544"/>
      <c r="D47" s="197">
        <f t="shared" si="5"/>
        <v>119</v>
      </c>
      <c r="E47" s="34">
        <v>45</v>
      </c>
      <c r="F47" s="35">
        <v>14</v>
      </c>
      <c r="G47" s="35"/>
      <c r="H47" s="36">
        <v>60</v>
      </c>
      <c r="I47" s="36"/>
      <c r="J47" s="191"/>
      <c r="K47" s="121"/>
      <c r="L47" s="121"/>
      <c r="M47" s="121"/>
      <c r="N47" s="121"/>
      <c r="O47" s="121"/>
      <c r="P47" s="121"/>
      <c r="Q47" s="2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CA47" s="187" t="str">
        <f t="shared" si="6"/>
        <v/>
      </c>
      <c r="CG47" s="187">
        <f t="shared" si="7"/>
        <v>0</v>
      </c>
    </row>
    <row r="48" spans="1:85" x14ac:dyDescent="0.25">
      <c r="A48" s="522"/>
      <c r="B48" s="518" t="s">
        <v>33</v>
      </c>
      <c r="C48" s="519"/>
      <c r="D48" s="195">
        <f t="shared" si="5"/>
        <v>64</v>
      </c>
      <c r="E48" s="53">
        <v>30</v>
      </c>
      <c r="F48" s="54">
        <v>14</v>
      </c>
      <c r="G48" s="54"/>
      <c r="H48" s="126">
        <v>20</v>
      </c>
      <c r="I48" s="126"/>
      <c r="J48" s="191"/>
      <c r="K48" s="121"/>
      <c r="L48" s="121"/>
      <c r="M48" s="121"/>
      <c r="N48" s="121"/>
      <c r="O48" s="121"/>
      <c r="P48" s="121"/>
      <c r="Q48" s="2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CA48" s="187" t="str">
        <f t="shared" si="6"/>
        <v/>
      </c>
      <c r="CG48" s="187">
        <f t="shared" si="7"/>
        <v>0</v>
      </c>
    </row>
    <row r="49" spans="1:85" x14ac:dyDescent="0.25">
      <c r="A49" s="522"/>
      <c r="B49" s="518" t="s">
        <v>34</v>
      </c>
      <c r="C49" s="519"/>
      <c r="D49" s="195">
        <f t="shared" si="5"/>
        <v>0</v>
      </c>
      <c r="E49" s="53"/>
      <c r="F49" s="54"/>
      <c r="G49" s="54"/>
      <c r="H49" s="126"/>
      <c r="I49" s="126"/>
      <c r="J49" s="191"/>
      <c r="K49" s="121"/>
      <c r="L49" s="121"/>
      <c r="M49" s="121"/>
      <c r="N49" s="121"/>
      <c r="O49" s="121"/>
      <c r="P49" s="121"/>
      <c r="Q49" s="2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CA49" s="187" t="str">
        <f t="shared" si="6"/>
        <v/>
      </c>
      <c r="CG49" s="187">
        <f t="shared" si="7"/>
        <v>0</v>
      </c>
    </row>
    <row r="50" spans="1:85" x14ac:dyDescent="0.25">
      <c r="A50" s="522"/>
      <c r="B50" s="518" t="s">
        <v>79</v>
      </c>
      <c r="C50" s="519"/>
      <c r="D50" s="195">
        <f t="shared" si="5"/>
        <v>0</v>
      </c>
      <c r="E50" s="53"/>
      <c r="F50" s="54"/>
      <c r="G50" s="54"/>
      <c r="H50" s="126"/>
      <c r="I50" s="126"/>
      <c r="J50" s="191"/>
      <c r="K50" s="121"/>
      <c r="L50" s="121"/>
      <c r="M50" s="121"/>
      <c r="N50" s="121"/>
      <c r="O50" s="121"/>
      <c r="P50" s="121"/>
      <c r="Q50" s="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CA50" s="187" t="str">
        <f t="shared" si="6"/>
        <v/>
      </c>
      <c r="CG50" s="187">
        <f t="shared" si="7"/>
        <v>0</v>
      </c>
    </row>
    <row r="51" spans="1:85" x14ac:dyDescent="0.25">
      <c r="A51" s="522"/>
      <c r="B51" s="518" t="s">
        <v>35</v>
      </c>
      <c r="C51" s="519"/>
      <c r="D51" s="195">
        <f t="shared" si="5"/>
        <v>43</v>
      </c>
      <c r="E51" s="53">
        <v>18</v>
      </c>
      <c r="F51" s="54"/>
      <c r="G51" s="54"/>
      <c r="H51" s="126">
        <v>25</v>
      </c>
      <c r="I51" s="126"/>
      <c r="J51" s="191"/>
      <c r="K51" s="121"/>
      <c r="L51" s="121"/>
      <c r="M51" s="121"/>
      <c r="N51" s="121"/>
      <c r="O51" s="121"/>
      <c r="P51" s="121"/>
      <c r="Q51" s="2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CA51" s="187" t="str">
        <f t="shared" si="6"/>
        <v/>
      </c>
      <c r="CG51" s="187">
        <f t="shared" si="7"/>
        <v>0</v>
      </c>
    </row>
    <row r="52" spans="1:85" x14ac:dyDescent="0.25">
      <c r="A52" s="522"/>
      <c r="B52" s="518" t="s">
        <v>36</v>
      </c>
      <c r="C52" s="519"/>
      <c r="D52" s="195">
        <f t="shared" si="5"/>
        <v>18</v>
      </c>
      <c r="E52" s="94">
        <v>8</v>
      </c>
      <c r="F52" s="64">
        <v>10</v>
      </c>
      <c r="G52" s="64"/>
      <c r="H52" s="128"/>
      <c r="I52" s="128"/>
      <c r="J52" s="191"/>
      <c r="K52" s="121"/>
      <c r="L52" s="121"/>
      <c r="M52" s="121"/>
      <c r="N52" s="121"/>
      <c r="O52" s="121"/>
      <c r="P52" s="121"/>
      <c r="Q52" s="2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CA52" s="187" t="str">
        <f t="shared" si="6"/>
        <v/>
      </c>
      <c r="CG52" s="187">
        <f t="shared" si="7"/>
        <v>0</v>
      </c>
    </row>
    <row r="53" spans="1:85" x14ac:dyDescent="0.25">
      <c r="A53" s="522"/>
      <c r="B53" s="524" t="s">
        <v>106</v>
      </c>
      <c r="C53" s="525"/>
      <c r="D53" s="195">
        <f t="shared" si="5"/>
        <v>0</v>
      </c>
      <c r="E53" s="94"/>
      <c r="F53" s="64"/>
      <c r="G53" s="64"/>
      <c r="H53" s="128"/>
      <c r="I53" s="128"/>
      <c r="J53" s="191"/>
      <c r="K53" s="121"/>
      <c r="L53" s="121"/>
      <c r="M53" s="121"/>
      <c r="N53" s="121"/>
      <c r="O53" s="121"/>
      <c r="P53" s="121"/>
      <c r="Q53" s="2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CA53" s="187" t="str">
        <f t="shared" si="6"/>
        <v/>
      </c>
      <c r="CG53" s="187">
        <f t="shared" si="7"/>
        <v>0</v>
      </c>
    </row>
    <row r="54" spans="1:85" x14ac:dyDescent="0.25">
      <c r="A54" s="522"/>
      <c r="B54" s="526" t="s">
        <v>107</v>
      </c>
      <c r="C54" s="70" t="s">
        <v>37</v>
      </c>
      <c r="D54" s="190">
        <f t="shared" si="5"/>
        <v>11</v>
      </c>
      <c r="E54" s="31">
        <v>7</v>
      </c>
      <c r="F54" s="28">
        <v>4</v>
      </c>
      <c r="G54" s="28"/>
      <c r="H54" s="29"/>
      <c r="I54" s="29"/>
      <c r="J54" s="191"/>
      <c r="K54" s="121"/>
      <c r="L54" s="121"/>
      <c r="M54" s="121"/>
      <c r="N54" s="121"/>
      <c r="O54" s="121"/>
      <c r="P54" s="121"/>
      <c r="Q54" s="2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CA54" s="187" t="str">
        <f t="shared" si="6"/>
        <v/>
      </c>
      <c r="CG54" s="187">
        <f t="shared" si="7"/>
        <v>0</v>
      </c>
    </row>
    <row r="55" spans="1:85" x14ac:dyDescent="0.25">
      <c r="A55" s="522"/>
      <c r="B55" s="527"/>
      <c r="C55" s="171" t="s">
        <v>38</v>
      </c>
      <c r="D55" s="192">
        <f t="shared" si="5"/>
        <v>46</v>
      </c>
      <c r="E55" s="55">
        <v>21</v>
      </c>
      <c r="F55" s="54">
        <v>11</v>
      </c>
      <c r="G55" s="54"/>
      <c r="H55" s="126">
        <v>14</v>
      </c>
      <c r="I55" s="126"/>
      <c r="J55" s="191"/>
      <c r="K55" s="121"/>
      <c r="L55" s="121"/>
      <c r="M55" s="121"/>
      <c r="N55" s="121"/>
      <c r="O55" s="121"/>
      <c r="P55" s="121"/>
      <c r="Q55" s="2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CA55" s="187" t="str">
        <f t="shared" si="6"/>
        <v/>
      </c>
      <c r="CG55" s="187">
        <f t="shared" si="7"/>
        <v>0</v>
      </c>
    </row>
    <row r="56" spans="1:85" x14ac:dyDescent="0.25">
      <c r="A56" s="522"/>
      <c r="B56" s="528"/>
      <c r="C56" s="77" t="s">
        <v>39</v>
      </c>
      <c r="D56" s="196">
        <f t="shared" si="5"/>
        <v>0</v>
      </c>
      <c r="E56" s="129"/>
      <c r="F56" s="92"/>
      <c r="G56" s="92"/>
      <c r="H56" s="127"/>
      <c r="I56" s="127"/>
      <c r="J56" s="191"/>
      <c r="K56" s="121"/>
      <c r="L56" s="121"/>
      <c r="M56" s="121"/>
      <c r="N56" s="121"/>
      <c r="O56" s="121"/>
      <c r="P56" s="121"/>
      <c r="Q56" s="2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CA56" s="187" t="str">
        <f t="shared" si="6"/>
        <v/>
      </c>
      <c r="CG56" s="187">
        <f t="shared" si="7"/>
        <v>0</v>
      </c>
    </row>
    <row r="57" spans="1:85" x14ac:dyDescent="0.25">
      <c r="A57" s="522"/>
      <c r="B57" s="550" t="s">
        <v>40</v>
      </c>
      <c r="C57" s="153" t="s">
        <v>41</v>
      </c>
      <c r="D57" s="188">
        <f t="shared" si="5"/>
        <v>0</v>
      </c>
      <c r="E57" s="27"/>
      <c r="F57" s="28"/>
      <c r="G57" s="28"/>
      <c r="H57" s="29"/>
      <c r="I57" s="29"/>
      <c r="J57" s="191"/>
      <c r="K57" s="121"/>
      <c r="L57" s="121"/>
      <c r="M57" s="121"/>
      <c r="N57" s="121"/>
      <c r="O57" s="121"/>
      <c r="P57" s="121"/>
      <c r="Q57" s="2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CA57" s="187" t="str">
        <f t="shared" si="6"/>
        <v/>
      </c>
      <c r="CG57" s="187">
        <f t="shared" si="7"/>
        <v>0</v>
      </c>
    </row>
    <row r="58" spans="1:85" x14ac:dyDescent="0.25">
      <c r="A58" s="522"/>
      <c r="B58" s="551"/>
      <c r="C58" s="154" t="s">
        <v>42</v>
      </c>
      <c r="D58" s="195">
        <f t="shared" si="5"/>
        <v>0</v>
      </c>
      <c r="E58" s="53"/>
      <c r="F58" s="54"/>
      <c r="G58" s="54"/>
      <c r="H58" s="126"/>
      <c r="I58" s="126"/>
      <c r="J58" s="191"/>
      <c r="K58" s="121"/>
      <c r="L58" s="121"/>
      <c r="M58" s="121"/>
      <c r="N58" s="121"/>
      <c r="O58" s="121"/>
      <c r="P58" s="121"/>
      <c r="Q58" s="2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CA58" s="187" t="str">
        <f t="shared" si="6"/>
        <v/>
      </c>
      <c r="CG58" s="187">
        <f t="shared" si="7"/>
        <v>0</v>
      </c>
    </row>
    <row r="59" spans="1:85" x14ac:dyDescent="0.25">
      <c r="A59" s="522"/>
      <c r="B59" s="552"/>
      <c r="C59" s="77" t="s">
        <v>39</v>
      </c>
      <c r="D59" s="196">
        <f t="shared" si="5"/>
        <v>0</v>
      </c>
      <c r="E59" s="79"/>
      <c r="F59" s="92"/>
      <c r="G59" s="92"/>
      <c r="H59" s="127"/>
      <c r="I59" s="127"/>
      <c r="J59" s="191"/>
      <c r="K59" s="121"/>
      <c r="L59" s="121"/>
      <c r="M59" s="121"/>
      <c r="N59" s="121"/>
      <c r="O59" s="121"/>
      <c r="P59" s="121"/>
      <c r="Q59" s="2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CA59" s="187" t="str">
        <f t="shared" si="6"/>
        <v/>
      </c>
      <c r="CG59" s="187">
        <f t="shared" si="7"/>
        <v>0</v>
      </c>
    </row>
    <row r="60" spans="1:85" x14ac:dyDescent="0.25">
      <c r="A60" s="522"/>
      <c r="B60" s="543" t="s">
        <v>43</v>
      </c>
      <c r="C60" s="544"/>
      <c r="D60" s="197">
        <f t="shared" si="5"/>
        <v>134</v>
      </c>
      <c r="E60" s="34">
        <v>71</v>
      </c>
      <c r="F60" s="35">
        <v>33</v>
      </c>
      <c r="G60" s="35">
        <v>30</v>
      </c>
      <c r="H60" s="36"/>
      <c r="I60" s="36"/>
      <c r="J60" s="191"/>
      <c r="K60" s="121"/>
      <c r="L60" s="121"/>
      <c r="M60" s="121"/>
      <c r="N60" s="121"/>
      <c r="O60" s="121"/>
      <c r="P60" s="121"/>
      <c r="Q60" s="2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CA60" s="187" t="str">
        <f t="shared" si="6"/>
        <v/>
      </c>
      <c r="CG60" s="187">
        <f t="shared" si="7"/>
        <v>0</v>
      </c>
    </row>
    <row r="61" spans="1:85" x14ac:dyDescent="0.25">
      <c r="A61" s="522"/>
      <c r="B61" s="518" t="s">
        <v>44</v>
      </c>
      <c r="C61" s="519"/>
      <c r="D61" s="195">
        <f t="shared" si="5"/>
        <v>137</v>
      </c>
      <c r="E61" s="53">
        <v>55</v>
      </c>
      <c r="F61" s="54"/>
      <c r="G61" s="54"/>
      <c r="H61" s="126">
        <v>82</v>
      </c>
      <c r="I61" s="126"/>
      <c r="J61" s="191"/>
      <c r="K61" s="121"/>
      <c r="L61" s="121"/>
      <c r="M61" s="121"/>
      <c r="N61" s="121"/>
      <c r="O61" s="121"/>
      <c r="P61" s="121"/>
      <c r="Q61" s="2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CA61" s="187" t="str">
        <f t="shared" si="6"/>
        <v/>
      </c>
      <c r="CG61" s="187">
        <f t="shared" si="7"/>
        <v>0</v>
      </c>
    </row>
    <row r="62" spans="1:85" x14ac:dyDescent="0.25">
      <c r="A62" s="522"/>
      <c r="B62" s="520" t="s">
        <v>80</v>
      </c>
      <c r="C62" s="155" t="s">
        <v>108</v>
      </c>
      <c r="D62" s="195">
        <f t="shared" si="5"/>
        <v>0</v>
      </c>
      <c r="E62" s="53"/>
      <c r="F62" s="54"/>
      <c r="G62" s="54"/>
      <c r="H62" s="126"/>
      <c r="I62" s="126"/>
      <c r="J62" s="191"/>
      <c r="K62" s="121"/>
      <c r="L62" s="121"/>
      <c r="M62" s="121"/>
      <c r="N62" s="121"/>
      <c r="O62" s="121"/>
      <c r="P62" s="121"/>
      <c r="Q62" s="2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CA62" s="187" t="str">
        <f t="shared" si="6"/>
        <v/>
      </c>
      <c r="CG62" s="187">
        <f t="shared" si="7"/>
        <v>0</v>
      </c>
    </row>
    <row r="63" spans="1:85" x14ac:dyDescent="0.25">
      <c r="A63" s="522"/>
      <c r="B63" s="520"/>
      <c r="C63" s="155" t="s">
        <v>109</v>
      </c>
      <c r="D63" s="195">
        <f t="shared" si="5"/>
        <v>0</v>
      </c>
      <c r="E63" s="53"/>
      <c r="F63" s="54"/>
      <c r="G63" s="54"/>
      <c r="H63" s="126"/>
      <c r="I63" s="126"/>
      <c r="J63" s="191"/>
      <c r="K63" s="121"/>
      <c r="L63" s="121"/>
      <c r="M63" s="121"/>
      <c r="N63" s="121"/>
      <c r="O63" s="121"/>
      <c r="P63" s="121"/>
      <c r="Q63" s="2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CA63" s="187" t="str">
        <f t="shared" si="6"/>
        <v/>
      </c>
      <c r="CG63" s="187">
        <f t="shared" si="7"/>
        <v>0</v>
      </c>
    </row>
    <row r="64" spans="1:85" x14ac:dyDescent="0.25">
      <c r="A64" s="522"/>
      <c r="B64" s="517" t="s">
        <v>81</v>
      </c>
      <c r="C64" s="517"/>
      <c r="D64" s="195">
        <f t="shared" si="5"/>
        <v>0</v>
      </c>
      <c r="E64" s="53"/>
      <c r="F64" s="54"/>
      <c r="G64" s="54"/>
      <c r="H64" s="126"/>
      <c r="I64" s="126"/>
      <c r="J64" s="191"/>
      <c r="K64" s="121"/>
      <c r="L64" s="121"/>
      <c r="M64" s="121"/>
      <c r="N64" s="121"/>
      <c r="O64" s="121"/>
      <c r="P64" s="121"/>
      <c r="Q64" s="2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CA64" s="187" t="str">
        <f t="shared" si="6"/>
        <v/>
      </c>
      <c r="CG64" s="187">
        <f t="shared" si="7"/>
        <v>0</v>
      </c>
    </row>
    <row r="65" spans="1:85" x14ac:dyDescent="0.25">
      <c r="A65" s="522"/>
      <c r="B65" s="568" t="s">
        <v>45</v>
      </c>
      <c r="C65" s="569"/>
      <c r="D65" s="195">
        <f t="shared" si="5"/>
        <v>0</v>
      </c>
      <c r="E65" s="53"/>
      <c r="F65" s="54"/>
      <c r="G65" s="54"/>
      <c r="H65" s="126"/>
      <c r="I65" s="126"/>
      <c r="J65" s="191"/>
      <c r="K65" s="121"/>
      <c r="L65" s="121"/>
      <c r="M65" s="121"/>
      <c r="N65" s="121"/>
      <c r="O65" s="121"/>
      <c r="P65" s="121"/>
      <c r="Q65" s="2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CA65" s="187" t="str">
        <f t="shared" si="6"/>
        <v/>
      </c>
      <c r="CG65" s="187">
        <f t="shared" si="7"/>
        <v>0</v>
      </c>
    </row>
    <row r="66" spans="1:85" x14ac:dyDescent="0.25">
      <c r="A66" s="522"/>
      <c r="B66" s="530" t="s">
        <v>46</v>
      </c>
      <c r="C66" s="531"/>
      <c r="D66" s="195">
        <f t="shared" si="5"/>
        <v>0</v>
      </c>
      <c r="E66" s="94"/>
      <c r="F66" s="64"/>
      <c r="G66" s="64"/>
      <c r="H66" s="128"/>
      <c r="I66" s="128"/>
      <c r="J66" s="191"/>
      <c r="K66" s="121"/>
      <c r="L66" s="121"/>
      <c r="M66" s="121"/>
      <c r="N66" s="121"/>
      <c r="O66" s="121"/>
      <c r="P66" s="121"/>
      <c r="Q66" s="2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CA66" s="187" t="str">
        <f t="shared" si="6"/>
        <v/>
      </c>
      <c r="CG66" s="187">
        <f t="shared" si="7"/>
        <v>0</v>
      </c>
    </row>
    <row r="67" spans="1:85" x14ac:dyDescent="0.25">
      <c r="A67" s="522"/>
      <c r="B67" s="524" t="s">
        <v>47</v>
      </c>
      <c r="C67" s="525"/>
      <c r="D67" s="195">
        <f t="shared" si="5"/>
        <v>101</v>
      </c>
      <c r="E67" s="94">
        <v>38</v>
      </c>
      <c r="F67" s="64">
        <v>33</v>
      </c>
      <c r="G67" s="64">
        <v>30</v>
      </c>
      <c r="H67" s="128"/>
      <c r="I67" s="128"/>
      <c r="J67" s="191"/>
      <c r="K67" s="121"/>
      <c r="L67" s="121"/>
      <c r="M67" s="121"/>
      <c r="N67" s="121"/>
      <c r="O67" s="121"/>
      <c r="P67" s="121"/>
      <c r="Q67" s="2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CA67" s="187" t="str">
        <f t="shared" si="6"/>
        <v/>
      </c>
      <c r="CG67" s="187">
        <f t="shared" si="7"/>
        <v>0</v>
      </c>
    </row>
    <row r="68" spans="1:85" x14ac:dyDescent="0.25">
      <c r="A68" s="522"/>
      <c r="B68" s="526" t="s">
        <v>48</v>
      </c>
      <c r="C68" s="96" t="s">
        <v>49</v>
      </c>
      <c r="D68" s="188">
        <f t="shared" si="5"/>
        <v>0</v>
      </c>
      <c r="E68" s="27"/>
      <c r="F68" s="28"/>
      <c r="G68" s="28"/>
      <c r="H68" s="29"/>
      <c r="I68" s="29"/>
      <c r="J68" s="191"/>
      <c r="K68" s="121"/>
      <c r="L68" s="121"/>
      <c r="M68" s="121"/>
      <c r="N68" s="121"/>
      <c r="O68" s="121"/>
      <c r="P68" s="121"/>
      <c r="Q68" s="2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CA68" s="187" t="str">
        <f t="shared" si="6"/>
        <v/>
      </c>
      <c r="CG68" s="187">
        <f t="shared" si="7"/>
        <v>0</v>
      </c>
    </row>
    <row r="69" spans="1:85" x14ac:dyDescent="0.25">
      <c r="A69" s="522"/>
      <c r="B69" s="527"/>
      <c r="C69" s="130" t="s">
        <v>50</v>
      </c>
      <c r="D69" s="195">
        <f t="shared" si="5"/>
        <v>0</v>
      </c>
      <c r="E69" s="53"/>
      <c r="F69" s="54"/>
      <c r="G69" s="54"/>
      <c r="H69" s="126"/>
      <c r="I69" s="126"/>
      <c r="J69" s="191"/>
      <c r="K69" s="121"/>
      <c r="L69" s="121"/>
      <c r="M69" s="121"/>
      <c r="N69" s="121"/>
      <c r="O69" s="121"/>
      <c r="P69" s="121"/>
      <c r="Q69" s="2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CA69" s="187" t="str">
        <f t="shared" si="6"/>
        <v/>
      </c>
      <c r="CG69" s="187">
        <f t="shared" si="7"/>
        <v>0</v>
      </c>
    </row>
    <row r="70" spans="1:85" x14ac:dyDescent="0.25">
      <c r="A70" s="522"/>
      <c r="B70" s="528"/>
      <c r="C70" s="103" t="s">
        <v>51</v>
      </c>
      <c r="D70" s="195">
        <f t="shared" si="5"/>
        <v>0</v>
      </c>
      <c r="E70" s="94"/>
      <c r="F70" s="64"/>
      <c r="G70" s="64"/>
      <c r="H70" s="128"/>
      <c r="I70" s="128"/>
      <c r="J70" s="191"/>
      <c r="K70" s="121"/>
      <c r="L70" s="121"/>
      <c r="M70" s="121"/>
      <c r="N70" s="121"/>
      <c r="O70" s="121"/>
      <c r="P70" s="121"/>
      <c r="Q70" s="2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CA70" s="187" t="str">
        <f t="shared" si="6"/>
        <v/>
      </c>
      <c r="CG70" s="187">
        <f t="shared" si="7"/>
        <v>0</v>
      </c>
    </row>
    <row r="71" spans="1:85" x14ac:dyDescent="0.25">
      <c r="A71" s="522"/>
      <c r="B71" s="570" t="s">
        <v>52</v>
      </c>
      <c r="C71" s="571"/>
      <c r="D71" s="198">
        <f t="shared" si="5"/>
        <v>0</v>
      </c>
      <c r="E71" s="131"/>
      <c r="F71" s="132"/>
      <c r="G71" s="132"/>
      <c r="H71" s="133"/>
      <c r="I71" s="133"/>
      <c r="J71" s="191"/>
      <c r="K71" s="121"/>
      <c r="L71" s="121"/>
      <c r="M71" s="121"/>
      <c r="N71" s="121"/>
      <c r="O71" s="121"/>
      <c r="P71" s="121"/>
      <c r="Q71" s="2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CA71" s="187" t="str">
        <f t="shared" si="6"/>
        <v/>
      </c>
      <c r="CG71" s="187">
        <f t="shared" si="7"/>
        <v>0</v>
      </c>
    </row>
    <row r="72" spans="1:85" x14ac:dyDescent="0.25">
      <c r="A72" s="523"/>
      <c r="B72" s="496" t="s">
        <v>4</v>
      </c>
      <c r="C72" s="529"/>
      <c r="D72" s="198">
        <f>SUM(E72:I72)</f>
        <v>991</v>
      </c>
      <c r="E72" s="198">
        <f>SUM(E43:E71)</f>
        <v>422</v>
      </c>
      <c r="F72" s="198">
        <f>SUM(F43:F71)</f>
        <v>147</v>
      </c>
      <c r="G72" s="198">
        <f>SUM(G43:G71)</f>
        <v>60</v>
      </c>
      <c r="H72" s="198">
        <f>SUM(H43:H71)</f>
        <v>362</v>
      </c>
      <c r="I72" s="198">
        <f>SUM(I43:I71)</f>
        <v>0</v>
      </c>
      <c r="J72" s="191"/>
      <c r="K72" s="121"/>
      <c r="L72" s="121"/>
      <c r="M72" s="121"/>
      <c r="N72" s="121"/>
      <c r="O72" s="121"/>
      <c r="P72" s="121"/>
      <c r="Q72" s="2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85" x14ac:dyDescent="0.25">
      <c r="A73" s="206" t="s">
        <v>57</v>
      </c>
      <c r="B73" s="119"/>
      <c r="C73" s="119"/>
      <c r="D73" s="119"/>
      <c r="E73" s="119"/>
      <c r="F73" s="119"/>
      <c r="G73" s="120"/>
      <c r="H73" s="120"/>
      <c r="I73" s="134"/>
      <c r="J73" s="134"/>
      <c r="K73" s="134"/>
      <c r="L73" s="134"/>
      <c r="M73" s="134"/>
      <c r="N73" s="134"/>
      <c r="O73" s="122"/>
      <c r="P73" s="121"/>
      <c r="Q73" s="2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85" ht="31.5" x14ac:dyDescent="0.25">
      <c r="A74" s="520" t="s">
        <v>58</v>
      </c>
      <c r="B74" s="520"/>
      <c r="C74" s="520"/>
      <c r="D74" s="174" t="s">
        <v>59</v>
      </c>
      <c r="E74" s="175" t="s">
        <v>60</v>
      </c>
      <c r="F74" s="176" t="s">
        <v>113</v>
      </c>
      <c r="G74" s="176" t="s">
        <v>61</v>
      </c>
      <c r="H74" s="124" t="s">
        <v>62</v>
      </c>
      <c r="I74" s="135"/>
      <c r="J74" s="136"/>
      <c r="K74" s="136"/>
      <c r="L74" s="136"/>
      <c r="M74" s="136"/>
      <c r="N74" s="136"/>
      <c r="O74" s="136"/>
      <c r="P74" s="121"/>
      <c r="Q74" s="2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85" x14ac:dyDescent="0.25">
      <c r="A75" s="575" t="s">
        <v>63</v>
      </c>
      <c r="B75" s="576"/>
      <c r="C75" s="577"/>
      <c r="D75" s="207">
        <f>SUM(E75:H75)</f>
        <v>0</v>
      </c>
      <c r="E75" s="27"/>
      <c r="F75" s="28"/>
      <c r="G75" s="28"/>
      <c r="H75" s="29"/>
      <c r="I75" s="191"/>
      <c r="J75" s="136"/>
      <c r="K75" s="136"/>
      <c r="L75" s="136"/>
      <c r="M75" s="136"/>
      <c r="N75" s="136"/>
      <c r="O75" s="136"/>
      <c r="P75" s="121"/>
      <c r="Q75" s="2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85" x14ac:dyDescent="0.25">
      <c r="A76" s="572" t="s">
        <v>64</v>
      </c>
      <c r="B76" s="573"/>
      <c r="C76" s="574"/>
      <c r="D76" s="207">
        <f>SUM(E76:H76)</f>
        <v>0</v>
      </c>
      <c r="E76" s="34"/>
      <c r="F76" s="35"/>
      <c r="G76" s="35"/>
      <c r="H76" s="36"/>
      <c r="I76" s="191"/>
      <c r="J76" s="136"/>
      <c r="K76" s="136"/>
      <c r="L76" s="136"/>
      <c r="M76" s="136"/>
      <c r="N76" s="136"/>
      <c r="O76" s="136"/>
      <c r="P76" s="122"/>
      <c r="Q76" s="2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85" x14ac:dyDescent="0.25">
      <c r="A77" s="506" t="s">
        <v>65</v>
      </c>
      <c r="B77" s="507"/>
      <c r="C77" s="508"/>
      <c r="D77" s="207">
        <f>SUM(E77:H77)</f>
        <v>0</v>
      </c>
      <c r="E77" s="53"/>
      <c r="F77" s="54"/>
      <c r="G77" s="54"/>
      <c r="H77" s="126"/>
      <c r="I77" s="191"/>
      <c r="J77" s="136"/>
      <c r="K77" s="136"/>
      <c r="L77" s="136"/>
      <c r="M77" s="136"/>
      <c r="N77" s="136"/>
      <c r="O77" s="136"/>
      <c r="P77" s="136"/>
      <c r="Q77" s="2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85" x14ac:dyDescent="0.25">
      <c r="A78" s="578" t="s">
        <v>66</v>
      </c>
      <c r="B78" s="579"/>
      <c r="C78" s="580"/>
      <c r="D78" s="208">
        <f>SUM(E78:H78)</f>
        <v>0</v>
      </c>
      <c r="E78" s="94"/>
      <c r="F78" s="64"/>
      <c r="G78" s="64"/>
      <c r="H78" s="128"/>
      <c r="I78" s="191"/>
      <c r="J78" s="136"/>
      <c r="K78" s="136"/>
      <c r="L78" s="136"/>
      <c r="M78" s="136"/>
      <c r="N78" s="136"/>
      <c r="O78" s="136"/>
      <c r="P78" s="136"/>
      <c r="Q78" s="2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85" x14ac:dyDescent="0.25">
      <c r="A79" s="496" t="s">
        <v>4</v>
      </c>
      <c r="B79" s="497"/>
      <c r="C79" s="498"/>
      <c r="D79" s="209">
        <f>SUM(E79:H79)</f>
        <v>0</v>
      </c>
      <c r="E79" s="199">
        <f>SUM(E75:E78)</f>
        <v>0</v>
      </c>
      <c r="F79" s="200">
        <f>SUM(F75:F78)</f>
        <v>0</v>
      </c>
      <c r="G79" s="200">
        <f>SUM(G75:G78)</f>
        <v>0</v>
      </c>
      <c r="H79" s="210">
        <f>SUM(H75:H78)</f>
        <v>0</v>
      </c>
      <c r="I79" s="191"/>
      <c r="J79" s="121"/>
      <c r="K79" s="121"/>
      <c r="L79" s="121"/>
      <c r="M79" s="121"/>
      <c r="N79" s="121"/>
      <c r="O79" s="121"/>
      <c r="P79" s="136"/>
      <c r="Q79" s="2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85" x14ac:dyDescent="0.25">
      <c r="A80" s="211" t="s">
        <v>67</v>
      </c>
      <c r="B80" s="141"/>
      <c r="C80" s="141"/>
      <c r="D80" s="141"/>
      <c r="E80" s="142"/>
      <c r="F80" s="142"/>
      <c r="G80" s="142"/>
      <c r="H80" s="142"/>
      <c r="I80" s="142"/>
      <c r="J80" s="142"/>
      <c r="K80" s="143"/>
      <c r="L80" s="143"/>
      <c r="M80" s="143"/>
      <c r="N80" s="144"/>
      <c r="O80" s="145"/>
      <c r="P80" s="136"/>
      <c r="Q80" s="2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21" x14ac:dyDescent="0.25">
      <c r="A81" s="581" t="s">
        <v>68</v>
      </c>
      <c r="B81" s="582"/>
      <c r="C81" s="583"/>
      <c r="D81" s="162" t="s">
        <v>69</v>
      </c>
      <c r="E81" s="584"/>
      <c r="F81" s="584"/>
      <c r="G81" s="2"/>
      <c r="H81" s="2"/>
      <c r="I81" s="2"/>
      <c r="J81" s="2"/>
      <c r="K81" s="2"/>
      <c r="L81" s="2"/>
      <c r="M81" s="2"/>
      <c r="N81" s="2"/>
      <c r="O81" s="2"/>
      <c r="P81" s="136"/>
      <c r="Q81" s="2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x14ac:dyDescent="0.25">
      <c r="A82" s="499" t="s">
        <v>70</v>
      </c>
      <c r="B82" s="500"/>
      <c r="C82" s="501"/>
      <c r="D82" s="146"/>
      <c r="E82" s="502"/>
      <c r="F82" s="502"/>
      <c r="G82" s="2"/>
      <c r="H82" s="2"/>
      <c r="I82" s="2"/>
      <c r="J82" s="2"/>
      <c r="K82" s="2"/>
      <c r="L82" s="2"/>
      <c r="M82" s="2"/>
      <c r="N82" s="2"/>
      <c r="O82" s="2"/>
      <c r="P82" s="121"/>
      <c r="Q82" s="2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x14ac:dyDescent="0.25">
      <c r="A83" s="506" t="s">
        <v>71</v>
      </c>
      <c r="B83" s="507"/>
      <c r="C83" s="508"/>
      <c r="D83" s="146"/>
      <c r="E83" s="502"/>
      <c r="F83" s="50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x14ac:dyDescent="0.25">
      <c r="A84" s="512" t="s">
        <v>72</v>
      </c>
      <c r="B84" s="513"/>
      <c r="C84" s="514"/>
      <c r="D84" s="147"/>
      <c r="E84" s="212"/>
      <c r="F84" s="21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x14ac:dyDescent="0.25">
      <c r="A85" s="213" t="s">
        <v>73</v>
      </c>
      <c r="B85" s="213"/>
      <c r="C85" s="148"/>
      <c r="D85" s="149"/>
      <c r="E85" s="150"/>
    </row>
    <row r="86" spans="1:28" x14ac:dyDescent="0.25">
      <c r="A86" s="515" t="s">
        <v>74</v>
      </c>
      <c r="B86" s="515"/>
      <c r="C86" s="515"/>
      <c r="D86" s="516" t="s">
        <v>75</v>
      </c>
      <c r="E86" s="516" t="s">
        <v>114</v>
      </c>
    </row>
    <row r="87" spans="1:28" ht="18.75" customHeight="1" x14ac:dyDescent="0.25">
      <c r="A87" s="515"/>
      <c r="B87" s="515"/>
      <c r="C87" s="515"/>
      <c r="D87" s="516"/>
      <c r="E87" s="516"/>
    </row>
    <row r="88" spans="1:28" x14ac:dyDescent="0.25">
      <c r="A88" s="509" t="s">
        <v>76</v>
      </c>
      <c r="B88" s="510"/>
      <c r="C88" s="511"/>
      <c r="D88" s="214"/>
      <c r="E88" s="215"/>
      <c r="F88" s="187"/>
    </row>
    <row r="89" spans="1:28" x14ac:dyDescent="0.25">
      <c r="A89" s="503" t="s">
        <v>115</v>
      </c>
      <c r="B89" s="504"/>
      <c r="C89" s="505"/>
      <c r="D89" s="216"/>
      <c r="E89" s="217"/>
      <c r="F89" s="187"/>
    </row>
    <row r="90" spans="1:28" x14ac:dyDescent="0.25">
      <c r="A90" s="598" t="s">
        <v>77</v>
      </c>
      <c r="B90" s="599"/>
      <c r="C90" s="600"/>
      <c r="D90" s="218"/>
      <c r="E90" s="219"/>
      <c r="F90" s="187"/>
    </row>
    <row r="91" spans="1:28" x14ac:dyDescent="0.25">
      <c r="A91" s="148" t="s">
        <v>78</v>
      </c>
      <c r="B91" s="213"/>
      <c r="C91" s="148"/>
      <c r="D91" s="149"/>
      <c r="E91" s="150"/>
    </row>
    <row r="92" spans="1:28" x14ac:dyDescent="0.25">
      <c r="A92" s="515" t="s">
        <v>74</v>
      </c>
      <c r="B92" s="515"/>
      <c r="C92" s="515"/>
      <c r="D92" s="516" t="s">
        <v>75</v>
      </c>
      <c r="E92" s="516" t="s">
        <v>114</v>
      </c>
    </row>
    <row r="93" spans="1:28" ht="15.75" customHeight="1" x14ac:dyDescent="0.25">
      <c r="A93" s="515"/>
      <c r="B93" s="515"/>
      <c r="C93" s="515"/>
      <c r="D93" s="516"/>
      <c r="E93" s="516"/>
      <c r="F93" s="187"/>
    </row>
    <row r="94" spans="1:28" x14ac:dyDescent="0.25">
      <c r="A94" s="604" t="s">
        <v>116</v>
      </c>
      <c r="B94" s="605"/>
      <c r="C94" s="606"/>
      <c r="D94" s="214"/>
      <c r="E94" s="215"/>
      <c r="F94" s="187"/>
    </row>
    <row r="95" spans="1:28" x14ac:dyDescent="0.25">
      <c r="A95" s="601" t="s">
        <v>117</v>
      </c>
      <c r="B95" s="602"/>
      <c r="C95" s="603"/>
      <c r="D95" s="218"/>
      <c r="E95" s="219"/>
      <c r="F95" s="187"/>
    </row>
    <row r="96" spans="1:28" x14ac:dyDescent="0.25">
      <c r="A96" s="213" t="s">
        <v>118</v>
      </c>
      <c r="B96" s="148"/>
      <c r="C96" s="148"/>
      <c r="D96" s="149"/>
      <c r="E96" s="150"/>
      <c r="F96" s="151"/>
      <c r="G96" s="151"/>
      <c r="H96" s="151"/>
    </row>
    <row r="97" spans="1:85" x14ac:dyDescent="0.25">
      <c r="A97" s="585" t="s">
        <v>119</v>
      </c>
      <c r="B97" s="585"/>
      <c r="C97" s="586"/>
      <c r="D97" s="516" t="s">
        <v>82</v>
      </c>
      <c r="E97" s="554" t="s">
        <v>83</v>
      </c>
      <c r="F97" s="555"/>
      <c r="G97" s="555"/>
      <c r="H97" s="555"/>
      <c r="I97" s="555"/>
      <c r="J97" s="555"/>
      <c r="K97" s="566" t="s">
        <v>84</v>
      </c>
      <c r="L97" s="567"/>
    </row>
    <row r="98" spans="1:85" ht="17.25" customHeight="1" x14ac:dyDescent="0.25">
      <c r="A98" s="587"/>
      <c r="B98" s="587"/>
      <c r="C98" s="588"/>
      <c r="D98" s="516"/>
      <c r="E98" s="157" t="s">
        <v>85</v>
      </c>
      <c r="F98" s="158" t="s">
        <v>86</v>
      </c>
      <c r="G98" s="159" t="s">
        <v>87</v>
      </c>
      <c r="H98" s="159" t="s">
        <v>88</v>
      </c>
      <c r="I98" s="160" t="s">
        <v>89</v>
      </c>
      <c r="J98" s="161" t="s">
        <v>90</v>
      </c>
      <c r="K98" s="162" t="s">
        <v>91</v>
      </c>
      <c r="L98" s="162" t="s">
        <v>92</v>
      </c>
    </row>
    <row r="99" spans="1:85" x14ac:dyDescent="0.25">
      <c r="A99" s="589" t="s">
        <v>93</v>
      </c>
      <c r="B99" s="590"/>
      <c r="C99" s="163" t="s">
        <v>94</v>
      </c>
      <c r="D99" s="220"/>
      <c r="E99" s="27"/>
      <c r="F99" s="31"/>
      <c r="G99" s="28"/>
      <c r="H99" s="28"/>
      <c r="I99" s="28"/>
      <c r="J99" s="32"/>
      <c r="K99" s="164"/>
      <c r="L99" s="32"/>
      <c r="M99" s="221"/>
      <c r="CG99" s="187">
        <v>0</v>
      </c>
    </row>
    <row r="100" spans="1:85" x14ac:dyDescent="0.25">
      <c r="A100" s="591"/>
      <c r="B100" s="592"/>
      <c r="C100" s="165" t="s">
        <v>95</v>
      </c>
      <c r="D100" s="222"/>
      <c r="E100" s="53"/>
      <c r="F100" s="55"/>
      <c r="G100" s="54"/>
      <c r="H100" s="54"/>
      <c r="I100" s="54"/>
      <c r="J100" s="39"/>
      <c r="K100" s="166"/>
      <c r="L100" s="39"/>
      <c r="M100" s="221"/>
      <c r="CG100" s="187">
        <v>0</v>
      </c>
    </row>
    <row r="101" spans="1:85" x14ac:dyDescent="0.25">
      <c r="A101" s="591"/>
      <c r="B101" s="592"/>
      <c r="C101" s="165" t="s">
        <v>96</v>
      </c>
      <c r="D101" s="223"/>
      <c r="E101" s="79"/>
      <c r="F101" s="129"/>
      <c r="G101" s="92"/>
      <c r="H101" s="92"/>
      <c r="I101" s="92"/>
      <c r="J101" s="86"/>
      <c r="K101" s="167"/>
      <c r="L101" s="86"/>
      <c r="M101" s="221"/>
      <c r="CG101" s="187">
        <v>0</v>
      </c>
    </row>
    <row r="102" spans="1:85" x14ac:dyDescent="0.25">
      <c r="A102" s="589" t="s">
        <v>97</v>
      </c>
      <c r="B102" s="590"/>
      <c r="C102" s="163" t="s">
        <v>94</v>
      </c>
      <c r="D102" s="220"/>
      <c r="E102" s="34"/>
      <c r="F102" s="38"/>
      <c r="G102" s="35"/>
      <c r="H102" s="35"/>
      <c r="I102" s="35"/>
      <c r="J102" s="40"/>
      <c r="K102" s="168"/>
      <c r="L102" s="40"/>
      <c r="M102" s="221"/>
      <c r="CG102" s="187">
        <v>0</v>
      </c>
    </row>
    <row r="103" spans="1:85" x14ac:dyDescent="0.25">
      <c r="A103" s="591"/>
      <c r="B103" s="592"/>
      <c r="C103" s="165" t="s">
        <v>95</v>
      </c>
      <c r="D103" s="222"/>
      <c r="E103" s="94"/>
      <c r="F103" s="63"/>
      <c r="G103" s="64"/>
      <c r="H103" s="64"/>
      <c r="I103" s="64"/>
      <c r="J103" s="68"/>
      <c r="K103" s="169"/>
      <c r="L103" s="68"/>
      <c r="M103" s="221"/>
      <c r="CG103" s="187">
        <v>0</v>
      </c>
    </row>
    <row r="104" spans="1:85" x14ac:dyDescent="0.25">
      <c r="A104" s="591"/>
      <c r="B104" s="592"/>
      <c r="C104" s="165" t="s">
        <v>96</v>
      </c>
      <c r="D104" s="223"/>
      <c r="E104" s="94"/>
      <c r="F104" s="63"/>
      <c r="G104" s="64"/>
      <c r="H104" s="64"/>
      <c r="I104" s="64"/>
      <c r="J104" s="68"/>
      <c r="K104" s="169"/>
      <c r="L104" s="68"/>
      <c r="M104" s="221"/>
      <c r="CG104" s="187">
        <v>0</v>
      </c>
    </row>
    <row r="105" spans="1:85" x14ac:dyDescent="0.25">
      <c r="A105" s="589" t="s">
        <v>98</v>
      </c>
      <c r="B105" s="593"/>
      <c r="C105" s="163" t="s">
        <v>94</v>
      </c>
      <c r="D105" s="220"/>
      <c r="E105" s="27"/>
      <c r="F105" s="31"/>
      <c r="G105" s="28"/>
      <c r="H105" s="28"/>
      <c r="I105" s="28"/>
      <c r="J105" s="32"/>
      <c r="K105" s="164"/>
      <c r="L105" s="32"/>
      <c r="M105" s="221"/>
      <c r="CG105" s="187">
        <v>0</v>
      </c>
    </row>
    <row r="106" spans="1:85" x14ac:dyDescent="0.25">
      <c r="A106" s="594"/>
      <c r="B106" s="595"/>
      <c r="C106" s="165" t="s">
        <v>95</v>
      </c>
      <c r="D106" s="222"/>
      <c r="E106" s="53"/>
      <c r="F106" s="55"/>
      <c r="G106" s="54"/>
      <c r="H106" s="54"/>
      <c r="I106" s="54"/>
      <c r="J106" s="39"/>
      <c r="K106" s="166"/>
      <c r="L106" s="39"/>
      <c r="M106" s="221"/>
      <c r="CG106" s="187">
        <v>0</v>
      </c>
    </row>
    <row r="107" spans="1:85" x14ac:dyDescent="0.25">
      <c r="A107" s="596"/>
      <c r="B107" s="597"/>
      <c r="C107" s="224" t="s">
        <v>96</v>
      </c>
      <c r="D107" s="223"/>
      <c r="E107" s="79"/>
      <c r="F107" s="129"/>
      <c r="G107" s="92"/>
      <c r="H107" s="92"/>
      <c r="I107" s="92"/>
      <c r="J107" s="86"/>
      <c r="K107" s="167"/>
      <c r="L107" s="86"/>
      <c r="M107" s="221"/>
      <c r="CG107" s="187">
        <v>0</v>
      </c>
    </row>
    <row r="195" spans="1:2" hidden="1" x14ac:dyDescent="0.25">
      <c r="A195" s="225">
        <f>SUM(D40,D72,D79,D82:D84,D88:D90,D94:D95,D99:L107)</f>
        <v>2419</v>
      </c>
      <c r="B195" s="186">
        <f>SUM(CG8:CO108)</f>
        <v>0</v>
      </c>
    </row>
  </sheetData>
  <mergeCells count="85">
    <mergeCell ref="E92:E93"/>
    <mergeCell ref="A95:C95"/>
    <mergeCell ref="A94:C94"/>
    <mergeCell ref="B51:C51"/>
    <mergeCell ref="B52:C52"/>
    <mergeCell ref="A90:C90"/>
    <mergeCell ref="A92:C93"/>
    <mergeCell ref="D92:D93"/>
    <mergeCell ref="E86:E87"/>
    <mergeCell ref="A74:C74"/>
    <mergeCell ref="B60:C60"/>
    <mergeCell ref="B66:C66"/>
    <mergeCell ref="A76:C76"/>
    <mergeCell ref="B65:C65"/>
    <mergeCell ref="B71:C71"/>
    <mergeCell ref="A75:C75"/>
    <mergeCell ref="A11:A40"/>
    <mergeCell ref="B11:C11"/>
    <mergeCell ref="B12:B14"/>
    <mergeCell ref="B21:C21"/>
    <mergeCell ref="B22:B24"/>
    <mergeCell ref="B25:B27"/>
    <mergeCell ref="B29:C29"/>
    <mergeCell ref="B30:B31"/>
    <mergeCell ref="B35:C35"/>
    <mergeCell ref="B36:B38"/>
    <mergeCell ref="B40:C40"/>
    <mergeCell ref="B19:C19"/>
    <mergeCell ref="B33:C33"/>
    <mergeCell ref="B34:C34"/>
    <mergeCell ref="B39:C39"/>
    <mergeCell ref="B15:C15"/>
    <mergeCell ref="A97:C98"/>
    <mergeCell ref="A99:B101"/>
    <mergeCell ref="A102:B104"/>
    <mergeCell ref="A105:B107"/>
    <mergeCell ref="D97:D98"/>
    <mergeCell ref="E97:J97"/>
    <mergeCell ref="K97:L97"/>
    <mergeCell ref="A81:C81"/>
    <mergeCell ref="E81:F81"/>
    <mergeCell ref="A77:C77"/>
    <mergeCell ref="A78:C78"/>
    <mergeCell ref="A79:C79"/>
    <mergeCell ref="A83:C83"/>
    <mergeCell ref="A89:C89"/>
    <mergeCell ref="A82:C82"/>
    <mergeCell ref="E82:F82"/>
    <mergeCell ref="A88:C88"/>
    <mergeCell ref="E83:F83"/>
    <mergeCell ref="A84:C84"/>
    <mergeCell ref="A86:C87"/>
    <mergeCell ref="D86:D87"/>
    <mergeCell ref="A6:O6"/>
    <mergeCell ref="A9:C10"/>
    <mergeCell ref="D9:D10"/>
    <mergeCell ref="E9:I9"/>
    <mergeCell ref="J9:X9"/>
    <mergeCell ref="AC9:AC10"/>
    <mergeCell ref="B28:C28"/>
    <mergeCell ref="B16:C16"/>
    <mergeCell ref="B17:C17"/>
    <mergeCell ref="B18:C18"/>
    <mergeCell ref="B20:C20"/>
    <mergeCell ref="B67:C67"/>
    <mergeCell ref="B68:B70"/>
    <mergeCell ref="Y9:Z9"/>
    <mergeCell ref="AA9:AA10"/>
    <mergeCell ref="AB9:AB10"/>
    <mergeCell ref="B72:C72"/>
    <mergeCell ref="B64:C64"/>
    <mergeCell ref="B32:C32"/>
    <mergeCell ref="B47:C47"/>
    <mergeCell ref="B48:C48"/>
    <mergeCell ref="B50:C50"/>
    <mergeCell ref="B49:C49"/>
    <mergeCell ref="A42:C42"/>
    <mergeCell ref="A43:A72"/>
    <mergeCell ref="B43:C43"/>
    <mergeCell ref="B44:B46"/>
    <mergeCell ref="B53:C53"/>
    <mergeCell ref="B54:B56"/>
    <mergeCell ref="B57:B59"/>
    <mergeCell ref="B61:C61"/>
    <mergeCell ref="B62:B63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95"/>
  <sheetViews>
    <sheetView workbookViewId="0">
      <selection activeCell="B20" sqref="B20:C20"/>
    </sheetView>
  </sheetViews>
  <sheetFormatPr baseColWidth="10" defaultRowHeight="15" x14ac:dyDescent="0.25"/>
  <cols>
    <col min="1" max="2" width="26.7109375" style="186" customWidth="1"/>
    <col min="3" max="3" width="37.28515625" style="186" customWidth="1"/>
    <col min="4" max="4" width="11.42578125" style="186"/>
    <col min="5" max="5" width="12.7109375" style="186" customWidth="1"/>
    <col min="6" max="6" width="11.42578125" style="186"/>
    <col min="7" max="7" width="14.5703125" style="186" customWidth="1"/>
    <col min="8" max="8" width="13.5703125" style="186" customWidth="1"/>
    <col min="9" max="9" width="15.7109375" style="186" customWidth="1"/>
    <col min="10" max="26" width="11.42578125" style="186"/>
    <col min="27" max="27" width="13.140625" style="186" customWidth="1"/>
    <col min="28" max="28" width="13.42578125" style="186" customWidth="1"/>
    <col min="29" max="76" width="11.42578125" style="186"/>
    <col min="77" max="96" width="0" style="187" hidden="1" customWidth="1"/>
    <col min="97" max="98" width="11.42578125" style="187"/>
    <col min="99" max="16384" width="11.42578125" style="186"/>
  </cols>
  <sheetData>
    <row r="1" spans="1:98" s="184" customFormat="1" ht="14.25" customHeight="1" x14ac:dyDescent="0.15">
      <c r="A1" s="184" t="s">
        <v>0</v>
      </c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</row>
    <row r="2" spans="1:98" s="184" customFormat="1" ht="14.25" customHeight="1" x14ac:dyDescent="0.15">
      <c r="A2" s="184" t="str">
        <f>CONCATENATE("COMUNA: ",[2]NOMBRE!B2," - ","( ",[2]NOMBRE!C2,[2]NOMBRE!D2,[2]NOMBRE!E2,[2]NOMBRE!F2,[2]NOMBRE!G2," )")</f>
        <v>COMUNA: Linares - ( 07401 )</v>
      </c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</row>
    <row r="3" spans="1:98" s="184" customFormat="1" ht="14.25" customHeight="1" x14ac:dyDescent="0.15">
      <c r="A3" s="184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</row>
    <row r="4" spans="1:98" s="184" customFormat="1" ht="14.25" customHeight="1" x14ac:dyDescent="0.15">
      <c r="A4" s="184" t="str">
        <f>CONCATENATE("MES: ",[2]NOMBRE!B6," - ","( ",[2]NOMBRE!C6,[2]NOMBRE!D6," )")</f>
        <v>MES: FEBRERO - ( 02 )</v>
      </c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</row>
    <row r="5" spans="1:98" s="184" customFormat="1" ht="14.25" customHeight="1" x14ac:dyDescent="0.15">
      <c r="A5" s="184" t="str">
        <f>CONCATENATE("AÑO: ",[2]NOMBRE!B7)</f>
        <v>AÑO: 2017</v>
      </c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</row>
    <row r="6" spans="1:98" ht="15.75" x14ac:dyDescent="0.25">
      <c r="A6" s="553" t="s">
        <v>1</v>
      </c>
      <c r="B6" s="553"/>
      <c r="C6" s="553"/>
      <c r="D6" s="553"/>
      <c r="E6" s="553"/>
      <c r="F6" s="553"/>
      <c r="G6" s="553"/>
      <c r="H6" s="553"/>
      <c r="I6" s="553"/>
      <c r="J6" s="553"/>
      <c r="K6" s="553"/>
      <c r="L6" s="553"/>
      <c r="M6" s="553"/>
      <c r="N6" s="553"/>
      <c r="O6" s="553"/>
      <c r="P6" s="1"/>
      <c r="Q6" s="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98" ht="15.7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"/>
      <c r="Q7" s="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98" x14ac:dyDescent="0.25">
      <c r="A8" s="4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98" ht="15" customHeight="1" x14ac:dyDescent="0.25">
      <c r="A9" s="554" t="s">
        <v>3</v>
      </c>
      <c r="B9" s="555"/>
      <c r="C9" s="556"/>
      <c r="D9" s="526" t="s">
        <v>4</v>
      </c>
      <c r="E9" s="560" t="s">
        <v>99</v>
      </c>
      <c r="F9" s="561"/>
      <c r="G9" s="561"/>
      <c r="H9" s="561"/>
      <c r="I9" s="562"/>
      <c r="J9" s="563" t="s">
        <v>100</v>
      </c>
      <c r="K9" s="564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5"/>
      <c r="Y9" s="537" t="s">
        <v>101</v>
      </c>
      <c r="Z9" s="538"/>
      <c r="AA9" s="539" t="s">
        <v>102</v>
      </c>
      <c r="AB9" s="526" t="s">
        <v>103</v>
      </c>
      <c r="AC9" s="541" t="s">
        <v>104</v>
      </c>
    </row>
    <row r="10" spans="1:98" ht="33" customHeight="1" x14ac:dyDescent="0.25">
      <c r="A10" s="557"/>
      <c r="B10" s="558"/>
      <c r="C10" s="559"/>
      <c r="D10" s="528"/>
      <c r="E10" s="7" t="s">
        <v>5</v>
      </c>
      <c r="F10" s="8" t="s">
        <v>6</v>
      </c>
      <c r="G10" s="8" t="s">
        <v>7</v>
      </c>
      <c r="H10" s="9" t="s">
        <v>8</v>
      </c>
      <c r="I10" s="10" t="s">
        <v>9</v>
      </c>
      <c r="J10" s="11" t="s">
        <v>10</v>
      </c>
      <c r="K10" s="8" t="s">
        <v>11</v>
      </c>
      <c r="L10" s="8" t="s">
        <v>12</v>
      </c>
      <c r="M10" s="8" t="s">
        <v>13</v>
      </c>
      <c r="N10" s="8" t="s">
        <v>14</v>
      </c>
      <c r="O10" s="8" t="s">
        <v>15</v>
      </c>
      <c r="P10" s="8" t="s">
        <v>16</v>
      </c>
      <c r="Q10" s="8" t="s">
        <v>17</v>
      </c>
      <c r="R10" s="8" t="s">
        <v>18</v>
      </c>
      <c r="S10" s="8" t="s">
        <v>19</v>
      </c>
      <c r="T10" s="8" t="s">
        <v>20</v>
      </c>
      <c r="U10" s="8" t="s">
        <v>21</v>
      </c>
      <c r="V10" s="8" t="s">
        <v>22</v>
      </c>
      <c r="W10" s="8" t="s">
        <v>23</v>
      </c>
      <c r="X10" s="12" t="s">
        <v>24</v>
      </c>
      <c r="Y10" s="13" t="s">
        <v>25</v>
      </c>
      <c r="Z10" s="14" t="s">
        <v>105</v>
      </c>
      <c r="AA10" s="540"/>
      <c r="AB10" s="528"/>
      <c r="AC10" s="542"/>
    </row>
    <row r="11" spans="1:98" x14ac:dyDescent="0.25">
      <c r="A11" s="521" t="s">
        <v>26</v>
      </c>
      <c r="B11" s="545" t="s">
        <v>27</v>
      </c>
      <c r="C11" s="546"/>
      <c r="D11" s="188">
        <f>SUM(E11:G11)</f>
        <v>130</v>
      </c>
      <c r="E11" s="16">
        <v>130</v>
      </c>
      <c r="F11" s="17"/>
      <c r="G11" s="17"/>
      <c r="H11" s="18"/>
      <c r="I11" s="19"/>
      <c r="J11" s="18"/>
      <c r="K11" s="20"/>
      <c r="L11" s="2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/>
      <c r="Z11" s="23"/>
      <c r="AA11" s="24"/>
      <c r="AB11" s="24"/>
      <c r="AC11" s="24"/>
      <c r="AD11" s="189"/>
    </row>
    <row r="12" spans="1:98" x14ac:dyDescent="0.25">
      <c r="A12" s="522"/>
      <c r="B12" s="547" t="s">
        <v>28</v>
      </c>
      <c r="C12" s="25" t="s">
        <v>29</v>
      </c>
      <c r="D12" s="190">
        <f t="shared" ref="D12:D19" si="0">SUM(E12:X12)</f>
        <v>69</v>
      </c>
      <c r="E12" s="27">
        <v>62</v>
      </c>
      <c r="F12" s="28"/>
      <c r="G12" s="28"/>
      <c r="H12" s="28"/>
      <c r="I12" s="29"/>
      <c r="J12" s="28"/>
      <c r="K12" s="28"/>
      <c r="L12" s="28">
        <v>2</v>
      </c>
      <c r="M12" s="28"/>
      <c r="N12" s="28">
        <v>5</v>
      </c>
      <c r="O12" s="28"/>
      <c r="P12" s="28"/>
      <c r="Q12" s="28"/>
      <c r="R12" s="28"/>
      <c r="S12" s="28"/>
      <c r="T12" s="28"/>
      <c r="U12" s="28"/>
      <c r="V12" s="28"/>
      <c r="W12" s="28"/>
      <c r="X12" s="30"/>
      <c r="Y12" s="31"/>
      <c r="Z12" s="30"/>
      <c r="AA12" s="32"/>
      <c r="AB12" s="32"/>
      <c r="AC12" s="32"/>
      <c r="AD12" s="191"/>
      <c r="CA12" s="187" t="str">
        <f t="shared" ref="CA12:CA35" si="1">IF(D12&lt;SUM(Y12:AC12),"Total por edad no puede ser menor que la suma de los subgrupos","")</f>
        <v/>
      </c>
      <c r="CG12" s="187">
        <f t="shared" ref="CG12:CG39" si="2">IF(D12&lt;SUM(Y12:AC12),1,0)</f>
        <v>0</v>
      </c>
    </row>
    <row r="13" spans="1:98" x14ac:dyDescent="0.25">
      <c r="A13" s="522"/>
      <c r="B13" s="548"/>
      <c r="C13" s="180" t="s">
        <v>30</v>
      </c>
      <c r="D13" s="192">
        <f t="shared" si="0"/>
        <v>86</v>
      </c>
      <c r="E13" s="34">
        <v>34</v>
      </c>
      <c r="F13" s="35">
        <v>2</v>
      </c>
      <c r="G13" s="35">
        <v>10</v>
      </c>
      <c r="H13" s="35">
        <v>16</v>
      </c>
      <c r="I13" s="36">
        <v>4</v>
      </c>
      <c r="J13" s="35"/>
      <c r="K13" s="35"/>
      <c r="L13" s="35">
        <v>1</v>
      </c>
      <c r="M13" s="35"/>
      <c r="N13" s="35"/>
      <c r="O13" s="35">
        <v>1</v>
      </c>
      <c r="P13" s="35">
        <v>5</v>
      </c>
      <c r="Q13" s="35">
        <v>5</v>
      </c>
      <c r="R13" s="35">
        <v>2</v>
      </c>
      <c r="S13" s="35"/>
      <c r="T13" s="35">
        <v>6</v>
      </c>
      <c r="U13" s="35"/>
      <c r="V13" s="35"/>
      <c r="W13" s="35"/>
      <c r="X13" s="37"/>
      <c r="Y13" s="38"/>
      <c r="Z13" s="37"/>
      <c r="AA13" s="39"/>
      <c r="AB13" s="39"/>
      <c r="AC13" s="40"/>
      <c r="AD13" s="191"/>
      <c r="CA13" s="187" t="str">
        <f t="shared" si="1"/>
        <v/>
      </c>
      <c r="CG13" s="187">
        <f t="shared" si="2"/>
        <v>0</v>
      </c>
    </row>
    <row r="14" spans="1:98" x14ac:dyDescent="0.25">
      <c r="A14" s="522"/>
      <c r="B14" s="549"/>
      <c r="C14" s="41" t="s">
        <v>31</v>
      </c>
      <c r="D14" s="193">
        <f t="shared" si="0"/>
        <v>31</v>
      </c>
      <c r="E14" s="43">
        <v>13</v>
      </c>
      <c r="F14" s="44"/>
      <c r="G14" s="44"/>
      <c r="H14" s="44"/>
      <c r="I14" s="45"/>
      <c r="J14" s="44"/>
      <c r="K14" s="44"/>
      <c r="L14" s="44"/>
      <c r="M14" s="44"/>
      <c r="N14" s="44"/>
      <c r="O14" s="44"/>
      <c r="P14" s="44"/>
      <c r="Q14" s="44"/>
      <c r="R14" s="44">
        <v>1</v>
      </c>
      <c r="S14" s="44"/>
      <c r="T14" s="44"/>
      <c r="U14" s="44"/>
      <c r="V14" s="44">
        <v>10</v>
      </c>
      <c r="W14" s="44">
        <v>7</v>
      </c>
      <c r="X14" s="46"/>
      <c r="Y14" s="47"/>
      <c r="Z14" s="46"/>
      <c r="AA14" s="48"/>
      <c r="AB14" s="48"/>
      <c r="AC14" s="48"/>
      <c r="AD14" s="191"/>
      <c r="CA14" s="187" t="str">
        <f t="shared" si="1"/>
        <v/>
      </c>
      <c r="CG14" s="187">
        <f t="shared" si="2"/>
        <v>0</v>
      </c>
    </row>
    <row r="15" spans="1:98" x14ac:dyDescent="0.25">
      <c r="A15" s="522"/>
      <c r="B15" s="543" t="s">
        <v>32</v>
      </c>
      <c r="C15" s="544"/>
      <c r="D15" s="194">
        <f t="shared" si="0"/>
        <v>93</v>
      </c>
      <c r="E15" s="34">
        <v>93</v>
      </c>
      <c r="F15" s="35"/>
      <c r="G15" s="35"/>
      <c r="H15" s="35"/>
      <c r="I15" s="40"/>
      <c r="J15" s="38"/>
      <c r="K15" s="35"/>
      <c r="L15" s="35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1"/>
      <c r="Z15" s="52"/>
      <c r="AA15" s="40"/>
      <c r="AB15" s="40"/>
      <c r="AC15" s="40"/>
      <c r="AD15" s="191"/>
      <c r="CA15" s="187" t="str">
        <f t="shared" si="1"/>
        <v/>
      </c>
      <c r="CG15" s="187">
        <f t="shared" si="2"/>
        <v>0</v>
      </c>
    </row>
    <row r="16" spans="1:98" x14ac:dyDescent="0.25">
      <c r="A16" s="522"/>
      <c r="B16" s="518" t="s">
        <v>33</v>
      </c>
      <c r="C16" s="519"/>
      <c r="D16" s="192">
        <f t="shared" si="0"/>
        <v>23</v>
      </c>
      <c r="E16" s="53">
        <v>23</v>
      </c>
      <c r="F16" s="54"/>
      <c r="G16" s="54"/>
      <c r="H16" s="54"/>
      <c r="I16" s="39"/>
      <c r="J16" s="55"/>
      <c r="K16" s="54"/>
      <c r="L16" s="54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7"/>
      <c r="Z16" s="37"/>
      <c r="AA16" s="39"/>
      <c r="AB16" s="39"/>
      <c r="AC16" s="39"/>
      <c r="AD16" s="191"/>
      <c r="CA16" s="187" t="str">
        <f t="shared" si="1"/>
        <v/>
      </c>
      <c r="CG16" s="187">
        <f t="shared" si="2"/>
        <v>0</v>
      </c>
    </row>
    <row r="17" spans="1:85" x14ac:dyDescent="0.25">
      <c r="A17" s="522"/>
      <c r="B17" s="518" t="s">
        <v>34</v>
      </c>
      <c r="C17" s="519"/>
      <c r="D17" s="192">
        <f t="shared" si="0"/>
        <v>0</v>
      </c>
      <c r="E17" s="53"/>
      <c r="F17" s="54"/>
      <c r="G17" s="54"/>
      <c r="H17" s="54"/>
      <c r="I17" s="39"/>
      <c r="J17" s="55"/>
      <c r="K17" s="54"/>
      <c r="L17" s="54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  <c r="Z17" s="37"/>
      <c r="AA17" s="39"/>
      <c r="AB17" s="39"/>
      <c r="AC17" s="39"/>
      <c r="AD17" s="191"/>
      <c r="CA17" s="187" t="str">
        <f t="shared" si="1"/>
        <v/>
      </c>
      <c r="CG17" s="187">
        <f t="shared" si="2"/>
        <v>0</v>
      </c>
    </row>
    <row r="18" spans="1:85" x14ac:dyDescent="0.25">
      <c r="A18" s="522"/>
      <c r="B18" s="518" t="s">
        <v>79</v>
      </c>
      <c r="C18" s="519"/>
      <c r="D18" s="192">
        <f t="shared" si="0"/>
        <v>0</v>
      </c>
      <c r="E18" s="53"/>
      <c r="F18" s="54"/>
      <c r="G18" s="54"/>
      <c r="H18" s="54"/>
      <c r="I18" s="39"/>
      <c r="J18" s="55"/>
      <c r="K18" s="54"/>
      <c r="L18" s="54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7"/>
      <c r="Z18" s="37"/>
      <c r="AA18" s="39"/>
      <c r="AB18" s="39"/>
      <c r="AC18" s="39"/>
      <c r="AD18" s="191"/>
      <c r="CA18" s="187" t="str">
        <f t="shared" si="1"/>
        <v/>
      </c>
      <c r="CG18" s="187">
        <f t="shared" si="2"/>
        <v>0</v>
      </c>
    </row>
    <row r="19" spans="1:85" x14ac:dyDescent="0.25">
      <c r="A19" s="522"/>
      <c r="B19" s="518" t="s">
        <v>35</v>
      </c>
      <c r="C19" s="519"/>
      <c r="D19" s="192">
        <f t="shared" si="0"/>
        <v>54</v>
      </c>
      <c r="E19" s="53">
        <v>54</v>
      </c>
      <c r="F19" s="54"/>
      <c r="G19" s="54"/>
      <c r="H19" s="54"/>
      <c r="I19" s="39"/>
      <c r="J19" s="55"/>
      <c r="K19" s="54"/>
      <c r="L19" s="54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7"/>
      <c r="Z19" s="37"/>
      <c r="AA19" s="39"/>
      <c r="AB19" s="39"/>
      <c r="AC19" s="39"/>
      <c r="AD19" s="191"/>
      <c r="CA19" s="187" t="str">
        <f t="shared" si="1"/>
        <v/>
      </c>
      <c r="CG19" s="187">
        <f t="shared" si="2"/>
        <v>0</v>
      </c>
    </row>
    <row r="20" spans="1:85" x14ac:dyDescent="0.25">
      <c r="A20" s="522"/>
      <c r="B20" s="518" t="s">
        <v>36</v>
      </c>
      <c r="C20" s="519"/>
      <c r="D20" s="192">
        <f>SUM(J20:T20)</f>
        <v>47</v>
      </c>
      <c r="E20" s="58"/>
      <c r="F20" s="59"/>
      <c r="G20" s="59"/>
      <c r="H20" s="59"/>
      <c r="I20" s="60"/>
      <c r="J20" s="55"/>
      <c r="K20" s="54">
        <v>6</v>
      </c>
      <c r="L20" s="54">
        <v>8</v>
      </c>
      <c r="M20" s="54">
        <v>15</v>
      </c>
      <c r="N20" s="54">
        <v>15</v>
      </c>
      <c r="O20" s="54">
        <v>3</v>
      </c>
      <c r="P20" s="54"/>
      <c r="Q20" s="54"/>
      <c r="R20" s="54"/>
      <c r="S20" s="54"/>
      <c r="T20" s="54"/>
      <c r="U20" s="61"/>
      <c r="V20" s="61"/>
      <c r="W20" s="61"/>
      <c r="X20" s="61"/>
      <c r="Y20" s="57"/>
      <c r="Z20" s="37">
        <v>47</v>
      </c>
      <c r="AA20" s="39"/>
      <c r="AB20" s="60"/>
      <c r="AC20" s="60"/>
      <c r="AD20" s="191"/>
      <c r="CA20" s="187" t="str">
        <f t="shared" si="1"/>
        <v/>
      </c>
      <c r="CG20" s="187">
        <f t="shared" si="2"/>
        <v>0</v>
      </c>
    </row>
    <row r="21" spans="1:85" x14ac:dyDescent="0.25">
      <c r="A21" s="522"/>
      <c r="B21" s="524" t="s">
        <v>106</v>
      </c>
      <c r="C21" s="525"/>
      <c r="D21" s="195">
        <f>SUM(H21:T21)</f>
        <v>0</v>
      </c>
      <c r="E21" s="152"/>
      <c r="F21" s="74"/>
      <c r="G21" s="74"/>
      <c r="H21" s="64"/>
      <c r="I21" s="68"/>
      <c r="J21" s="63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5"/>
      <c r="V21" s="65"/>
      <c r="W21" s="65"/>
      <c r="X21" s="65"/>
      <c r="Y21" s="66"/>
      <c r="Z21" s="67"/>
      <c r="AA21" s="68"/>
      <c r="AB21" s="69"/>
      <c r="AC21" s="69"/>
      <c r="AD21" s="191"/>
      <c r="CA21" s="187" t="str">
        <f t="shared" si="1"/>
        <v/>
      </c>
      <c r="CG21" s="187">
        <f t="shared" si="2"/>
        <v>0</v>
      </c>
    </row>
    <row r="22" spans="1:85" x14ac:dyDescent="0.25">
      <c r="A22" s="522"/>
      <c r="B22" s="526" t="s">
        <v>107</v>
      </c>
      <c r="C22" s="70" t="s">
        <v>37</v>
      </c>
      <c r="D22" s="188">
        <f>E22</f>
        <v>31</v>
      </c>
      <c r="E22" s="27">
        <v>31</v>
      </c>
      <c r="F22" s="20"/>
      <c r="G22" s="20"/>
      <c r="H22" s="20"/>
      <c r="I22" s="19"/>
      <c r="J22" s="71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21"/>
      <c r="Y22" s="89"/>
      <c r="Z22" s="23"/>
      <c r="AA22" s="73"/>
      <c r="AB22" s="24"/>
      <c r="AC22" s="24"/>
      <c r="AD22" s="191"/>
      <c r="CA22" s="187" t="str">
        <f t="shared" si="1"/>
        <v/>
      </c>
      <c r="CG22" s="187">
        <f t="shared" si="2"/>
        <v>0</v>
      </c>
    </row>
    <row r="23" spans="1:85" x14ac:dyDescent="0.25">
      <c r="A23" s="522"/>
      <c r="B23" s="527"/>
      <c r="C23" s="182" t="s">
        <v>38</v>
      </c>
      <c r="D23" s="195">
        <f>E23</f>
        <v>40</v>
      </c>
      <c r="E23" s="53">
        <v>40</v>
      </c>
      <c r="F23" s="74"/>
      <c r="G23" s="74"/>
      <c r="H23" s="74"/>
      <c r="I23" s="75"/>
      <c r="J23" s="76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65"/>
      <c r="Y23" s="90"/>
      <c r="Z23" s="91"/>
      <c r="AA23" s="68"/>
      <c r="AB23" s="69"/>
      <c r="AC23" s="69"/>
      <c r="AD23" s="191"/>
      <c r="CA23" s="187" t="str">
        <f t="shared" si="1"/>
        <v/>
      </c>
      <c r="CG23" s="187">
        <f t="shared" si="2"/>
        <v>0</v>
      </c>
    </row>
    <row r="24" spans="1:85" x14ac:dyDescent="0.25">
      <c r="A24" s="522"/>
      <c r="B24" s="528"/>
      <c r="C24" s="77" t="s">
        <v>39</v>
      </c>
      <c r="D24" s="196">
        <f>SUM(E24:G24)</f>
        <v>0</v>
      </c>
      <c r="E24" s="79"/>
      <c r="F24" s="129"/>
      <c r="G24" s="129"/>
      <c r="H24" s="80"/>
      <c r="I24" s="81"/>
      <c r="J24" s="80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3"/>
      <c r="Y24" s="84"/>
      <c r="Z24" s="85"/>
      <c r="AA24" s="86"/>
      <c r="AB24" s="86"/>
      <c r="AC24" s="86"/>
      <c r="AD24" s="191"/>
      <c r="CA24" s="187" t="str">
        <f t="shared" si="1"/>
        <v/>
      </c>
      <c r="CG24" s="187">
        <f t="shared" si="2"/>
        <v>0</v>
      </c>
    </row>
    <row r="25" spans="1:85" x14ac:dyDescent="0.25">
      <c r="A25" s="522"/>
      <c r="B25" s="550" t="s">
        <v>40</v>
      </c>
      <c r="C25" s="153" t="s">
        <v>41</v>
      </c>
      <c r="D25" s="190">
        <f>SUM(E25:G25)</f>
        <v>0</v>
      </c>
      <c r="E25" s="27"/>
      <c r="F25" s="28"/>
      <c r="G25" s="28"/>
      <c r="H25" s="72"/>
      <c r="I25" s="87"/>
      <c r="J25" s="71"/>
      <c r="K25" s="72"/>
      <c r="L25" s="72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  <c r="Z25" s="23"/>
      <c r="AA25" s="73"/>
      <c r="AB25" s="32"/>
      <c r="AC25" s="32"/>
      <c r="AD25" s="191"/>
      <c r="CA25" s="187" t="str">
        <f t="shared" si="1"/>
        <v/>
      </c>
      <c r="CG25" s="187">
        <f t="shared" si="2"/>
        <v>0</v>
      </c>
    </row>
    <row r="26" spans="1:85" x14ac:dyDescent="0.25">
      <c r="A26" s="522"/>
      <c r="B26" s="551"/>
      <c r="C26" s="154" t="s">
        <v>42</v>
      </c>
      <c r="D26" s="192">
        <f>SUM(E26:I26)</f>
        <v>0</v>
      </c>
      <c r="E26" s="53"/>
      <c r="F26" s="54"/>
      <c r="G26" s="54"/>
      <c r="H26" s="54"/>
      <c r="I26" s="39"/>
      <c r="J26" s="76"/>
      <c r="K26" s="59"/>
      <c r="L26" s="59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90"/>
      <c r="Z26" s="91"/>
      <c r="AA26" s="68"/>
      <c r="AB26" s="39"/>
      <c r="AC26" s="39"/>
      <c r="AD26" s="191"/>
      <c r="CA26" s="187" t="str">
        <f t="shared" si="1"/>
        <v/>
      </c>
      <c r="CG26" s="187">
        <f t="shared" si="2"/>
        <v>0</v>
      </c>
    </row>
    <row r="27" spans="1:85" x14ac:dyDescent="0.25">
      <c r="A27" s="522"/>
      <c r="B27" s="552"/>
      <c r="C27" s="77" t="s">
        <v>39</v>
      </c>
      <c r="D27" s="196">
        <f>SUM(E27:I27)</f>
        <v>0</v>
      </c>
      <c r="E27" s="79"/>
      <c r="F27" s="92"/>
      <c r="G27" s="92"/>
      <c r="H27" s="92"/>
      <c r="I27" s="86"/>
      <c r="J27" s="80"/>
      <c r="K27" s="82"/>
      <c r="L27" s="82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4"/>
      <c r="Z27" s="85"/>
      <c r="AA27" s="86"/>
      <c r="AB27" s="86"/>
      <c r="AC27" s="86"/>
      <c r="AD27" s="191"/>
      <c r="CA27" s="187" t="str">
        <f t="shared" si="1"/>
        <v/>
      </c>
      <c r="CG27" s="187">
        <f t="shared" si="2"/>
        <v>0</v>
      </c>
    </row>
    <row r="28" spans="1:85" x14ac:dyDescent="0.25">
      <c r="A28" s="522"/>
      <c r="B28" s="543" t="s">
        <v>43</v>
      </c>
      <c r="C28" s="544"/>
      <c r="D28" s="194">
        <f t="shared" ref="D28:D33" si="3">SUM(E28:X28)</f>
        <v>187</v>
      </c>
      <c r="E28" s="34">
        <v>168</v>
      </c>
      <c r="F28" s="35"/>
      <c r="G28" s="35"/>
      <c r="H28" s="35"/>
      <c r="I28" s="40"/>
      <c r="J28" s="38"/>
      <c r="K28" s="35">
        <v>2</v>
      </c>
      <c r="L28" s="35"/>
      <c r="M28" s="50"/>
      <c r="N28" s="50"/>
      <c r="O28" s="50">
        <v>2</v>
      </c>
      <c r="P28" s="50">
        <v>1</v>
      </c>
      <c r="Q28" s="50">
        <v>3</v>
      </c>
      <c r="R28" s="50">
        <v>1</v>
      </c>
      <c r="S28" s="50">
        <v>1</v>
      </c>
      <c r="T28" s="50"/>
      <c r="U28" s="50">
        <v>4</v>
      </c>
      <c r="V28" s="50"/>
      <c r="W28" s="50">
        <v>1</v>
      </c>
      <c r="X28" s="50">
        <v>4</v>
      </c>
      <c r="Y28" s="51"/>
      <c r="Z28" s="52"/>
      <c r="AA28" s="40"/>
      <c r="AB28" s="40"/>
      <c r="AC28" s="40"/>
      <c r="AD28" s="191"/>
      <c r="CA28" s="187" t="str">
        <f t="shared" si="1"/>
        <v/>
      </c>
      <c r="CG28" s="187">
        <f t="shared" si="2"/>
        <v>0</v>
      </c>
    </row>
    <row r="29" spans="1:85" x14ac:dyDescent="0.25">
      <c r="A29" s="522"/>
      <c r="B29" s="518" t="s">
        <v>44</v>
      </c>
      <c r="C29" s="519"/>
      <c r="D29" s="192">
        <f t="shared" si="3"/>
        <v>231</v>
      </c>
      <c r="E29" s="53">
        <v>231</v>
      </c>
      <c r="F29" s="54"/>
      <c r="G29" s="54"/>
      <c r="H29" s="54"/>
      <c r="I29" s="39"/>
      <c r="J29" s="55"/>
      <c r="K29" s="54"/>
      <c r="L29" s="54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7"/>
      <c r="Z29" s="37"/>
      <c r="AA29" s="39"/>
      <c r="AB29" s="68"/>
      <c r="AC29" s="39"/>
      <c r="AD29" s="191"/>
      <c r="CA29" s="187" t="str">
        <f t="shared" si="1"/>
        <v/>
      </c>
      <c r="CG29" s="187">
        <f t="shared" si="2"/>
        <v>0</v>
      </c>
    </row>
    <row r="30" spans="1:85" x14ac:dyDescent="0.25">
      <c r="A30" s="522"/>
      <c r="B30" s="520" t="s">
        <v>80</v>
      </c>
      <c r="C30" s="155" t="s">
        <v>108</v>
      </c>
      <c r="D30" s="192">
        <f t="shared" si="3"/>
        <v>0</v>
      </c>
      <c r="E30" s="53"/>
      <c r="F30" s="54"/>
      <c r="G30" s="54"/>
      <c r="H30" s="54"/>
      <c r="I30" s="39"/>
      <c r="J30" s="55"/>
      <c r="K30" s="54"/>
      <c r="L30" s="54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7"/>
      <c r="Z30" s="37"/>
      <c r="AA30" s="39"/>
      <c r="AB30" s="39"/>
      <c r="AC30" s="39"/>
      <c r="AD30" s="191"/>
      <c r="CA30" s="187" t="str">
        <f t="shared" si="1"/>
        <v/>
      </c>
      <c r="CG30" s="187">
        <f t="shared" si="2"/>
        <v>0</v>
      </c>
    </row>
    <row r="31" spans="1:85" x14ac:dyDescent="0.25">
      <c r="A31" s="522"/>
      <c r="B31" s="520"/>
      <c r="C31" s="155" t="s">
        <v>109</v>
      </c>
      <c r="D31" s="192">
        <f t="shared" si="3"/>
        <v>21</v>
      </c>
      <c r="E31" s="53"/>
      <c r="F31" s="54"/>
      <c r="G31" s="54"/>
      <c r="H31" s="54"/>
      <c r="I31" s="39"/>
      <c r="J31" s="55"/>
      <c r="K31" s="54">
        <v>2</v>
      </c>
      <c r="L31" s="54">
        <v>3</v>
      </c>
      <c r="M31" s="56">
        <v>3</v>
      </c>
      <c r="N31" s="56">
        <v>6</v>
      </c>
      <c r="O31" s="56">
        <v>5</v>
      </c>
      <c r="P31" s="56">
        <v>2</v>
      </c>
      <c r="Q31" s="56"/>
      <c r="R31" s="56"/>
      <c r="S31" s="56"/>
      <c r="T31" s="56"/>
      <c r="U31" s="56"/>
      <c r="V31" s="56"/>
      <c r="W31" s="56"/>
      <c r="X31" s="56"/>
      <c r="Y31" s="57"/>
      <c r="Z31" s="37"/>
      <c r="AA31" s="39"/>
      <c r="AB31" s="39"/>
      <c r="AC31" s="39"/>
      <c r="AD31" s="191"/>
      <c r="CA31" s="187" t="str">
        <f t="shared" si="1"/>
        <v/>
      </c>
      <c r="CG31" s="187">
        <f t="shared" si="2"/>
        <v>0</v>
      </c>
    </row>
    <row r="32" spans="1:85" x14ac:dyDescent="0.25">
      <c r="A32" s="522"/>
      <c r="B32" s="517" t="s">
        <v>81</v>
      </c>
      <c r="C32" s="517"/>
      <c r="D32" s="192">
        <f t="shared" si="3"/>
        <v>0</v>
      </c>
      <c r="E32" s="53"/>
      <c r="F32" s="54"/>
      <c r="G32" s="54"/>
      <c r="H32" s="54"/>
      <c r="I32" s="39"/>
      <c r="J32" s="55"/>
      <c r="K32" s="54"/>
      <c r="L32" s="54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7"/>
      <c r="Z32" s="37"/>
      <c r="AA32" s="39"/>
      <c r="AB32" s="39"/>
      <c r="AC32" s="39"/>
      <c r="AD32" s="191"/>
      <c r="CA32" s="187" t="str">
        <f t="shared" si="1"/>
        <v/>
      </c>
      <c r="CG32" s="187">
        <f t="shared" si="2"/>
        <v>0</v>
      </c>
    </row>
    <row r="33" spans="1:85" x14ac:dyDescent="0.25">
      <c r="A33" s="522"/>
      <c r="B33" s="518" t="s">
        <v>45</v>
      </c>
      <c r="C33" s="519"/>
      <c r="D33" s="192">
        <f t="shared" si="3"/>
        <v>0</v>
      </c>
      <c r="E33" s="53"/>
      <c r="F33" s="54"/>
      <c r="G33" s="54"/>
      <c r="H33" s="54"/>
      <c r="I33" s="39"/>
      <c r="J33" s="55"/>
      <c r="K33" s="54"/>
      <c r="L33" s="54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7"/>
      <c r="Z33" s="37"/>
      <c r="AA33" s="39"/>
      <c r="AB33" s="39"/>
      <c r="AC33" s="39"/>
      <c r="AD33" s="191"/>
      <c r="CA33" s="187" t="str">
        <f t="shared" si="1"/>
        <v/>
      </c>
      <c r="CG33" s="187">
        <f t="shared" si="2"/>
        <v>0</v>
      </c>
    </row>
    <row r="34" spans="1:85" x14ac:dyDescent="0.25">
      <c r="A34" s="522"/>
      <c r="B34" s="530" t="s">
        <v>110</v>
      </c>
      <c r="C34" s="531"/>
      <c r="D34" s="197">
        <f>SUM(J34:T34)</f>
        <v>0</v>
      </c>
      <c r="E34" s="58"/>
      <c r="F34" s="59"/>
      <c r="G34" s="59"/>
      <c r="H34" s="59"/>
      <c r="I34" s="60"/>
      <c r="J34" s="55"/>
      <c r="K34" s="54"/>
      <c r="L34" s="54"/>
      <c r="M34" s="56"/>
      <c r="N34" s="56"/>
      <c r="O34" s="56"/>
      <c r="P34" s="56"/>
      <c r="Q34" s="56"/>
      <c r="R34" s="56"/>
      <c r="S34" s="56"/>
      <c r="T34" s="56"/>
      <c r="U34" s="61"/>
      <c r="V34" s="61"/>
      <c r="W34" s="61"/>
      <c r="X34" s="61"/>
      <c r="Y34" s="57"/>
      <c r="Z34" s="37"/>
      <c r="AA34" s="39"/>
      <c r="AB34" s="39"/>
      <c r="AC34" s="60"/>
      <c r="AD34" s="191"/>
      <c r="CA34" s="187" t="str">
        <f t="shared" si="1"/>
        <v/>
      </c>
      <c r="CG34" s="187">
        <f t="shared" si="2"/>
        <v>0</v>
      </c>
    </row>
    <row r="35" spans="1:85" x14ac:dyDescent="0.25">
      <c r="A35" s="522"/>
      <c r="B35" s="524" t="s">
        <v>47</v>
      </c>
      <c r="C35" s="525"/>
      <c r="D35" s="195">
        <f>SUM(E35:X35)</f>
        <v>612</v>
      </c>
      <c r="E35" s="94">
        <v>157</v>
      </c>
      <c r="F35" s="64"/>
      <c r="G35" s="64">
        <v>1</v>
      </c>
      <c r="H35" s="64">
        <v>3</v>
      </c>
      <c r="I35" s="68">
        <v>5</v>
      </c>
      <c r="J35" s="63"/>
      <c r="K35" s="64">
        <v>15</v>
      </c>
      <c r="L35" s="64">
        <v>20</v>
      </c>
      <c r="M35" s="95">
        <v>25</v>
      </c>
      <c r="N35" s="95">
        <v>16</v>
      </c>
      <c r="O35" s="95">
        <v>23</v>
      </c>
      <c r="P35" s="95">
        <v>23</v>
      </c>
      <c r="Q35" s="95">
        <v>22</v>
      </c>
      <c r="R35" s="95">
        <v>39</v>
      </c>
      <c r="S35" s="95">
        <v>38</v>
      </c>
      <c r="T35" s="95">
        <v>44</v>
      </c>
      <c r="U35" s="95">
        <v>33</v>
      </c>
      <c r="V35" s="95">
        <v>46</v>
      </c>
      <c r="W35" s="95">
        <v>41</v>
      </c>
      <c r="X35" s="95">
        <v>61</v>
      </c>
      <c r="Y35" s="66"/>
      <c r="Z35" s="67"/>
      <c r="AA35" s="68"/>
      <c r="AB35" s="39"/>
      <c r="AC35" s="68"/>
      <c r="AD35" s="191"/>
      <c r="CA35" s="187" t="str">
        <f t="shared" si="1"/>
        <v/>
      </c>
      <c r="CG35" s="187">
        <f t="shared" si="2"/>
        <v>0</v>
      </c>
    </row>
    <row r="36" spans="1:85" x14ac:dyDescent="0.25">
      <c r="A36" s="522"/>
      <c r="B36" s="526" t="s">
        <v>48</v>
      </c>
      <c r="C36" s="96" t="s">
        <v>49</v>
      </c>
      <c r="D36" s="190">
        <f>SUM(U36:X36)</f>
        <v>0</v>
      </c>
      <c r="E36" s="97"/>
      <c r="F36" s="72"/>
      <c r="G36" s="72"/>
      <c r="H36" s="72"/>
      <c r="I36" s="87"/>
      <c r="J36" s="71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98"/>
      <c r="V36" s="98"/>
      <c r="W36" s="98"/>
      <c r="X36" s="98"/>
      <c r="Y36" s="99"/>
      <c r="Z36" s="100"/>
      <c r="AA36" s="87"/>
      <c r="AB36" s="87"/>
      <c r="AC36" s="87"/>
      <c r="AD36" s="191"/>
      <c r="CA36" s="187" t="str">
        <f t="shared" ref="CA36:CA39" si="4">IF(D36&lt;SUM(Y36:AC36),"Total por edad no puede ser menor que la suma de los subgrupos","")</f>
        <v/>
      </c>
      <c r="CG36" s="187">
        <f t="shared" si="2"/>
        <v>0</v>
      </c>
    </row>
    <row r="37" spans="1:85" x14ac:dyDescent="0.25">
      <c r="A37" s="522"/>
      <c r="B37" s="527"/>
      <c r="C37" s="156" t="s">
        <v>50</v>
      </c>
      <c r="D37" s="192">
        <f>SUM(U37:X37)</f>
        <v>175</v>
      </c>
      <c r="E37" s="58"/>
      <c r="F37" s="59"/>
      <c r="G37" s="59"/>
      <c r="H37" s="59"/>
      <c r="I37" s="60"/>
      <c r="J37" s="76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6">
        <v>32</v>
      </c>
      <c r="V37" s="56">
        <v>46</v>
      </c>
      <c r="W37" s="56">
        <v>40</v>
      </c>
      <c r="X37" s="56">
        <v>57</v>
      </c>
      <c r="Y37" s="101"/>
      <c r="Z37" s="102"/>
      <c r="AA37" s="60"/>
      <c r="AB37" s="60"/>
      <c r="AC37" s="60"/>
      <c r="AD37" s="191"/>
      <c r="CA37" s="187" t="str">
        <f t="shared" si="4"/>
        <v/>
      </c>
      <c r="CG37" s="187">
        <f t="shared" si="2"/>
        <v>0</v>
      </c>
    </row>
    <row r="38" spans="1:85" x14ac:dyDescent="0.25">
      <c r="A38" s="522"/>
      <c r="B38" s="528"/>
      <c r="C38" s="103" t="s">
        <v>51</v>
      </c>
      <c r="D38" s="196">
        <f>SUM(U38:X38)</f>
        <v>0</v>
      </c>
      <c r="E38" s="104"/>
      <c r="F38" s="82"/>
      <c r="G38" s="82"/>
      <c r="H38" s="82"/>
      <c r="I38" s="105"/>
      <c r="J38" s="80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106"/>
      <c r="V38" s="106"/>
      <c r="W38" s="106"/>
      <c r="X38" s="106"/>
      <c r="Y38" s="84"/>
      <c r="Z38" s="85"/>
      <c r="AA38" s="105"/>
      <c r="AB38" s="105"/>
      <c r="AC38" s="105"/>
      <c r="AD38" s="191"/>
      <c r="CA38" s="187" t="str">
        <f t="shared" si="4"/>
        <v/>
      </c>
      <c r="CG38" s="187">
        <f t="shared" si="2"/>
        <v>0</v>
      </c>
    </row>
    <row r="39" spans="1:85" x14ac:dyDescent="0.25">
      <c r="A39" s="522"/>
      <c r="B39" s="532" t="s">
        <v>52</v>
      </c>
      <c r="C39" s="533"/>
      <c r="D39" s="193">
        <f>SUM(E39:X39)</f>
        <v>0</v>
      </c>
      <c r="E39" s="43"/>
      <c r="F39" s="44"/>
      <c r="G39" s="44"/>
      <c r="H39" s="44"/>
      <c r="I39" s="48"/>
      <c r="J39" s="47"/>
      <c r="K39" s="44"/>
      <c r="L39" s="44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8"/>
      <c r="Z39" s="109"/>
      <c r="AA39" s="110"/>
      <c r="AB39" s="110"/>
      <c r="AC39" s="110"/>
      <c r="AD39" s="191"/>
      <c r="CA39" s="187" t="str">
        <f t="shared" si="4"/>
        <v/>
      </c>
      <c r="CG39" s="187">
        <f t="shared" si="2"/>
        <v>0</v>
      </c>
    </row>
    <row r="40" spans="1:85" x14ac:dyDescent="0.25">
      <c r="A40" s="523"/>
      <c r="B40" s="496" t="s">
        <v>4</v>
      </c>
      <c r="C40" s="529"/>
      <c r="D40" s="198">
        <f>SUM(E40:X40)</f>
        <v>1830</v>
      </c>
      <c r="E40" s="199">
        <f t="shared" ref="E40:AC40" si="5">SUM(E11:E39)</f>
        <v>1036</v>
      </c>
      <c r="F40" s="200">
        <f t="shared" si="5"/>
        <v>2</v>
      </c>
      <c r="G40" s="200">
        <f t="shared" si="5"/>
        <v>11</v>
      </c>
      <c r="H40" s="200">
        <f t="shared" si="5"/>
        <v>19</v>
      </c>
      <c r="I40" s="201">
        <f t="shared" si="5"/>
        <v>9</v>
      </c>
      <c r="J40" s="202">
        <f t="shared" si="5"/>
        <v>0</v>
      </c>
      <c r="K40" s="200">
        <f t="shared" si="5"/>
        <v>25</v>
      </c>
      <c r="L40" s="200">
        <f t="shared" si="5"/>
        <v>34</v>
      </c>
      <c r="M40" s="203">
        <f t="shared" si="5"/>
        <v>43</v>
      </c>
      <c r="N40" s="203">
        <f t="shared" si="5"/>
        <v>42</v>
      </c>
      <c r="O40" s="203">
        <f t="shared" si="5"/>
        <v>34</v>
      </c>
      <c r="P40" s="203">
        <f t="shared" si="5"/>
        <v>31</v>
      </c>
      <c r="Q40" s="203">
        <f t="shared" si="5"/>
        <v>30</v>
      </c>
      <c r="R40" s="203">
        <f t="shared" si="5"/>
        <v>43</v>
      </c>
      <c r="S40" s="203">
        <f t="shared" si="5"/>
        <v>39</v>
      </c>
      <c r="T40" s="203">
        <f t="shared" si="5"/>
        <v>50</v>
      </c>
      <c r="U40" s="203">
        <f t="shared" si="5"/>
        <v>69</v>
      </c>
      <c r="V40" s="203">
        <f t="shared" si="5"/>
        <v>102</v>
      </c>
      <c r="W40" s="203">
        <f t="shared" si="5"/>
        <v>89</v>
      </c>
      <c r="X40" s="203">
        <f t="shared" si="5"/>
        <v>122</v>
      </c>
      <c r="Y40" s="204">
        <f t="shared" si="5"/>
        <v>0</v>
      </c>
      <c r="Z40" s="205">
        <f t="shared" si="5"/>
        <v>47</v>
      </c>
      <c r="AA40" s="201">
        <f t="shared" si="5"/>
        <v>0</v>
      </c>
      <c r="AB40" s="201">
        <f t="shared" si="5"/>
        <v>0</v>
      </c>
      <c r="AC40" s="201">
        <f t="shared" si="5"/>
        <v>0</v>
      </c>
      <c r="AD40" s="189"/>
    </row>
    <row r="41" spans="1:85" x14ac:dyDescent="0.25">
      <c r="A41" s="206" t="s">
        <v>53</v>
      </c>
      <c r="B41" s="119"/>
      <c r="C41" s="119"/>
      <c r="D41" s="119"/>
      <c r="E41" s="119"/>
      <c r="F41" s="119"/>
      <c r="G41" s="120"/>
      <c r="H41" s="120"/>
      <c r="I41" s="121"/>
      <c r="J41" s="121"/>
      <c r="K41" s="121"/>
      <c r="L41" s="121"/>
      <c r="M41" s="121"/>
      <c r="N41" s="121"/>
      <c r="O41" s="122"/>
      <c r="P41" s="121"/>
      <c r="Q41" s="2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85" ht="42" x14ac:dyDescent="0.25">
      <c r="A42" s="534" t="s">
        <v>3</v>
      </c>
      <c r="B42" s="535"/>
      <c r="C42" s="536"/>
      <c r="D42" s="179" t="s">
        <v>4</v>
      </c>
      <c r="E42" s="123" t="s">
        <v>54</v>
      </c>
      <c r="F42" s="178" t="s">
        <v>111</v>
      </c>
      <c r="G42" s="178" t="s">
        <v>55</v>
      </c>
      <c r="H42" s="124" t="s">
        <v>56</v>
      </c>
      <c r="I42" s="124" t="s">
        <v>112</v>
      </c>
      <c r="J42" s="121"/>
      <c r="K42" s="121"/>
      <c r="L42" s="121"/>
      <c r="M42" s="121"/>
      <c r="N42" s="121"/>
      <c r="O42" s="121"/>
      <c r="P42" s="121"/>
      <c r="Q42" s="2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85" x14ac:dyDescent="0.25">
      <c r="A43" s="521" t="s">
        <v>26</v>
      </c>
      <c r="B43" s="545" t="s">
        <v>27</v>
      </c>
      <c r="C43" s="546"/>
      <c r="D43" s="188">
        <f t="shared" ref="D43:D71" si="6">SUM(E43:H43)</f>
        <v>130</v>
      </c>
      <c r="E43" s="16">
        <v>45</v>
      </c>
      <c r="F43" s="17">
        <v>15</v>
      </c>
      <c r="G43" s="17"/>
      <c r="H43" s="125">
        <v>70</v>
      </c>
      <c r="I43" s="125"/>
      <c r="J43" s="191"/>
      <c r="K43" s="121"/>
      <c r="L43" s="121"/>
      <c r="M43" s="121"/>
      <c r="N43" s="121"/>
      <c r="O43" s="121"/>
      <c r="P43" s="121"/>
      <c r="Q43" s="2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CA43" s="187" t="str">
        <f t="shared" ref="CA43:CA71" si="7">IF(AND(D43=0,D11&gt;0),"En esta área en Sección A,  se consignan personas pero falta registrar la Sesión","")</f>
        <v/>
      </c>
      <c r="CG43" s="187">
        <f t="shared" ref="CG43:CG71" si="8">IF(AND(D43=0,D11&gt;0),1,0)</f>
        <v>0</v>
      </c>
    </row>
    <row r="44" spans="1:85" x14ac:dyDescent="0.25">
      <c r="A44" s="522"/>
      <c r="B44" s="547" t="s">
        <v>28</v>
      </c>
      <c r="C44" s="25" t="s">
        <v>29</v>
      </c>
      <c r="D44" s="188">
        <f t="shared" si="6"/>
        <v>84</v>
      </c>
      <c r="E44" s="27">
        <v>31</v>
      </c>
      <c r="F44" s="28">
        <v>8</v>
      </c>
      <c r="G44" s="28"/>
      <c r="H44" s="29">
        <v>45</v>
      </c>
      <c r="I44" s="29"/>
      <c r="J44" s="191"/>
      <c r="K44" s="121"/>
      <c r="L44" s="121"/>
      <c r="M44" s="121"/>
      <c r="N44" s="121"/>
      <c r="O44" s="121"/>
      <c r="P44" s="121"/>
      <c r="Q44" s="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CA44" s="187" t="str">
        <f t="shared" si="7"/>
        <v/>
      </c>
      <c r="CG44" s="187">
        <f t="shared" si="8"/>
        <v>0</v>
      </c>
    </row>
    <row r="45" spans="1:85" x14ac:dyDescent="0.25">
      <c r="A45" s="522"/>
      <c r="B45" s="548"/>
      <c r="C45" s="180" t="s">
        <v>30</v>
      </c>
      <c r="D45" s="195">
        <f t="shared" si="6"/>
        <v>19</v>
      </c>
      <c r="E45" s="53">
        <v>11</v>
      </c>
      <c r="F45" s="54"/>
      <c r="G45" s="54"/>
      <c r="H45" s="126">
        <v>8</v>
      </c>
      <c r="I45" s="126"/>
      <c r="J45" s="191"/>
      <c r="K45" s="121"/>
      <c r="L45" s="121"/>
      <c r="M45" s="121"/>
      <c r="N45" s="121"/>
      <c r="O45" s="121"/>
      <c r="P45" s="121"/>
      <c r="Q45" s="2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CA45" s="187" t="str">
        <f t="shared" si="7"/>
        <v/>
      </c>
      <c r="CG45" s="187">
        <f t="shared" si="8"/>
        <v>0</v>
      </c>
    </row>
    <row r="46" spans="1:85" x14ac:dyDescent="0.25">
      <c r="A46" s="522"/>
      <c r="B46" s="549"/>
      <c r="C46" s="41" t="s">
        <v>31</v>
      </c>
      <c r="D46" s="196">
        <f t="shared" si="6"/>
        <v>63</v>
      </c>
      <c r="E46" s="79">
        <v>22</v>
      </c>
      <c r="F46" s="92">
        <v>10</v>
      </c>
      <c r="G46" s="92"/>
      <c r="H46" s="127">
        <v>31</v>
      </c>
      <c r="I46" s="127"/>
      <c r="J46" s="191"/>
      <c r="K46" s="121"/>
      <c r="L46" s="121"/>
      <c r="M46" s="121"/>
      <c r="N46" s="121"/>
      <c r="O46" s="121"/>
      <c r="P46" s="121"/>
      <c r="Q46" s="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CA46" s="187" t="str">
        <f t="shared" si="7"/>
        <v/>
      </c>
      <c r="CG46" s="187">
        <f t="shared" si="8"/>
        <v>0</v>
      </c>
    </row>
    <row r="47" spans="1:85" x14ac:dyDescent="0.25">
      <c r="A47" s="522"/>
      <c r="B47" s="543" t="s">
        <v>32</v>
      </c>
      <c r="C47" s="544"/>
      <c r="D47" s="197">
        <f t="shared" si="6"/>
        <v>93</v>
      </c>
      <c r="E47" s="34">
        <v>32</v>
      </c>
      <c r="F47" s="35">
        <v>11</v>
      </c>
      <c r="G47" s="35"/>
      <c r="H47" s="36">
        <v>50</v>
      </c>
      <c r="I47" s="36"/>
      <c r="J47" s="191"/>
      <c r="K47" s="121"/>
      <c r="L47" s="121"/>
      <c r="M47" s="121"/>
      <c r="N47" s="121"/>
      <c r="O47" s="121"/>
      <c r="P47" s="121"/>
      <c r="Q47" s="2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CA47" s="187" t="str">
        <f t="shared" si="7"/>
        <v/>
      </c>
      <c r="CG47" s="187">
        <f t="shared" si="8"/>
        <v>0</v>
      </c>
    </row>
    <row r="48" spans="1:85" x14ac:dyDescent="0.25">
      <c r="A48" s="522"/>
      <c r="B48" s="518" t="s">
        <v>33</v>
      </c>
      <c r="C48" s="519"/>
      <c r="D48" s="195">
        <f t="shared" si="6"/>
        <v>45</v>
      </c>
      <c r="E48" s="53">
        <v>22</v>
      </c>
      <c r="F48" s="54">
        <v>8</v>
      </c>
      <c r="G48" s="54"/>
      <c r="H48" s="126">
        <v>15</v>
      </c>
      <c r="I48" s="126"/>
      <c r="J48" s="191"/>
      <c r="K48" s="121"/>
      <c r="L48" s="121"/>
      <c r="M48" s="121"/>
      <c r="N48" s="121"/>
      <c r="O48" s="121"/>
      <c r="P48" s="121"/>
      <c r="Q48" s="2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CA48" s="187" t="str">
        <f t="shared" si="7"/>
        <v/>
      </c>
      <c r="CG48" s="187">
        <f t="shared" si="8"/>
        <v>0</v>
      </c>
    </row>
    <row r="49" spans="1:85" x14ac:dyDescent="0.25">
      <c r="A49" s="522"/>
      <c r="B49" s="518" t="s">
        <v>34</v>
      </c>
      <c r="C49" s="519"/>
      <c r="D49" s="195">
        <f t="shared" si="6"/>
        <v>0</v>
      </c>
      <c r="E49" s="53"/>
      <c r="F49" s="54"/>
      <c r="G49" s="54"/>
      <c r="H49" s="126"/>
      <c r="I49" s="126"/>
      <c r="J49" s="191"/>
      <c r="K49" s="121"/>
      <c r="L49" s="121"/>
      <c r="M49" s="121"/>
      <c r="N49" s="121"/>
      <c r="O49" s="121"/>
      <c r="P49" s="121"/>
      <c r="Q49" s="2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CA49" s="187" t="str">
        <f t="shared" si="7"/>
        <v/>
      </c>
      <c r="CG49" s="187">
        <f t="shared" si="8"/>
        <v>0</v>
      </c>
    </row>
    <row r="50" spans="1:85" x14ac:dyDescent="0.25">
      <c r="A50" s="522"/>
      <c r="B50" s="518" t="s">
        <v>79</v>
      </c>
      <c r="C50" s="519"/>
      <c r="D50" s="195">
        <f t="shared" si="6"/>
        <v>0</v>
      </c>
      <c r="E50" s="53"/>
      <c r="F50" s="54"/>
      <c r="G50" s="54"/>
      <c r="H50" s="126"/>
      <c r="I50" s="126"/>
      <c r="J50" s="191"/>
      <c r="K50" s="121"/>
      <c r="L50" s="121"/>
      <c r="M50" s="121"/>
      <c r="N50" s="121"/>
      <c r="O50" s="121"/>
      <c r="P50" s="121"/>
      <c r="Q50" s="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CA50" s="187" t="str">
        <f t="shared" si="7"/>
        <v/>
      </c>
      <c r="CG50" s="187">
        <f t="shared" si="8"/>
        <v>0</v>
      </c>
    </row>
    <row r="51" spans="1:85" x14ac:dyDescent="0.25">
      <c r="A51" s="522"/>
      <c r="B51" s="518" t="s">
        <v>35</v>
      </c>
      <c r="C51" s="519"/>
      <c r="D51" s="195">
        <f t="shared" si="6"/>
        <v>25</v>
      </c>
      <c r="E51" s="53">
        <v>10</v>
      </c>
      <c r="F51" s="54"/>
      <c r="G51" s="54"/>
      <c r="H51" s="126">
        <v>15</v>
      </c>
      <c r="I51" s="126"/>
      <c r="J51" s="191"/>
      <c r="K51" s="121"/>
      <c r="L51" s="121"/>
      <c r="M51" s="121"/>
      <c r="N51" s="121"/>
      <c r="O51" s="121"/>
      <c r="P51" s="121"/>
      <c r="Q51" s="2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CA51" s="187" t="str">
        <f t="shared" si="7"/>
        <v/>
      </c>
      <c r="CG51" s="187">
        <f t="shared" si="8"/>
        <v>0</v>
      </c>
    </row>
    <row r="52" spans="1:85" x14ac:dyDescent="0.25">
      <c r="A52" s="522"/>
      <c r="B52" s="518" t="s">
        <v>36</v>
      </c>
      <c r="C52" s="519"/>
      <c r="D52" s="195">
        <f t="shared" si="6"/>
        <v>15</v>
      </c>
      <c r="E52" s="94">
        <v>1</v>
      </c>
      <c r="F52" s="64">
        <v>14</v>
      </c>
      <c r="G52" s="64"/>
      <c r="H52" s="128"/>
      <c r="I52" s="128"/>
      <c r="J52" s="191"/>
      <c r="K52" s="121"/>
      <c r="L52" s="121"/>
      <c r="M52" s="121"/>
      <c r="N52" s="121"/>
      <c r="O52" s="121"/>
      <c r="P52" s="121"/>
      <c r="Q52" s="2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CA52" s="187" t="str">
        <f t="shared" si="7"/>
        <v/>
      </c>
      <c r="CG52" s="187">
        <f t="shared" si="8"/>
        <v>0</v>
      </c>
    </row>
    <row r="53" spans="1:85" x14ac:dyDescent="0.25">
      <c r="A53" s="522"/>
      <c r="B53" s="524" t="s">
        <v>106</v>
      </c>
      <c r="C53" s="525"/>
      <c r="D53" s="195">
        <f t="shared" si="6"/>
        <v>0</v>
      </c>
      <c r="E53" s="94"/>
      <c r="F53" s="64"/>
      <c r="G53" s="64"/>
      <c r="H53" s="128"/>
      <c r="I53" s="128"/>
      <c r="J53" s="191"/>
      <c r="K53" s="121"/>
      <c r="L53" s="121"/>
      <c r="M53" s="121"/>
      <c r="N53" s="121"/>
      <c r="O53" s="121"/>
      <c r="P53" s="121"/>
      <c r="Q53" s="2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CA53" s="187" t="str">
        <f t="shared" si="7"/>
        <v/>
      </c>
      <c r="CG53" s="187">
        <f t="shared" si="8"/>
        <v>0</v>
      </c>
    </row>
    <row r="54" spans="1:85" x14ac:dyDescent="0.25">
      <c r="A54" s="522"/>
      <c r="B54" s="526" t="s">
        <v>107</v>
      </c>
      <c r="C54" s="70" t="s">
        <v>37</v>
      </c>
      <c r="D54" s="190">
        <f t="shared" si="6"/>
        <v>14</v>
      </c>
      <c r="E54" s="31">
        <v>8</v>
      </c>
      <c r="F54" s="28">
        <v>6</v>
      </c>
      <c r="G54" s="28"/>
      <c r="H54" s="29"/>
      <c r="I54" s="29"/>
      <c r="J54" s="191"/>
      <c r="K54" s="121"/>
      <c r="L54" s="121"/>
      <c r="M54" s="121"/>
      <c r="N54" s="121"/>
      <c r="O54" s="121"/>
      <c r="P54" s="121"/>
      <c r="Q54" s="2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CA54" s="187" t="str">
        <f t="shared" si="7"/>
        <v/>
      </c>
      <c r="CG54" s="187">
        <f t="shared" si="8"/>
        <v>0</v>
      </c>
    </row>
    <row r="55" spans="1:85" x14ac:dyDescent="0.25">
      <c r="A55" s="522"/>
      <c r="B55" s="527"/>
      <c r="C55" s="182" t="s">
        <v>38</v>
      </c>
      <c r="D55" s="192">
        <f t="shared" si="6"/>
        <v>47</v>
      </c>
      <c r="E55" s="55">
        <v>25</v>
      </c>
      <c r="F55" s="54">
        <v>12</v>
      </c>
      <c r="G55" s="54"/>
      <c r="H55" s="126">
        <v>10</v>
      </c>
      <c r="I55" s="126"/>
      <c r="J55" s="191"/>
      <c r="K55" s="121"/>
      <c r="L55" s="121"/>
      <c r="M55" s="121"/>
      <c r="N55" s="121"/>
      <c r="O55" s="121"/>
      <c r="P55" s="121"/>
      <c r="Q55" s="2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CA55" s="187" t="str">
        <f t="shared" si="7"/>
        <v/>
      </c>
      <c r="CG55" s="187">
        <f t="shared" si="8"/>
        <v>0</v>
      </c>
    </row>
    <row r="56" spans="1:85" x14ac:dyDescent="0.25">
      <c r="A56" s="522"/>
      <c r="B56" s="528"/>
      <c r="C56" s="77" t="s">
        <v>39</v>
      </c>
      <c r="D56" s="196">
        <f t="shared" si="6"/>
        <v>0</v>
      </c>
      <c r="E56" s="129"/>
      <c r="F56" s="92"/>
      <c r="G56" s="92"/>
      <c r="H56" s="127"/>
      <c r="I56" s="127"/>
      <c r="J56" s="191"/>
      <c r="K56" s="121"/>
      <c r="L56" s="121"/>
      <c r="M56" s="121"/>
      <c r="N56" s="121"/>
      <c r="O56" s="121"/>
      <c r="P56" s="121"/>
      <c r="Q56" s="2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CA56" s="187" t="str">
        <f t="shared" si="7"/>
        <v/>
      </c>
      <c r="CG56" s="187">
        <f t="shared" si="8"/>
        <v>0</v>
      </c>
    </row>
    <row r="57" spans="1:85" x14ac:dyDescent="0.25">
      <c r="A57" s="522"/>
      <c r="B57" s="550" t="s">
        <v>40</v>
      </c>
      <c r="C57" s="153" t="s">
        <v>41</v>
      </c>
      <c r="D57" s="188">
        <f t="shared" si="6"/>
        <v>0</v>
      </c>
      <c r="E57" s="27"/>
      <c r="F57" s="28"/>
      <c r="G57" s="28"/>
      <c r="H57" s="29"/>
      <c r="I57" s="29"/>
      <c r="J57" s="191"/>
      <c r="K57" s="121"/>
      <c r="L57" s="121"/>
      <c r="M57" s="121"/>
      <c r="N57" s="121"/>
      <c r="O57" s="121"/>
      <c r="P57" s="121"/>
      <c r="Q57" s="2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CA57" s="187" t="str">
        <f t="shared" si="7"/>
        <v/>
      </c>
      <c r="CG57" s="187">
        <f t="shared" si="8"/>
        <v>0</v>
      </c>
    </row>
    <row r="58" spans="1:85" x14ac:dyDescent="0.25">
      <c r="A58" s="522"/>
      <c r="B58" s="551"/>
      <c r="C58" s="154" t="s">
        <v>42</v>
      </c>
      <c r="D58" s="195">
        <f t="shared" si="6"/>
        <v>0</v>
      </c>
      <c r="E58" s="53"/>
      <c r="F58" s="54"/>
      <c r="G58" s="54"/>
      <c r="H58" s="126"/>
      <c r="I58" s="126"/>
      <c r="J58" s="191"/>
      <c r="K58" s="121"/>
      <c r="L58" s="121"/>
      <c r="M58" s="121"/>
      <c r="N58" s="121"/>
      <c r="O58" s="121"/>
      <c r="P58" s="121"/>
      <c r="Q58" s="2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CA58" s="187" t="str">
        <f t="shared" si="7"/>
        <v/>
      </c>
      <c r="CG58" s="187">
        <f t="shared" si="8"/>
        <v>0</v>
      </c>
    </row>
    <row r="59" spans="1:85" x14ac:dyDescent="0.25">
      <c r="A59" s="522"/>
      <c r="B59" s="552"/>
      <c r="C59" s="77" t="s">
        <v>39</v>
      </c>
      <c r="D59" s="196">
        <f t="shared" si="6"/>
        <v>27</v>
      </c>
      <c r="E59" s="79">
        <v>15</v>
      </c>
      <c r="F59" s="92">
        <v>12</v>
      </c>
      <c r="G59" s="92"/>
      <c r="H59" s="127"/>
      <c r="I59" s="127"/>
      <c r="J59" s="191"/>
      <c r="K59" s="121"/>
      <c r="L59" s="121"/>
      <c r="M59" s="121"/>
      <c r="N59" s="121"/>
      <c r="O59" s="121"/>
      <c r="P59" s="121"/>
      <c r="Q59" s="2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CA59" s="187" t="str">
        <f t="shared" si="7"/>
        <v/>
      </c>
      <c r="CG59" s="187">
        <f t="shared" si="8"/>
        <v>0</v>
      </c>
    </row>
    <row r="60" spans="1:85" x14ac:dyDescent="0.25">
      <c r="A60" s="522"/>
      <c r="B60" s="543" t="s">
        <v>43</v>
      </c>
      <c r="C60" s="544"/>
      <c r="D60" s="197">
        <f t="shared" si="6"/>
        <v>166</v>
      </c>
      <c r="E60" s="34">
        <v>140</v>
      </c>
      <c r="F60" s="35">
        <v>13</v>
      </c>
      <c r="G60" s="35"/>
      <c r="H60" s="36">
        <v>13</v>
      </c>
      <c r="I60" s="36"/>
      <c r="J60" s="191"/>
      <c r="K60" s="121"/>
      <c r="L60" s="121"/>
      <c r="M60" s="121"/>
      <c r="N60" s="121"/>
      <c r="O60" s="121"/>
      <c r="P60" s="121"/>
      <c r="Q60" s="2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CA60" s="187" t="str">
        <f t="shared" si="7"/>
        <v/>
      </c>
      <c r="CG60" s="187">
        <f t="shared" si="8"/>
        <v>0</v>
      </c>
    </row>
    <row r="61" spans="1:85" x14ac:dyDescent="0.25">
      <c r="A61" s="522"/>
      <c r="B61" s="518" t="s">
        <v>44</v>
      </c>
      <c r="C61" s="519"/>
      <c r="D61" s="195">
        <f t="shared" si="6"/>
        <v>150</v>
      </c>
      <c r="E61" s="53">
        <v>60</v>
      </c>
      <c r="F61" s="54"/>
      <c r="G61" s="54"/>
      <c r="H61" s="126">
        <v>90</v>
      </c>
      <c r="I61" s="126"/>
      <c r="J61" s="191"/>
      <c r="K61" s="121"/>
      <c r="L61" s="121"/>
      <c r="M61" s="121"/>
      <c r="N61" s="121"/>
      <c r="O61" s="121"/>
      <c r="P61" s="121"/>
      <c r="Q61" s="2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CA61" s="187" t="str">
        <f t="shared" si="7"/>
        <v/>
      </c>
      <c r="CG61" s="187">
        <f t="shared" si="8"/>
        <v>0</v>
      </c>
    </row>
    <row r="62" spans="1:85" x14ac:dyDescent="0.25">
      <c r="A62" s="522"/>
      <c r="B62" s="520" t="s">
        <v>80</v>
      </c>
      <c r="C62" s="155" t="s">
        <v>108</v>
      </c>
      <c r="D62" s="195">
        <f t="shared" si="6"/>
        <v>0</v>
      </c>
      <c r="E62" s="53"/>
      <c r="F62" s="54"/>
      <c r="G62" s="54"/>
      <c r="H62" s="126"/>
      <c r="I62" s="126"/>
      <c r="J62" s="191"/>
      <c r="K62" s="121"/>
      <c r="L62" s="121"/>
      <c r="M62" s="121"/>
      <c r="N62" s="121"/>
      <c r="O62" s="121"/>
      <c r="P62" s="121"/>
      <c r="Q62" s="2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CA62" s="187" t="str">
        <f t="shared" si="7"/>
        <v/>
      </c>
      <c r="CG62" s="187">
        <f t="shared" si="8"/>
        <v>0</v>
      </c>
    </row>
    <row r="63" spans="1:85" x14ac:dyDescent="0.25">
      <c r="A63" s="522"/>
      <c r="B63" s="520"/>
      <c r="C63" s="155" t="s">
        <v>109</v>
      </c>
      <c r="D63" s="195">
        <f t="shared" si="6"/>
        <v>21</v>
      </c>
      <c r="E63" s="53">
        <v>21</v>
      </c>
      <c r="F63" s="54"/>
      <c r="G63" s="54"/>
      <c r="H63" s="126"/>
      <c r="I63" s="126"/>
      <c r="J63" s="191"/>
      <c r="K63" s="121"/>
      <c r="L63" s="121"/>
      <c r="M63" s="121"/>
      <c r="N63" s="121"/>
      <c r="O63" s="121"/>
      <c r="P63" s="121"/>
      <c r="Q63" s="2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CA63" s="187" t="str">
        <f t="shared" si="7"/>
        <v/>
      </c>
      <c r="CG63" s="187">
        <f t="shared" si="8"/>
        <v>0</v>
      </c>
    </row>
    <row r="64" spans="1:85" x14ac:dyDescent="0.25">
      <c r="A64" s="522"/>
      <c r="B64" s="517" t="s">
        <v>81</v>
      </c>
      <c r="C64" s="517"/>
      <c r="D64" s="195">
        <f t="shared" si="6"/>
        <v>0</v>
      </c>
      <c r="E64" s="53"/>
      <c r="F64" s="54"/>
      <c r="G64" s="54"/>
      <c r="H64" s="126"/>
      <c r="I64" s="126"/>
      <c r="J64" s="191"/>
      <c r="K64" s="121"/>
      <c r="L64" s="121"/>
      <c r="M64" s="121"/>
      <c r="N64" s="121"/>
      <c r="O64" s="121"/>
      <c r="P64" s="121"/>
      <c r="Q64" s="2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CA64" s="187" t="str">
        <f t="shared" si="7"/>
        <v/>
      </c>
      <c r="CG64" s="187">
        <f t="shared" si="8"/>
        <v>0</v>
      </c>
    </row>
    <row r="65" spans="1:85" x14ac:dyDescent="0.25">
      <c r="A65" s="522"/>
      <c r="B65" s="568" t="s">
        <v>45</v>
      </c>
      <c r="C65" s="569"/>
      <c r="D65" s="195">
        <f t="shared" si="6"/>
        <v>0</v>
      </c>
      <c r="E65" s="53"/>
      <c r="F65" s="54"/>
      <c r="G65" s="54"/>
      <c r="H65" s="126"/>
      <c r="I65" s="126"/>
      <c r="J65" s="191"/>
      <c r="K65" s="121"/>
      <c r="L65" s="121"/>
      <c r="M65" s="121"/>
      <c r="N65" s="121"/>
      <c r="O65" s="121"/>
      <c r="P65" s="121"/>
      <c r="Q65" s="2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CA65" s="187" t="str">
        <f t="shared" si="7"/>
        <v/>
      </c>
      <c r="CG65" s="187">
        <f t="shared" si="8"/>
        <v>0</v>
      </c>
    </row>
    <row r="66" spans="1:85" x14ac:dyDescent="0.25">
      <c r="A66" s="522"/>
      <c r="B66" s="530" t="s">
        <v>46</v>
      </c>
      <c r="C66" s="531"/>
      <c r="D66" s="195">
        <f t="shared" si="6"/>
        <v>0</v>
      </c>
      <c r="E66" s="94"/>
      <c r="F66" s="64"/>
      <c r="G66" s="64"/>
      <c r="H66" s="128"/>
      <c r="I66" s="128"/>
      <c r="J66" s="191"/>
      <c r="K66" s="121"/>
      <c r="L66" s="121"/>
      <c r="M66" s="121"/>
      <c r="N66" s="121"/>
      <c r="O66" s="121"/>
      <c r="P66" s="121"/>
      <c r="Q66" s="2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CA66" s="187" t="str">
        <f t="shared" si="7"/>
        <v/>
      </c>
      <c r="CG66" s="187">
        <f t="shared" si="8"/>
        <v>0</v>
      </c>
    </row>
    <row r="67" spans="1:85" x14ac:dyDescent="0.25">
      <c r="A67" s="522"/>
      <c r="B67" s="524" t="s">
        <v>47</v>
      </c>
      <c r="C67" s="525"/>
      <c r="D67" s="195">
        <f t="shared" si="6"/>
        <v>64</v>
      </c>
      <c r="E67" s="94">
        <v>38</v>
      </c>
      <c r="F67" s="64">
        <v>13</v>
      </c>
      <c r="G67" s="64"/>
      <c r="H67" s="128">
        <v>13</v>
      </c>
      <c r="I67" s="128"/>
      <c r="J67" s="191"/>
      <c r="K67" s="121"/>
      <c r="L67" s="121"/>
      <c r="M67" s="121"/>
      <c r="N67" s="121"/>
      <c r="O67" s="121"/>
      <c r="P67" s="121"/>
      <c r="Q67" s="2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CA67" s="187" t="str">
        <f t="shared" si="7"/>
        <v/>
      </c>
      <c r="CG67" s="187">
        <f t="shared" si="8"/>
        <v>0</v>
      </c>
    </row>
    <row r="68" spans="1:85" x14ac:dyDescent="0.25">
      <c r="A68" s="522"/>
      <c r="B68" s="526" t="s">
        <v>48</v>
      </c>
      <c r="C68" s="96" t="s">
        <v>49</v>
      </c>
      <c r="D68" s="188">
        <f t="shared" si="6"/>
        <v>0</v>
      </c>
      <c r="E68" s="27"/>
      <c r="F68" s="28"/>
      <c r="G68" s="28"/>
      <c r="H68" s="29"/>
      <c r="I68" s="29"/>
      <c r="J68" s="191"/>
      <c r="K68" s="121"/>
      <c r="L68" s="121"/>
      <c r="M68" s="121"/>
      <c r="N68" s="121"/>
      <c r="O68" s="121"/>
      <c r="P68" s="121"/>
      <c r="Q68" s="2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CA68" s="187" t="str">
        <f t="shared" si="7"/>
        <v/>
      </c>
      <c r="CG68" s="187">
        <f t="shared" si="8"/>
        <v>0</v>
      </c>
    </row>
    <row r="69" spans="1:85" x14ac:dyDescent="0.25">
      <c r="A69" s="522"/>
      <c r="B69" s="527"/>
      <c r="C69" s="130" t="s">
        <v>50</v>
      </c>
      <c r="D69" s="195">
        <f t="shared" si="6"/>
        <v>18</v>
      </c>
      <c r="E69" s="53">
        <v>18</v>
      </c>
      <c r="F69" s="54"/>
      <c r="G69" s="54"/>
      <c r="H69" s="126"/>
      <c r="I69" s="126"/>
      <c r="J69" s="191"/>
      <c r="K69" s="121"/>
      <c r="L69" s="121"/>
      <c r="M69" s="121"/>
      <c r="N69" s="121"/>
      <c r="O69" s="121"/>
      <c r="P69" s="121"/>
      <c r="Q69" s="2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CA69" s="187" t="str">
        <f t="shared" si="7"/>
        <v/>
      </c>
      <c r="CG69" s="187">
        <f t="shared" si="8"/>
        <v>0</v>
      </c>
    </row>
    <row r="70" spans="1:85" x14ac:dyDescent="0.25">
      <c r="A70" s="522"/>
      <c r="B70" s="528"/>
      <c r="C70" s="103" t="s">
        <v>51</v>
      </c>
      <c r="D70" s="195">
        <f t="shared" si="6"/>
        <v>0</v>
      </c>
      <c r="E70" s="94"/>
      <c r="F70" s="64"/>
      <c r="G70" s="64"/>
      <c r="H70" s="128"/>
      <c r="I70" s="128"/>
      <c r="J70" s="191"/>
      <c r="K70" s="121"/>
      <c r="L70" s="121"/>
      <c r="M70" s="121"/>
      <c r="N70" s="121"/>
      <c r="O70" s="121"/>
      <c r="P70" s="121"/>
      <c r="Q70" s="2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CA70" s="187" t="str">
        <f t="shared" si="7"/>
        <v/>
      </c>
      <c r="CG70" s="187">
        <f t="shared" si="8"/>
        <v>0</v>
      </c>
    </row>
    <row r="71" spans="1:85" x14ac:dyDescent="0.25">
      <c r="A71" s="522"/>
      <c r="B71" s="570" t="s">
        <v>52</v>
      </c>
      <c r="C71" s="571"/>
      <c r="D71" s="198">
        <f t="shared" si="6"/>
        <v>0</v>
      </c>
      <c r="E71" s="131"/>
      <c r="F71" s="132"/>
      <c r="G71" s="132"/>
      <c r="H71" s="133"/>
      <c r="I71" s="133"/>
      <c r="J71" s="191"/>
      <c r="K71" s="121"/>
      <c r="L71" s="121"/>
      <c r="M71" s="121"/>
      <c r="N71" s="121"/>
      <c r="O71" s="121"/>
      <c r="P71" s="121"/>
      <c r="Q71" s="2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CA71" s="187" t="str">
        <f t="shared" si="7"/>
        <v/>
      </c>
      <c r="CG71" s="187">
        <f t="shared" si="8"/>
        <v>0</v>
      </c>
    </row>
    <row r="72" spans="1:85" x14ac:dyDescent="0.25">
      <c r="A72" s="523"/>
      <c r="B72" s="496" t="s">
        <v>4</v>
      </c>
      <c r="C72" s="529"/>
      <c r="D72" s="198">
        <f>SUM(E72:I72)</f>
        <v>981</v>
      </c>
      <c r="E72" s="198">
        <f>SUM(E43:E71)</f>
        <v>499</v>
      </c>
      <c r="F72" s="198">
        <f>SUM(F43:F71)</f>
        <v>122</v>
      </c>
      <c r="G72" s="198">
        <f>SUM(G43:G71)</f>
        <v>0</v>
      </c>
      <c r="H72" s="198">
        <f>SUM(H43:H71)</f>
        <v>360</v>
      </c>
      <c r="I72" s="198">
        <f>SUM(I43:I71)</f>
        <v>0</v>
      </c>
      <c r="J72" s="191"/>
      <c r="K72" s="121"/>
      <c r="L72" s="121"/>
      <c r="M72" s="121"/>
      <c r="N72" s="121"/>
      <c r="O72" s="121"/>
      <c r="P72" s="121"/>
      <c r="Q72" s="2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85" x14ac:dyDescent="0.25">
      <c r="A73" s="206" t="s">
        <v>57</v>
      </c>
      <c r="B73" s="119"/>
      <c r="C73" s="119"/>
      <c r="D73" s="119"/>
      <c r="E73" s="119"/>
      <c r="F73" s="119"/>
      <c r="G73" s="120"/>
      <c r="H73" s="120"/>
      <c r="I73" s="134"/>
      <c r="J73" s="134"/>
      <c r="K73" s="134"/>
      <c r="L73" s="134"/>
      <c r="M73" s="134"/>
      <c r="N73" s="134"/>
      <c r="O73" s="122"/>
      <c r="P73" s="121"/>
      <c r="Q73" s="2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85" ht="31.5" x14ac:dyDescent="0.25">
      <c r="A74" s="520" t="s">
        <v>58</v>
      </c>
      <c r="B74" s="520"/>
      <c r="C74" s="520"/>
      <c r="D74" s="181" t="s">
        <v>59</v>
      </c>
      <c r="E74" s="177" t="s">
        <v>60</v>
      </c>
      <c r="F74" s="178" t="s">
        <v>113</v>
      </c>
      <c r="G74" s="178" t="s">
        <v>61</v>
      </c>
      <c r="H74" s="124" t="s">
        <v>62</v>
      </c>
      <c r="I74" s="135"/>
      <c r="J74" s="136"/>
      <c r="K74" s="136"/>
      <c r="L74" s="136"/>
      <c r="M74" s="136"/>
      <c r="N74" s="136"/>
      <c r="O74" s="136"/>
      <c r="P74" s="121"/>
      <c r="Q74" s="2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85" x14ac:dyDescent="0.25">
      <c r="A75" s="575" t="s">
        <v>63</v>
      </c>
      <c r="B75" s="576"/>
      <c r="C75" s="577"/>
      <c r="D75" s="207">
        <f>SUM(E75:H75)</f>
        <v>0</v>
      </c>
      <c r="E75" s="27"/>
      <c r="F75" s="28"/>
      <c r="G75" s="28"/>
      <c r="H75" s="29"/>
      <c r="I75" s="191"/>
      <c r="J75" s="136"/>
      <c r="K75" s="136"/>
      <c r="L75" s="136"/>
      <c r="M75" s="136"/>
      <c r="N75" s="136"/>
      <c r="O75" s="136"/>
      <c r="P75" s="121"/>
      <c r="Q75" s="2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85" x14ac:dyDescent="0.25">
      <c r="A76" s="572" t="s">
        <v>64</v>
      </c>
      <c r="B76" s="573"/>
      <c r="C76" s="574"/>
      <c r="D76" s="207">
        <f>SUM(E76:H76)</f>
        <v>0</v>
      </c>
      <c r="E76" s="34"/>
      <c r="F76" s="35"/>
      <c r="G76" s="35"/>
      <c r="H76" s="36"/>
      <c r="I76" s="191"/>
      <c r="J76" s="136"/>
      <c r="K76" s="136"/>
      <c r="L76" s="136"/>
      <c r="M76" s="136"/>
      <c r="N76" s="136"/>
      <c r="O76" s="136"/>
      <c r="P76" s="122"/>
      <c r="Q76" s="2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85" x14ac:dyDescent="0.25">
      <c r="A77" s="506" t="s">
        <v>65</v>
      </c>
      <c r="B77" s="507"/>
      <c r="C77" s="508"/>
      <c r="D77" s="207">
        <f>SUM(E77:H77)</f>
        <v>0</v>
      </c>
      <c r="E77" s="53"/>
      <c r="F77" s="54"/>
      <c r="G77" s="54"/>
      <c r="H77" s="126"/>
      <c r="I77" s="191"/>
      <c r="J77" s="136"/>
      <c r="K77" s="136"/>
      <c r="L77" s="136"/>
      <c r="M77" s="136"/>
      <c r="N77" s="136"/>
      <c r="O77" s="136"/>
      <c r="P77" s="136"/>
      <c r="Q77" s="2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85" x14ac:dyDescent="0.25">
      <c r="A78" s="578" t="s">
        <v>66</v>
      </c>
      <c r="B78" s="579"/>
      <c r="C78" s="580"/>
      <c r="D78" s="208">
        <f>SUM(E78:H78)</f>
        <v>0</v>
      </c>
      <c r="E78" s="94"/>
      <c r="F78" s="64"/>
      <c r="G78" s="64"/>
      <c r="H78" s="128"/>
      <c r="I78" s="191"/>
      <c r="J78" s="136"/>
      <c r="K78" s="136"/>
      <c r="L78" s="136"/>
      <c r="M78" s="136"/>
      <c r="N78" s="136"/>
      <c r="O78" s="136"/>
      <c r="P78" s="136"/>
      <c r="Q78" s="2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85" x14ac:dyDescent="0.25">
      <c r="A79" s="496" t="s">
        <v>4</v>
      </c>
      <c r="B79" s="497"/>
      <c r="C79" s="498"/>
      <c r="D79" s="209">
        <f>SUM(E79:H79)</f>
        <v>0</v>
      </c>
      <c r="E79" s="199">
        <f>SUM(E75:E78)</f>
        <v>0</v>
      </c>
      <c r="F79" s="200">
        <f>SUM(F75:F78)</f>
        <v>0</v>
      </c>
      <c r="G79" s="200">
        <f>SUM(G75:G78)</f>
        <v>0</v>
      </c>
      <c r="H79" s="210">
        <f>SUM(H75:H78)</f>
        <v>0</v>
      </c>
      <c r="I79" s="191"/>
      <c r="J79" s="121"/>
      <c r="K79" s="121"/>
      <c r="L79" s="121"/>
      <c r="M79" s="121"/>
      <c r="N79" s="121"/>
      <c r="O79" s="121"/>
      <c r="P79" s="136"/>
      <c r="Q79" s="2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85" x14ac:dyDescent="0.25">
      <c r="A80" s="211" t="s">
        <v>67</v>
      </c>
      <c r="B80" s="141"/>
      <c r="C80" s="141"/>
      <c r="D80" s="141"/>
      <c r="E80" s="142"/>
      <c r="F80" s="142"/>
      <c r="G80" s="142"/>
      <c r="H80" s="142"/>
      <c r="I80" s="142"/>
      <c r="J80" s="142"/>
      <c r="K80" s="143"/>
      <c r="L80" s="143"/>
      <c r="M80" s="143"/>
      <c r="N80" s="144"/>
      <c r="O80" s="145"/>
      <c r="P80" s="136"/>
      <c r="Q80" s="2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21" x14ac:dyDescent="0.25">
      <c r="A81" s="581" t="s">
        <v>68</v>
      </c>
      <c r="B81" s="582"/>
      <c r="C81" s="583"/>
      <c r="D81" s="162" t="s">
        <v>69</v>
      </c>
      <c r="E81" s="584"/>
      <c r="F81" s="584"/>
      <c r="G81" s="2"/>
      <c r="H81" s="2"/>
      <c r="I81" s="2"/>
      <c r="J81" s="2"/>
      <c r="K81" s="2"/>
      <c r="L81" s="2"/>
      <c r="M81" s="2"/>
      <c r="N81" s="2"/>
      <c r="O81" s="2"/>
      <c r="P81" s="136"/>
      <c r="Q81" s="2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x14ac:dyDescent="0.25">
      <c r="A82" s="499" t="s">
        <v>70</v>
      </c>
      <c r="B82" s="500"/>
      <c r="C82" s="501"/>
      <c r="D82" s="146"/>
      <c r="E82" s="502"/>
      <c r="F82" s="502"/>
      <c r="G82" s="2"/>
      <c r="H82" s="2"/>
      <c r="I82" s="2"/>
      <c r="J82" s="2"/>
      <c r="K82" s="2"/>
      <c r="L82" s="2"/>
      <c r="M82" s="2"/>
      <c r="N82" s="2"/>
      <c r="O82" s="2"/>
      <c r="P82" s="121"/>
      <c r="Q82" s="2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x14ac:dyDescent="0.25">
      <c r="A83" s="506" t="s">
        <v>71</v>
      </c>
      <c r="B83" s="507"/>
      <c r="C83" s="508"/>
      <c r="D83" s="146"/>
      <c r="E83" s="502"/>
      <c r="F83" s="50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x14ac:dyDescent="0.25">
      <c r="A84" s="512" t="s">
        <v>72</v>
      </c>
      <c r="B84" s="513"/>
      <c r="C84" s="514"/>
      <c r="D84" s="147"/>
      <c r="E84" s="212"/>
      <c r="F84" s="21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x14ac:dyDescent="0.25">
      <c r="A85" s="213" t="s">
        <v>73</v>
      </c>
      <c r="B85" s="213"/>
      <c r="C85" s="148"/>
      <c r="D85" s="149"/>
      <c r="E85" s="150"/>
    </row>
    <row r="86" spans="1:28" x14ac:dyDescent="0.25">
      <c r="A86" s="515" t="s">
        <v>74</v>
      </c>
      <c r="B86" s="515"/>
      <c r="C86" s="515"/>
      <c r="D86" s="516" t="s">
        <v>75</v>
      </c>
      <c r="E86" s="516" t="s">
        <v>114</v>
      </c>
    </row>
    <row r="87" spans="1:28" ht="18.75" customHeight="1" x14ac:dyDescent="0.25">
      <c r="A87" s="515"/>
      <c r="B87" s="515"/>
      <c r="C87" s="515"/>
      <c r="D87" s="516"/>
      <c r="E87" s="516"/>
    </row>
    <row r="88" spans="1:28" x14ac:dyDescent="0.25">
      <c r="A88" s="509" t="s">
        <v>76</v>
      </c>
      <c r="B88" s="510"/>
      <c r="C88" s="511"/>
      <c r="D88" s="214"/>
      <c r="E88" s="215"/>
      <c r="F88" s="187"/>
    </row>
    <row r="89" spans="1:28" x14ac:dyDescent="0.25">
      <c r="A89" s="503" t="s">
        <v>115</v>
      </c>
      <c r="B89" s="504"/>
      <c r="C89" s="505"/>
      <c r="D89" s="216"/>
      <c r="E89" s="217"/>
      <c r="F89" s="187"/>
    </row>
    <row r="90" spans="1:28" x14ac:dyDescent="0.25">
      <c r="A90" s="598" t="s">
        <v>77</v>
      </c>
      <c r="B90" s="599"/>
      <c r="C90" s="600"/>
      <c r="D90" s="218"/>
      <c r="E90" s="219"/>
      <c r="F90" s="187"/>
    </row>
    <row r="91" spans="1:28" x14ac:dyDescent="0.25">
      <c r="A91" s="148" t="s">
        <v>78</v>
      </c>
      <c r="B91" s="213"/>
      <c r="C91" s="148"/>
      <c r="D91" s="149"/>
      <c r="E91" s="150"/>
    </row>
    <row r="92" spans="1:28" x14ac:dyDescent="0.25">
      <c r="A92" s="515" t="s">
        <v>74</v>
      </c>
      <c r="B92" s="515"/>
      <c r="C92" s="515"/>
      <c r="D92" s="516" t="s">
        <v>75</v>
      </c>
      <c r="E92" s="516" t="s">
        <v>114</v>
      </c>
    </row>
    <row r="93" spans="1:28" ht="15.75" customHeight="1" x14ac:dyDescent="0.25">
      <c r="A93" s="515"/>
      <c r="B93" s="515"/>
      <c r="C93" s="515"/>
      <c r="D93" s="516"/>
      <c r="E93" s="516"/>
      <c r="F93" s="187"/>
    </row>
    <row r="94" spans="1:28" x14ac:dyDescent="0.25">
      <c r="A94" s="604" t="s">
        <v>116</v>
      </c>
      <c r="B94" s="605"/>
      <c r="C94" s="606"/>
      <c r="D94" s="214"/>
      <c r="E94" s="215"/>
      <c r="F94" s="187"/>
    </row>
    <row r="95" spans="1:28" x14ac:dyDescent="0.25">
      <c r="A95" s="601" t="s">
        <v>117</v>
      </c>
      <c r="B95" s="602"/>
      <c r="C95" s="603"/>
      <c r="D95" s="218"/>
      <c r="E95" s="219"/>
      <c r="F95" s="187"/>
    </row>
    <row r="96" spans="1:28" x14ac:dyDescent="0.25">
      <c r="A96" s="213" t="s">
        <v>118</v>
      </c>
      <c r="B96" s="148"/>
      <c r="C96" s="148"/>
      <c r="D96" s="149"/>
      <c r="E96" s="150"/>
      <c r="F96" s="151"/>
      <c r="G96" s="151"/>
      <c r="H96" s="151"/>
    </row>
    <row r="97" spans="1:85" x14ac:dyDescent="0.25">
      <c r="A97" s="585" t="s">
        <v>119</v>
      </c>
      <c r="B97" s="585"/>
      <c r="C97" s="586"/>
      <c r="D97" s="516" t="s">
        <v>82</v>
      </c>
      <c r="E97" s="554" t="s">
        <v>83</v>
      </c>
      <c r="F97" s="555"/>
      <c r="G97" s="555"/>
      <c r="H97" s="555"/>
      <c r="I97" s="555"/>
      <c r="J97" s="555"/>
      <c r="K97" s="566" t="s">
        <v>84</v>
      </c>
      <c r="L97" s="567"/>
    </row>
    <row r="98" spans="1:85" ht="17.25" customHeight="1" x14ac:dyDescent="0.25">
      <c r="A98" s="587"/>
      <c r="B98" s="587"/>
      <c r="C98" s="588"/>
      <c r="D98" s="516"/>
      <c r="E98" s="157" t="s">
        <v>85</v>
      </c>
      <c r="F98" s="158" t="s">
        <v>86</v>
      </c>
      <c r="G98" s="159" t="s">
        <v>87</v>
      </c>
      <c r="H98" s="159" t="s">
        <v>88</v>
      </c>
      <c r="I98" s="160" t="s">
        <v>89</v>
      </c>
      <c r="J98" s="161" t="s">
        <v>90</v>
      </c>
      <c r="K98" s="162" t="s">
        <v>91</v>
      </c>
      <c r="L98" s="162" t="s">
        <v>92</v>
      </c>
    </row>
    <row r="99" spans="1:85" x14ac:dyDescent="0.25">
      <c r="A99" s="589" t="s">
        <v>93</v>
      </c>
      <c r="B99" s="590"/>
      <c r="C99" s="163" t="s">
        <v>94</v>
      </c>
      <c r="D99" s="220"/>
      <c r="E99" s="27"/>
      <c r="F99" s="31"/>
      <c r="G99" s="28"/>
      <c r="H99" s="28"/>
      <c r="I99" s="28"/>
      <c r="J99" s="32"/>
      <c r="K99" s="164"/>
      <c r="L99" s="32"/>
      <c r="M99" s="221"/>
      <c r="CG99" s="187">
        <v>0</v>
      </c>
    </row>
    <row r="100" spans="1:85" x14ac:dyDescent="0.25">
      <c r="A100" s="591"/>
      <c r="B100" s="592"/>
      <c r="C100" s="165" t="s">
        <v>95</v>
      </c>
      <c r="D100" s="222"/>
      <c r="E100" s="53"/>
      <c r="F100" s="55"/>
      <c r="G100" s="54"/>
      <c r="H100" s="54"/>
      <c r="I100" s="54"/>
      <c r="J100" s="39"/>
      <c r="K100" s="166"/>
      <c r="L100" s="39"/>
      <c r="M100" s="221"/>
      <c r="CG100" s="187">
        <v>0</v>
      </c>
    </row>
    <row r="101" spans="1:85" x14ac:dyDescent="0.25">
      <c r="A101" s="591"/>
      <c r="B101" s="592"/>
      <c r="C101" s="165" t="s">
        <v>96</v>
      </c>
      <c r="D101" s="223"/>
      <c r="E101" s="79"/>
      <c r="F101" s="129"/>
      <c r="G101" s="92"/>
      <c r="H101" s="92"/>
      <c r="I101" s="92"/>
      <c r="J101" s="86"/>
      <c r="K101" s="167"/>
      <c r="L101" s="86"/>
      <c r="M101" s="221"/>
      <c r="CG101" s="187">
        <v>0</v>
      </c>
    </row>
    <row r="102" spans="1:85" x14ac:dyDescent="0.25">
      <c r="A102" s="589" t="s">
        <v>97</v>
      </c>
      <c r="B102" s="590"/>
      <c r="C102" s="163" t="s">
        <v>94</v>
      </c>
      <c r="D102" s="220"/>
      <c r="E102" s="34"/>
      <c r="F102" s="38"/>
      <c r="G102" s="35"/>
      <c r="H102" s="35"/>
      <c r="I102" s="35"/>
      <c r="J102" s="40"/>
      <c r="K102" s="168"/>
      <c r="L102" s="40"/>
      <c r="M102" s="221"/>
      <c r="CG102" s="187">
        <v>0</v>
      </c>
    </row>
    <row r="103" spans="1:85" x14ac:dyDescent="0.25">
      <c r="A103" s="591"/>
      <c r="B103" s="592"/>
      <c r="C103" s="165" t="s">
        <v>95</v>
      </c>
      <c r="D103" s="222"/>
      <c r="E103" s="94"/>
      <c r="F103" s="63"/>
      <c r="G103" s="64"/>
      <c r="H103" s="64"/>
      <c r="I103" s="64"/>
      <c r="J103" s="68"/>
      <c r="K103" s="169"/>
      <c r="L103" s="68"/>
      <c r="M103" s="221"/>
      <c r="CG103" s="187">
        <v>0</v>
      </c>
    </row>
    <row r="104" spans="1:85" x14ac:dyDescent="0.25">
      <c r="A104" s="591"/>
      <c r="B104" s="592"/>
      <c r="C104" s="165" t="s">
        <v>96</v>
      </c>
      <c r="D104" s="223"/>
      <c r="E104" s="94"/>
      <c r="F104" s="63"/>
      <c r="G104" s="64"/>
      <c r="H104" s="64"/>
      <c r="I104" s="64"/>
      <c r="J104" s="68"/>
      <c r="K104" s="169"/>
      <c r="L104" s="68"/>
      <c r="M104" s="221"/>
      <c r="CG104" s="187">
        <v>0</v>
      </c>
    </row>
    <row r="105" spans="1:85" x14ac:dyDescent="0.25">
      <c r="A105" s="589" t="s">
        <v>98</v>
      </c>
      <c r="B105" s="593"/>
      <c r="C105" s="163" t="s">
        <v>94</v>
      </c>
      <c r="D105" s="220"/>
      <c r="E105" s="27"/>
      <c r="F105" s="31"/>
      <c r="G105" s="28"/>
      <c r="H105" s="28"/>
      <c r="I105" s="28"/>
      <c r="J105" s="32"/>
      <c r="K105" s="164"/>
      <c r="L105" s="32"/>
      <c r="M105" s="221"/>
      <c r="CG105" s="187">
        <v>0</v>
      </c>
    </row>
    <row r="106" spans="1:85" x14ac:dyDescent="0.25">
      <c r="A106" s="594"/>
      <c r="B106" s="595"/>
      <c r="C106" s="165" t="s">
        <v>95</v>
      </c>
      <c r="D106" s="222"/>
      <c r="E106" s="53"/>
      <c r="F106" s="55"/>
      <c r="G106" s="54"/>
      <c r="H106" s="54"/>
      <c r="I106" s="54"/>
      <c r="J106" s="39"/>
      <c r="K106" s="166"/>
      <c r="L106" s="39"/>
      <c r="M106" s="221"/>
      <c r="CG106" s="187">
        <v>0</v>
      </c>
    </row>
    <row r="107" spans="1:85" x14ac:dyDescent="0.25">
      <c r="A107" s="596"/>
      <c r="B107" s="597"/>
      <c r="C107" s="224" t="s">
        <v>96</v>
      </c>
      <c r="D107" s="223"/>
      <c r="E107" s="79"/>
      <c r="F107" s="129"/>
      <c r="G107" s="92"/>
      <c r="H107" s="92"/>
      <c r="I107" s="92"/>
      <c r="J107" s="86"/>
      <c r="K107" s="167"/>
      <c r="L107" s="86"/>
      <c r="M107" s="221"/>
      <c r="CG107" s="187">
        <v>0</v>
      </c>
    </row>
    <row r="195" spans="1:2" hidden="1" x14ac:dyDescent="0.25">
      <c r="A195" s="225">
        <f>SUM(D40,D72,D79,D82:D84,D88:D90,D94:D95,D99:L107)</f>
        <v>2811</v>
      </c>
      <c r="B195" s="186">
        <f>SUM(CG8:CO108)</f>
        <v>0</v>
      </c>
    </row>
  </sheetData>
  <mergeCells count="85">
    <mergeCell ref="A79:C79"/>
    <mergeCell ref="A82:C82"/>
    <mergeCell ref="E82:F82"/>
    <mergeCell ref="A89:C89"/>
    <mergeCell ref="A83:C83"/>
    <mergeCell ref="A88:C88"/>
    <mergeCell ref="E83:F83"/>
    <mergeCell ref="A84:C84"/>
    <mergeCell ref="A86:C87"/>
    <mergeCell ref="D86:D87"/>
    <mergeCell ref="E86:E87"/>
    <mergeCell ref="B32:C32"/>
    <mergeCell ref="B51:C51"/>
    <mergeCell ref="B52:C52"/>
    <mergeCell ref="B64:C64"/>
    <mergeCell ref="A74:C74"/>
    <mergeCell ref="A11:A40"/>
    <mergeCell ref="B29:C29"/>
    <mergeCell ref="B30:B31"/>
    <mergeCell ref="B35:C35"/>
    <mergeCell ref="B36:B38"/>
    <mergeCell ref="B40:C40"/>
    <mergeCell ref="B33:C33"/>
    <mergeCell ref="B34:C34"/>
    <mergeCell ref="B39:C39"/>
    <mergeCell ref="A42:C42"/>
    <mergeCell ref="A43:A72"/>
    <mergeCell ref="Y9:Z9"/>
    <mergeCell ref="AA9:AA10"/>
    <mergeCell ref="AB9:AB10"/>
    <mergeCell ref="AC9:AC10"/>
    <mergeCell ref="B28:C28"/>
    <mergeCell ref="B17:C17"/>
    <mergeCell ref="B18:C18"/>
    <mergeCell ref="B19:C19"/>
    <mergeCell ref="B20:C20"/>
    <mergeCell ref="B11:C11"/>
    <mergeCell ref="B12:B14"/>
    <mergeCell ref="B21:C21"/>
    <mergeCell ref="B22:B24"/>
    <mergeCell ref="B25:B27"/>
    <mergeCell ref="B15:C15"/>
    <mergeCell ref="B16:C16"/>
    <mergeCell ref="A6:O6"/>
    <mergeCell ref="A9:C10"/>
    <mergeCell ref="D9:D10"/>
    <mergeCell ref="E9:I9"/>
    <mergeCell ref="J9:X9"/>
    <mergeCell ref="E97:J97"/>
    <mergeCell ref="K97:L97"/>
    <mergeCell ref="B65:C65"/>
    <mergeCell ref="B71:C71"/>
    <mergeCell ref="B47:C47"/>
    <mergeCell ref="B48:C48"/>
    <mergeCell ref="B49:C49"/>
    <mergeCell ref="B50:C50"/>
    <mergeCell ref="B60:C60"/>
    <mergeCell ref="B66:C66"/>
    <mergeCell ref="A76:C76"/>
    <mergeCell ref="A77:C77"/>
    <mergeCell ref="A75:C75"/>
    <mergeCell ref="A78:C78"/>
    <mergeCell ref="A81:C81"/>
    <mergeCell ref="E81:F81"/>
    <mergeCell ref="A97:C98"/>
    <mergeCell ref="A99:B101"/>
    <mergeCell ref="A102:B104"/>
    <mergeCell ref="A105:B107"/>
    <mergeCell ref="D97:D98"/>
    <mergeCell ref="B43:C43"/>
    <mergeCell ref="B44:B46"/>
    <mergeCell ref="B53:C53"/>
    <mergeCell ref="B54:B56"/>
    <mergeCell ref="B57:B59"/>
    <mergeCell ref="B61:C61"/>
    <mergeCell ref="B62:B63"/>
    <mergeCell ref="B67:C67"/>
    <mergeCell ref="B68:B70"/>
    <mergeCell ref="B72:C72"/>
    <mergeCell ref="A90:C90"/>
    <mergeCell ref="A92:C93"/>
    <mergeCell ref="D92:D93"/>
    <mergeCell ref="E92:E93"/>
    <mergeCell ref="A95:C95"/>
    <mergeCell ref="A94:C94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95"/>
  <sheetViews>
    <sheetView workbookViewId="0">
      <selection activeCell="E20" sqref="E20"/>
    </sheetView>
  </sheetViews>
  <sheetFormatPr baseColWidth="10" defaultRowHeight="15" x14ac:dyDescent="0.25"/>
  <cols>
    <col min="1" max="2" width="26.7109375" style="186" customWidth="1"/>
    <col min="3" max="3" width="37.28515625" style="186" customWidth="1"/>
    <col min="4" max="4" width="11.42578125" style="186"/>
    <col min="5" max="5" width="12.7109375" style="186" customWidth="1"/>
    <col min="6" max="6" width="11.42578125" style="186"/>
    <col min="7" max="7" width="14.5703125" style="186" customWidth="1"/>
    <col min="8" max="8" width="13.5703125" style="186" customWidth="1"/>
    <col min="9" max="9" width="15.7109375" style="186" customWidth="1"/>
    <col min="10" max="26" width="11.42578125" style="186"/>
    <col min="27" max="27" width="13.140625" style="186" customWidth="1"/>
    <col min="28" max="28" width="13.42578125" style="186" customWidth="1"/>
    <col min="29" max="76" width="11.42578125" style="186"/>
    <col min="77" max="96" width="0" style="187" hidden="1" customWidth="1"/>
    <col min="97" max="98" width="11.42578125" style="187"/>
    <col min="99" max="16384" width="11.42578125" style="186"/>
  </cols>
  <sheetData>
    <row r="1" spans="1:98" s="184" customFormat="1" ht="14.25" customHeight="1" x14ac:dyDescent="0.15">
      <c r="A1" s="184" t="s">
        <v>0</v>
      </c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</row>
    <row r="2" spans="1:98" s="184" customFormat="1" ht="14.25" customHeight="1" x14ac:dyDescent="0.15">
      <c r="A2" s="184" t="str">
        <f>CONCATENATE("COMUNA: ",[3]NOMBRE!B2," - ","( ",[3]NOMBRE!C2,[3]NOMBRE!D2,[3]NOMBRE!E2,[3]NOMBRE!F2,[3]NOMBRE!G2," )")</f>
        <v>COMUNA: Linares - ( 07401 )</v>
      </c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</row>
    <row r="3" spans="1:98" s="184" customFormat="1" ht="14.25" customHeight="1" x14ac:dyDescent="0.15">
      <c r="A3" s="184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</row>
    <row r="4" spans="1:98" s="184" customFormat="1" ht="14.25" customHeight="1" x14ac:dyDescent="0.15">
      <c r="A4" s="184" t="str">
        <f>CONCATENATE("MES: ",[3]NOMBRE!B6," - ","( ",[3]NOMBRE!C6,[3]NOMBRE!D6," )")</f>
        <v>MES: MARZO - ( 03 )</v>
      </c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</row>
    <row r="5" spans="1:98" s="184" customFormat="1" ht="14.25" customHeight="1" x14ac:dyDescent="0.15">
      <c r="A5" s="184" t="str">
        <f>CONCATENATE("AÑO: ",[3]NOMBRE!B7)</f>
        <v>AÑO: 2017</v>
      </c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</row>
    <row r="6" spans="1:98" ht="15.75" x14ac:dyDescent="0.25">
      <c r="A6" s="553" t="s">
        <v>1</v>
      </c>
      <c r="B6" s="553"/>
      <c r="C6" s="553"/>
      <c r="D6" s="553"/>
      <c r="E6" s="553"/>
      <c r="F6" s="553"/>
      <c r="G6" s="553"/>
      <c r="H6" s="553"/>
      <c r="I6" s="553"/>
      <c r="J6" s="553"/>
      <c r="K6" s="553"/>
      <c r="L6" s="553"/>
      <c r="M6" s="553"/>
      <c r="N6" s="553"/>
      <c r="O6" s="553"/>
      <c r="P6" s="1"/>
      <c r="Q6" s="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98" ht="15.7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"/>
      <c r="Q7" s="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98" x14ac:dyDescent="0.25">
      <c r="A8" s="4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98" ht="15" customHeight="1" x14ac:dyDescent="0.25">
      <c r="A9" s="554" t="s">
        <v>3</v>
      </c>
      <c r="B9" s="555"/>
      <c r="C9" s="556"/>
      <c r="D9" s="526" t="s">
        <v>4</v>
      </c>
      <c r="E9" s="560" t="s">
        <v>99</v>
      </c>
      <c r="F9" s="561"/>
      <c r="G9" s="561"/>
      <c r="H9" s="561"/>
      <c r="I9" s="562"/>
      <c r="J9" s="563" t="s">
        <v>100</v>
      </c>
      <c r="K9" s="564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5"/>
      <c r="Y9" s="537" t="s">
        <v>101</v>
      </c>
      <c r="Z9" s="538"/>
      <c r="AA9" s="539" t="s">
        <v>102</v>
      </c>
      <c r="AB9" s="526" t="s">
        <v>103</v>
      </c>
      <c r="AC9" s="541" t="s">
        <v>104</v>
      </c>
    </row>
    <row r="10" spans="1:98" ht="33" customHeight="1" x14ac:dyDescent="0.25">
      <c r="A10" s="557"/>
      <c r="B10" s="558"/>
      <c r="C10" s="559"/>
      <c r="D10" s="528"/>
      <c r="E10" s="7" t="s">
        <v>5</v>
      </c>
      <c r="F10" s="8" t="s">
        <v>6</v>
      </c>
      <c r="G10" s="8" t="s">
        <v>7</v>
      </c>
      <c r="H10" s="9" t="s">
        <v>8</v>
      </c>
      <c r="I10" s="10" t="s">
        <v>9</v>
      </c>
      <c r="J10" s="11" t="s">
        <v>10</v>
      </c>
      <c r="K10" s="8" t="s">
        <v>11</v>
      </c>
      <c r="L10" s="8" t="s">
        <v>12</v>
      </c>
      <c r="M10" s="8" t="s">
        <v>13</v>
      </c>
      <c r="N10" s="8" t="s">
        <v>14</v>
      </c>
      <c r="O10" s="8" t="s">
        <v>15</v>
      </c>
      <c r="P10" s="8" t="s">
        <v>16</v>
      </c>
      <c r="Q10" s="8" t="s">
        <v>17</v>
      </c>
      <c r="R10" s="8" t="s">
        <v>18</v>
      </c>
      <c r="S10" s="8" t="s">
        <v>19</v>
      </c>
      <c r="T10" s="8" t="s">
        <v>20</v>
      </c>
      <c r="U10" s="8" t="s">
        <v>21</v>
      </c>
      <c r="V10" s="8" t="s">
        <v>22</v>
      </c>
      <c r="W10" s="8" t="s">
        <v>23</v>
      </c>
      <c r="X10" s="12" t="s">
        <v>24</v>
      </c>
      <c r="Y10" s="13" t="s">
        <v>25</v>
      </c>
      <c r="Z10" s="14" t="s">
        <v>105</v>
      </c>
      <c r="AA10" s="540"/>
      <c r="AB10" s="528"/>
      <c r="AC10" s="542"/>
    </row>
    <row r="11" spans="1:98" x14ac:dyDescent="0.25">
      <c r="A11" s="521" t="s">
        <v>26</v>
      </c>
      <c r="B11" s="545" t="s">
        <v>27</v>
      </c>
      <c r="C11" s="546"/>
      <c r="D11" s="188">
        <f>SUM(E11:G11)</f>
        <v>143</v>
      </c>
      <c r="E11" s="16">
        <v>143</v>
      </c>
      <c r="F11" s="17"/>
      <c r="G11" s="17"/>
      <c r="H11" s="18"/>
      <c r="I11" s="19"/>
      <c r="J11" s="18"/>
      <c r="K11" s="20"/>
      <c r="L11" s="2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/>
      <c r="Z11" s="23"/>
      <c r="AA11" s="24"/>
      <c r="AB11" s="24"/>
      <c r="AC11" s="24"/>
      <c r="AD11" s="189"/>
    </row>
    <row r="12" spans="1:98" x14ac:dyDescent="0.25">
      <c r="A12" s="522"/>
      <c r="B12" s="547" t="s">
        <v>28</v>
      </c>
      <c r="C12" s="25" t="s">
        <v>29</v>
      </c>
      <c r="D12" s="190">
        <f t="shared" ref="D12:D19" si="0">SUM(E12:X12)</f>
        <v>148</v>
      </c>
      <c r="E12" s="27">
        <v>77</v>
      </c>
      <c r="F12" s="28">
        <v>7</v>
      </c>
      <c r="G12" s="28">
        <v>19</v>
      </c>
      <c r="H12" s="28">
        <v>16</v>
      </c>
      <c r="I12" s="29">
        <v>13</v>
      </c>
      <c r="J12" s="28"/>
      <c r="K12" s="28"/>
      <c r="L12" s="28">
        <v>5</v>
      </c>
      <c r="M12" s="28">
        <v>2</v>
      </c>
      <c r="N12" s="28"/>
      <c r="O12" s="28">
        <v>3</v>
      </c>
      <c r="P12" s="28"/>
      <c r="Q12" s="28">
        <v>5</v>
      </c>
      <c r="R12" s="28">
        <v>1</v>
      </c>
      <c r="S12" s="28"/>
      <c r="T12" s="28"/>
      <c r="U12" s="28"/>
      <c r="V12" s="28"/>
      <c r="W12" s="28"/>
      <c r="X12" s="30"/>
      <c r="Y12" s="31"/>
      <c r="Z12" s="30"/>
      <c r="AA12" s="32"/>
      <c r="AB12" s="32"/>
      <c r="AC12" s="32"/>
      <c r="AD12" s="191"/>
      <c r="CA12" s="187" t="str">
        <f t="shared" ref="CA12:CA35" si="1">IF(D12&lt;SUM(Y12:AC12),"Total por edad no puede ser menor que la suma de los subgrupos","")</f>
        <v/>
      </c>
      <c r="CG12" s="187">
        <f t="shared" ref="CG12:CG39" si="2">IF(D12&lt;SUM(Y12:AC12),1,0)</f>
        <v>0</v>
      </c>
    </row>
    <row r="13" spans="1:98" x14ac:dyDescent="0.25">
      <c r="A13" s="522"/>
      <c r="B13" s="548"/>
      <c r="C13" s="180" t="s">
        <v>30</v>
      </c>
      <c r="D13" s="192">
        <f t="shared" si="0"/>
        <v>20</v>
      </c>
      <c r="E13" s="34">
        <v>11</v>
      </c>
      <c r="F13" s="35"/>
      <c r="G13" s="35"/>
      <c r="H13" s="35"/>
      <c r="I13" s="36"/>
      <c r="J13" s="35"/>
      <c r="K13" s="35"/>
      <c r="L13" s="35">
        <v>1</v>
      </c>
      <c r="M13" s="35">
        <v>2</v>
      </c>
      <c r="N13" s="35"/>
      <c r="O13" s="35">
        <v>5</v>
      </c>
      <c r="P13" s="35">
        <v>1</v>
      </c>
      <c r="Q13" s="35"/>
      <c r="R13" s="35"/>
      <c r="S13" s="35"/>
      <c r="T13" s="35"/>
      <c r="U13" s="35"/>
      <c r="V13" s="35"/>
      <c r="W13" s="35"/>
      <c r="X13" s="37"/>
      <c r="Y13" s="38"/>
      <c r="Z13" s="37"/>
      <c r="AA13" s="39"/>
      <c r="AB13" s="39"/>
      <c r="AC13" s="40"/>
      <c r="AD13" s="191"/>
      <c r="CA13" s="187" t="str">
        <f t="shared" si="1"/>
        <v/>
      </c>
      <c r="CG13" s="187">
        <f t="shared" si="2"/>
        <v>0</v>
      </c>
    </row>
    <row r="14" spans="1:98" x14ac:dyDescent="0.25">
      <c r="A14" s="522"/>
      <c r="B14" s="549"/>
      <c r="C14" s="41" t="s">
        <v>31</v>
      </c>
      <c r="D14" s="193">
        <f t="shared" si="0"/>
        <v>28</v>
      </c>
      <c r="E14" s="43">
        <v>17</v>
      </c>
      <c r="F14" s="44"/>
      <c r="G14" s="44"/>
      <c r="H14" s="44"/>
      <c r="I14" s="45"/>
      <c r="J14" s="44"/>
      <c r="K14" s="44"/>
      <c r="L14" s="44"/>
      <c r="M14" s="44"/>
      <c r="N14" s="44"/>
      <c r="O14" s="44"/>
      <c r="P14" s="44">
        <v>1</v>
      </c>
      <c r="Q14" s="44"/>
      <c r="R14" s="44"/>
      <c r="S14" s="44"/>
      <c r="T14" s="44"/>
      <c r="U14" s="44"/>
      <c r="V14" s="44">
        <v>7</v>
      </c>
      <c r="W14" s="44"/>
      <c r="X14" s="46">
        <v>3</v>
      </c>
      <c r="Y14" s="47"/>
      <c r="Z14" s="46"/>
      <c r="AA14" s="48"/>
      <c r="AB14" s="48"/>
      <c r="AC14" s="48"/>
      <c r="AD14" s="191"/>
      <c r="CA14" s="187" t="str">
        <f t="shared" si="1"/>
        <v/>
      </c>
      <c r="CG14" s="187">
        <f t="shared" si="2"/>
        <v>0</v>
      </c>
    </row>
    <row r="15" spans="1:98" x14ac:dyDescent="0.25">
      <c r="A15" s="522"/>
      <c r="B15" s="543" t="s">
        <v>32</v>
      </c>
      <c r="C15" s="544"/>
      <c r="D15" s="194">
        <f t="shared" si="0"/>
        <v>97</v>
      </c>
      <c r="E15" s="34">
        <v>97</v>
      </c>
      <c r="F15" s="35"/>
      <c r="G15" s="35"/>
      <c r="H15" s="35"/>
      <c r="I15" s="40"/>
      <c r="J15" s="38"/>
      <c r="K15" s="35"/>
      <c r="L15" s="35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1"/>
      <c r="Z15" s="52"/>
      <c r="AA15" s="40"/>
      <c r="AB15" s="40"/>
      <c r="AC15" s="40"/>
      <c r="AD15" s="191"/>
      <c r="CA15" s="187" t="str">
        <f t="shared" si="1"/>
        <v/>
      </c>
      <c r="CG15" s="187">
        <f t="shared" si="2"/>
        <v>0</v>
      </c>
    </row>
    <row r="16" spans="1:98" x14ac:dyDescent="0.25">
      <c r="A16" s="522"/>
      <c r="B16" s="518" t="s">
        <v>33</v>
      </c>
      <c r="C16" s="519"/>
      <c r="D16" s="192">
        <f t="shared" si="0"/>
        <v>20</v>
      </c>
      <c r="E16" s="53">
        <v>20</v>
      </c>
      <c r="F16" s="54"/>
      <c r="G16" s="54"/>
      <c r="H16" s="54"/>
      <c r="I16" s="39"/>
      <c r="J16" s="55"/>
      <c r="K16" s="54"/>
      <c r="L16" s="54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7"/>
      <c r="Z16" s="37"/>
      <c r="AA16" s="39"/>
      <c r="AB16" s="39"/>
      <c r="AC16" s="39"/>
      <c r="AD16" s="191"/>
      <c r="CA16" s="187" t="str">
        <f t="shared" si="1"/>
        <v/>
      </c>
      <c r="CG16" s="187">
        <f t="shared" si="2"/>
        <v>0</v>
      </c>
    </row>
    <row r="17" spans="1:85" x14ac:dyDescent="0.25">
      <c r="A17" s="522"/>
      <c r="B17" s="518" t="s">
        <v>34</v>
      </c>
      <c r="C17" s="519"/>
      <c r="D17" s="192">
        <f t="shared" si="0"/>
        <v>0</v>
      </c>
      <c r="E17" s="53"/>
      <c r="F17" s="54"/>
      <c r="G17" s="54"/>
      <c r="H17" s="54"/>
      <c r="I17" s="39"/>
      <c r="J17" s="55"/>
      <c r="K17" s="54"/>
      <c r="L17" s="54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  <c r="Z17" s="37"/>
      <c r="AA17" s="39"/>
      <c r="AB17" s="39"/>
      <c r="AC17" s="39"/>
      <c r="AD17" s="191"/>
      <c r="CA17" s="187" t="str">
        <f t="shared" si="1"/>
        <v/>
      </c>
      <c r="CG17" s="187">
        <f t="shared" si="2"/>
        <v>0</v>
      </c>
    </row>
    <row r="18" spans="1:85" x14ac:dyDescent="0.25">
      <c r="A18" s="522"/>
      <c r="B18" s="518" t="s">
        <v>79</v>
      </c>
      <c r="C18" s="519"/>
      <c r="D18" s="192">
        <f t="shared" si="0"/>
        <v>0</v>
      </c>
      <c r="E18" s="53"/>
      <c r="F18" s="54"/>
      <c r="G18" s="54"/>
      <c r="H18" s="54"/>
      <c r="I18" s="39"/>
      <c r="J18" s="55"/>
      <c r="K18" s="54"/>
      <c r="L18" s="54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7"/>
      <c r="Z18" s="37"/>
      <c r="AA18" s="39"/>
      <c r="AB18" s="39"/>
      <c r="AC18" s="39"/>
      <c r="AD18" s="191"/>
      <c r="CA18" s="187" t="str">
        <f t="shared" si="1"/>
        <v/>
      </c>
      <c r="CG18" s="187">
        <f t="shared" si="2"/>
        <v>0</v>
      </c>
    </row>
    <row r="19" spans="1:85" x14ac:dyDescent="0.25">
      <c r="A19" s="522"/>
      <c r="B19" s="518" t="s">
        <v>35</v>
      </c>
      <c r="C19" s="519"/>
      <c r="D19" s="192">
        <f t="shared" si="0"/>
        <v>35</v>
      </c>
      <c r="E19" s="53">
        <v>35</v>
      </c>
      <c r="F19" s="54"/>
      <c r="G19" s="54"/>
      <c r="H19" s="54"/>
      <c r="I19" s="39"/>
      <c r="J19" s="55"/>
      <c r="K19" s="54"/>
      <c r="L19" s="54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7"/>
      <c r="Z19" s="37"/>
      <c r="AA19" s="39"/>
      <c r="AB19" s="39"/>
      <c r="AC19" s="39"/>
      <c r="AD19" s="191"/>
      <c r="CA19" s="187" t="str">
        <f t="shared" si="1"/>
        <v/>
      </c>
      <c r="CG19" s="187">
        <f t="shared" si="2"/>
        <v>0</v>
      </c>
    </row>
    <row r="20" spans="1:85" x14ac:dyDescent="0.25">
      <c r="A20" s="522"/>
      <c r="B20" s="518" t="s">
        <v>36</v>
      </c>
      <c r="C20" s="519"/>
      <c r="D20" s="192">
        <f>SUM(J20:T20)</f>
        <v>26</v>
      </c>
      <c r="E20" s="58"/>
      <c r="F20" s="59"/>
      <c r="G20" s="59"/>
      <c r="H20" s="59"/>
      <c r="I20" s="60"/>
      <c r="J20" s="55"/>
      <c r="K20" s="54">
        <v>1</v>
      </c>
      <c r="L20" s="54">
        <v>14</v>
      </c>
      <c r="M20" s="54">
        <v>4</v>
      </c>
      <c r="N20" s="54">
        <v>2</v>
      </c>
      <c r="O20" s="54">
        <v>3</v>
      </c>
      <c r="P20" s="54">
        <v>2</v>
      </c>
      <c r="Q20" s="54"/>
      <c r="R20" s="54"/>
      <c r="S20" s="54"/>
      <c r="T20" s="54"/>
      <c r="U20" s="61"/>
      <c r="V20" s="61"/>
      <c r="W20" s="61"/>
      <c r="X20" s="61"/>
      <c r="Y20" s="57"/>
      <c r="Z20" s="37">
        <v>26</v>
      </c>
      <c r="AA20" s="39"/>
      <c r="AB20" s="60"/>
      <c r="AC20" s="60"/>
      <c r="AD20" s="191"/>
      <c r="CA20" s="187" t="str">
        <f t="shared" si="1"/>
        <v/>
      </c>
      <c r="CG20" s="187">
        <f t="shared" si="2"/>
        <v>0</v>
      </c>
    </row>
    <row r="21" spans="1:85" x14ac:dyDescent="0.25">
      <c r="A21" s="522"/>
      <c r="B21" s="524" t="s">
        <v>106</v>
      </c>
      <c r="C21" s="525"/>
      <c r="D21" s="195">
        <f>SUM(H21:T21)</f>
        <v>0</v>
      </c>
      <c r="E21" s="152"/>
      <c r="F21" s="74"/>
      <c r="G21" s="74"/>
      <c r="H21" s="64"/>
      <c r="I21" s="68"/>
      <c r="J21" s="63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5"/>
      <c r="V21" s="65"/>
      <c r="W21" s="65"/>
      <c r="X21" s="65"/>
      <c r="Y21" s="66"/>
      <c r="Z21" s="67"/>
      <c r="AA21" s="68"/>
      <c r="AB21" s="69"/>
      <c r="AC21" s="69"/>
      <c r="AD21" s="191"/>
      <c r="CA21" s="187" t="str">
        <f t="shared" si="1"/>
        <v/>
      </c>
      <c r="CG21" s="187">
        <f t="shared" si="2"/>
        <v>0</v>
      </c>
    </row>
    <row r="22" spans="1:85" x14ac:dyDescent="0.25">
      <c r="A22" s="522"/>
      <c r="B22" s="526" t="s">
        <v>107</v>
      </c>
      <c r="C22" s="70" t="s">
        <v>37</v>
      </c>
      <c r="D22" s="188">
        <f>E22</f>
        <v>36</v>
      </c>
      <c r="E22" s="27">
        <v>36</v>
      </c>
      <c r="F22" s="20"/>
      <c r="G22" s="20"/>
      <c r="H22" s="20"/>
      <c r="I22" s="19"/>
      <c r="J22" s="71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21"/>
      <c r="Y22" s="89"/>
      <c r="Z22" s="23"/>
      <c r="AA22" s="73"/>
      <c r="AB22" s="24"/>
      <c r="AC22" s="24"/>
      <c r="AD22" s="191"/>
      <c r="CA22" s="187" t="str">
        <f t="shared" si="1"/>
        <v/>
      </c>
      <c r="CG22" s="187">
        <f t="shared" si="2"/>
        <v>0</v>
      </c>
    </row>
    <row r="23" spans="1:85" x14ac:dyDescent="0.25">
      <c r="A23" s="522"/>
      <c r="B23" s="527"/>
      <c r="C23" s="182" t="s">
        <v>38</v>
      </c>
      <c r="D23" s="195">
        <f>E23</f>
        <v>43</v>
      </c>
      <c r="E23" s="53">
        <v>43</v>
      </c>
      <c r="F23" s="74"/>
      <c r="G23" s="74"/>
      <c r="H23" s="74"/>
      <c r="I23" s="75"/>
      <c r="J23" s="76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65"/>
      <c r="Y23" s="90"/>
      <c r="Z23" s="91"/>
      <c r="AA23" s="68"/>
      <c r="AB23" s="69"/>
      <c r="AC23" s="69"/>
      <c r="AD23" s="191"/>
      <c r="CA23" s="187" t="str">
        <f t="shared" si="1"/>
        <v/>
      </c>
      <c r="CG23" s="187">
        <f t="shared" si="2"/>
        <v>0</v>
      </c>
    </row>
    <row r="24" spans="1:85" x14ac:dyDescent="0.25">
      <c r="A24" s="522"/>
      <c r="B24" s="528"/>
      <c r="C24" s="77" t="s">
        <v>39</v>
      </c>
      <c r="D24" s="196">
        <f>SUM(E24:G24)</f>
        <v>0</v>
      </c>
      <c r="E24" s="79"/>
      <c r="F24" s="129"/>
      <c r="G24" s="129"/>
      <c r="H24" s="80"/>
      <c r="I24" s="81"/>
      <c r="J24" s="80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3"/>
      <c r="Y24" s="84"/>
      <c r="Z24" s="85"/>
      <c r="AA24" s="86"/>
      <c r="AB24" s="86"/>
      <c r="AC24" s="86"/>
      <c r="AD24" s="191"/>
      <c r="CA24" s="187" t="str">
        <f t="shared" si="1"/>
        <v/>
      </c>
      <c r="CG24" s="187">
        <f t="shared" si="2"/>
        <v>0</v>
      </c>
    </row>
    <row r="25" spans="1:85" x14ac:dyDescent="0.25">
      <c r="A25" s="522"/>
      <c r="B25" s="550" t="s">
        <v>40</v>
      </c>
      <c r="C25" s="153" t="s">
        <v>41</v>
      </c>
      <c r="D25" s="190">
        <f>SUM(E25:G25)</f>
        <v>0</v>
      </c>
      <c r="E25" s="27"/>
      <c r="F25" s="28"/>
      <c r="G25" s="28"/>
      <c r="H25" s="72"/>
      <c r="I25" s="87"/>
      <c r="J25" s="71"/>
      <c r="K25" s="72"/>
      <c r="L25" s="72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  <c r="Z25" s="23"/>
      <c r="AA25" s="73"/>
      <c r="AB25" s="32"/>
      <c r="AC25" s="32"/>
      <c r="AD25" s="191"/>
      <c r="CA25" s="187" t="str">
        <f t="shared" si="1"/>
        <v/>
      </c>
      <c r="CG25" s="187">
        <f t="shared" si="2"/>
        <v>0</v>
      </c>
    </row>
    <row r="26" spans="1:85" x14ac:dyDescent="0.25">
      <c r="A26" s="522"/>
      <c r="B26" s="551"/>
      <c r="C26" s="154" t="s">
        <v>42</v>
      </c>
      <c r="D26" s="192">
        <f>SUM(E26:I26)</f>
        <v>0</v>
      </c>
      <c r="E26" s="53"/>
      <c r="F26" s="54"/>
      <c r="G26" s="54"/>
      <c r="H26" s="54"/>
      <c r="I26" s="39"/>
      <c r="J26" s="76"/>
      <c r="K26" s="59"/>
      <c r="L26" s="59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90"/>
      <c r="Z26" s="91"/>
      <c r="AA26" s="68"/>
      <c r="AB26" s="39"/>
      <c r="AC26" s="39"/>
      <c r="AD26" s="191"/>
      <c r="CA26" s="187" t="str">
        <f t="shared" si="1"/>
        <v/>
      </c>
      <c r="CG26" s="187">
        <f t="shared" si="2"/>
        <v>0</v>
      </c>
    </row>
    <row r="27" spans="1:85" x14ac:dyDescent="0.25">
      <c r="A27" s="522"/>
      <c r="B27" s="552"/>
      <c r="C27" s="77" t="s">
        <v>39</v>
      </c>
      <c r="D27" s="196">
        <f>SUM(E27:I27)</f>
        <v>0</v>
      </c>
      <c r="E27" s="79"/>
      <c r="F27" s="92"/>
      <c r="G27" s="92"/>
      <c r="H27" s="92"/>
      <c r="I27" s="86"/>
      <c r="J27" s="80"/>
      <c r="K27" s="82"/>
      <c r="L27" s="82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4"/>
      <c r="Z27" s="85"/>
      <c r="AA27" s="86"/>
      <c r="AB27" s="86"/>
      <c r="AC27" s="86"/>
      <c r="AD27" s="191"/>
      <c r="CA27" s="187" t="str">
        <f t="shared" si="1"/>
        <v/>
      </c>
      <c r="CG27" s="187">
        <f t="shared" si="2"/>
        <v>0</v>
      </c>
    </row>
    <row r="28" spans="1:85" x14ac:dyDescent="0.25">
      <c r="A28" s="522"/>
      <c r="B28" s="543" t="s">
        <v>43</v>
      </c>
      <c r="C28" s="544"/>
      <c r="D28" s="194">
        <f t="shared" ref="D28:D33" si="3">SUM(E28:X28)</f>
        <v>224</v>
      </c>
      <c r="E28" s="34">
        <v>161</v>
      </c>
      <c r="F28" s="35"/>
      <c r="G28" s="35">
        <v>1</v>
      </c>
      <c r="H28" s="35"/>
      <c r="I28" s="40"/>
      <c r="J28" s="38"/>
      <c r="K28" s="35">
        <v>2</v>
      </c>
      <c r="L28" s="35">
        <v>1</v>
      </c>
      <c r="M28" s="50">
        <v>2</v>
      </c>
      <c r="N28" s="50"/>
      <c r="O28" s="50">
        <v>3</v>
      </c>
      <c r="P28" s="50">
        <v>2</v>
      </c>
      <c r="Q28" s="50">
        <v>8</v>
      </c>
      <c r="R28" s="50">
        <v>4</v>
      </c>
      <c r="S28" s="50">
        <v>9</v>
      </c>
      <c r="T28" s="50">
        <v>4</v>
      </c>
      <c r="U28" s="50">
        <v>6</v>
      </c>
      <c r="V28" s="50">
        <v>7</v>
      </c>
      <c r="W28" s="50">
        <v>6</v>
      </c>
      <c r="X28" s="50">
        <v>8</v>
      </c>
      <c r="Y28" s="51"/>
      <c r="Z28" s="52"/>
      <c r="AA28" s="40"/>
      <c r="AB28" s="40"/>
      <c r="AC28" s="40"/>
      <c r="AD28" s="191"/>
      <c r="CA28" s="187" t="str">
        <f t="shared" si="1"/>
        <v/>
      </c>
      <c r="CG28" s="187">
        <f t="shared" si="2"/>
        <v>0</v>
      </c>
    </row>
    <row r="29" spans="1:85" x14ac:dyDescent="0.25">
      <c r="A29" s="522"/>
      <c r="B29" s="518" t="s">
        <v>44</v>
      </c>
      <c r="C29" s="519"/>
      <c r="D29" s="192">
        <f t="shared" si="3"/>
        <v>267</v>
      </c>
      <c r="E29" s="53">
        <v>267</v>
      </c>
      <c r="F29" s="54"/>
      <c r="G29" s="54"/>
      <c r="H29" s="54"/>
      <c r="I29" s="39"/>
      <c r="J29" s="55"/>
      <c r="K29" s="54"/>
      <c r="L29" s="54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7"/>
      <c r="Z29" s="37"/>
      <c r="AA29" s="39"/>
      <c r="AB29" s="68"/>
      <c r="AC29" s="39"/>
      <c r="AD29" s="191"/>
      <c r="CA29" s="187" t="str">
        <f t="shared" si="1"/>
        <v/>
      </c>
      <c r="CG29" s="187">
        <f t="shared" si="2"/>
        <v>0</v>
      </c>
    </row>
    <row r="30" spans="1:85" x14ac:dyDescent="0.25">
      <c r="A30" s="522"/>
      <c r="B30" s="520" t="s">
        <v>80</v>
      </c>
      <c r="C30" s="155" t="s">
        <v>108</v>
      </c>
      <c r="D30" s="192">
        <f t="shared" si="3"/>
        <v>0</v>
      </c>
      <c r="E30" s="53"/>
      <c r="F30" s="54"/>
      <c r="G30" s="54"/>
      <c r="H30" s="54"/>
      <c r="I30" s="39"/>
      <c r="J30" s="55"/>
      <c r="K30" s="54"/>
      <c r="L30" s="54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7"/>
      <c r="Z30" s="37"/>
      <c r="AA30" s="39"/>
      <c r="AB30" s="39"/>
      <c r="AC30" s="39"/>
      <c r="AD30" s="191"/>
      <c r="CA30" s="187" t="str">
        <f t="shared" si="1"/>
        <v/>
      </c>
      <c r="CG30" s="187">
        <f t="shared" si="2"/>
        <v>0</v>
      </c>
    </row>
    <row r="31" spans="1:85" x14ac:dyDescent="0.25">
      <c r="A31" s="522"/>
      <c r="B31" s="520"/>
      <c r="C31" s="155" t="s">
        <v>109</v>
      </c>
      <c r="D31" s="192">
        <f t="shared" si="3"/>
        <v>5</v>
      </c>
      <c r="E31" s="53"/>
      <c r="F31" s="54"/>
      <c r="G31" s="54"/>
      <c r="H31" s="54"/>
      <c r="I31" s="39"/>
      <c r="J31" s="55"/>
      <c r="K31" s="54"/>
      <c r="L31" s="54"/>
      <c r="M31" s="56"/>
      <c r="N31" s="56"/>
      <c r="O31" s="56">
        <v>1</v>
      </c>
      <c r="P31" s="56">
        <v>1</v>
      </c>
      <c r="Q31" s="56">
        <v>1</v>
      </c>
      <c r="R31" s="56"/>
      <c r="S31" s="56">
        <v>1</v>
      </c>
      <c r="T31" s="56"/>
      <c r="U31" s="56">
        <v>1</v>
      </c>
      <c r="V31" s="56"/>
      <c r="W31" s="56"/>
      <c r="X31" s="56"/>
      <c r="Y31" s="57"/>
      <c r="Z31" s="37"/>
      <c r="AA31" s="39"/>
      <c r="AB31" s="39"/>
      <c r="AC31" s="39"/>
      <c r="AD31" s="191"/>
      <c r="CA31" s="187" t="str">
        <f t="shared" si="1"/>
        <v/>
      </c>
      <c r="CG31" s="187">
        <f t="shared" si="2"/>
        <v>0</v>
      </c>
    </row>
    <row r="32" spans="1:85" x14ac:dyDescent="0.25">
      <c r="A32" s="522"/>
      <c r="B32" s="517" t="s">
        <v>81</v>
      </c>
      <c r="C32" s="517"/>
      <c r="D32" s="192">
        <f t="shared" si="3"/>
        <v>0</v>
      </c>
      <c r="E32" s="53"/>
      <c r="F32" s="54"/>
      <c r="G32" s="54"/>
      <c r="H32" s="54"/>
      <c r="I32" s="39"/>
      <c r="J32" s="55"/>
      <c r="K32" s="54"/>
      <c r="L32" s="54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7"/>
      <c r="Z32" s="37"/>
      <c r="AA32" s="39"/>
      <c r="AB32" s="39"/>
      <c r="AC32" s="39"/>
      <c r="AD32" s="191"/>
      <c r="CA32" s="187" t="str">
        <f t="shared" si="1"/>
        <v/>
      </c>
      <c r="CG32" s="187">
        <f t="shared" si="2"/>
        <v>0</v>
      </c>
    </row>
    <row r="33" spans="1:85" x14ac:dyDescent="0.25">
      <c r="A33" s="522"/>
      <c r="B33" s="518" t="s">
        <v>45</v>
      </c>
      <c r="C33" s="519"/>
      <c r="D33" s="192">
        <f t="shared" si="3"/>
        <v>0</v>
      </c>
      <c r="E33" s="53"/>
      <c r="F33" s="54"/>
      <c r="G33" s="54"/>
      <c r="H33" s="54"/>
      <c r="I33" s="39"/>
      <c r="J33" s="55"/>
      <c r="K33" s="54"/>
      <c r="L33" s="54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7"/>
      <c r="Z33" s="37"/>
      <c r="AA33" s="39"/>
      <c r="AB33" s="39"/>
      <c r="AC33" s="39"/>
      <c r="AD33" s="191"/>
      <c r="CA33" s="187" t="str">
        <f t="shared" si="1"/>
        <v/>
      </c>
      <c r="CG33" s="187">
        <f t="shared" si="2"/>
        <v>0</v>
      </c>
    </row>
    <row r="34" spans="1:85" x14ac:dyDescent="0.25">
      <c r="A34" s="522"/>
      <c r="B34" s="530" t="s">
        <v>110</v>
      </c>
      <c r="C34" s="531"/>
      <c r="D34" s="197">
        <f>SUM(J34:T34)</f>
        <v>0</v>
      </c>
      <c r="E34" s="58"/>
      <c r="F34" s="59"/>
      <c r="G34" s="59"/>
      <c r="H34" s="59"/>
      <c r="I34" s="60"/>
      <c r="J34" s="55"/>
      <c r="K34" s="54"/>
      <c r="L34" s="54"/>
      <c r="M34" s="56"/>
      <c r="N34" s="56"/>
      <c r="O34" s="56"/>
      <c r="P34" s="56"/>
      <c r="Q34" s="56"/>
      <c r="R34" s="56"/>
      <c r="S34" s="56"/>
      <c r="T34" s="56"/>
      <c r="U34" s="61"/>
      <c r="V34" s="61"/>
      <c r="W34" s="61"/>
      <c r="X34" s="61"/>
      <c r="Y34" s="57"/>
      <c r="Z34" s="37"/>
      <c r="AA34" s="39"/>
      <c r="AB34" s="39"/>
      <c r="AC34" s="60"/>
      <c r="AD34" s="191"/>
      <c r="CA34" s="187" t="str">
        <f t="shared" si="1"/>
        <v/>
      </c>
      <c r="CG34" s="187">
        <f t="shared" si="2"/>
        <v>0</v>
      </c>
    </row>
    <row r="35" spans="1:85" x14ac:dyDescent="0.25">
      <c r="A35" s="522"/>
      <c r="B35" s="524" t="s">
        <v>47</v>
      </c>
      <c r="C35" s="525"/>
      <c r="D35" s="195">
        <f>SUM(E35:X35)</f>
        <v>696</v>
      </c>
      <c r="E35" s="94">
        <v>188</v>
      </c>
      <c r="F35" s="64"/>
      <c r="G35" s="64">
        <v>7</v>
      </c>
      <c r="H35" s="64">
        <v>7</v>
      </c>
      <c r="I35" s="68">
        <v>3</v>
      </c>
      <c r="J35" s="63"/>
      <c r="K35" s="64">
        <v>21</v>
      </c>
      <c r="L35" s="64">
        <v>17</v>
      </c>
      <c r="M35" s="95">
        <v>21</v>
      </c>
      <c r="N35" s="95">
        <v>22</v>
      </c>
      <c r="O35" s="95">
        <v>20</v>
      </c>
      <c r="P35" s="95">
        <v>32</v>
      </c>
      <c r="Q35" s="95">
        <v>42</v>
      </c>
      <c r="R35" s="95">
        <v>31</v>
      </c>
      <c r="S35" s="95">
        <v>42</v>
      </c>
      <c r="T35" s="95">
        <v>54</v>
      </c>
      <c r="U35" s="95">
        <v>50</v>
      </c>
      <c r="V35" s="95">
        <v>39</v>
      </c>
      <c r="W35" s="95">
        <v>39</v>
      </c>
      <c r="X35" s="95">
        <v>61</v>
      </c>
      <c r="Y35" s="66"/>
      <c r="Z35" s="67"/>
      <c r="AA35" s="68"/>
      <c r="AB35" s="39"/>
      <c r="AC35" s="68"/>
      <c r="AD35" s="191"/>
      <c r="CA35" s="187" t="str">
        <f t="shared" si="1"/>
        <v/>
      </c>
      <c r="CG35" s="187">
        <f t="shared" si="2"/>
        <v>0</v>
      </c>
    </row>
    <row r="36" spans="1:85" x14ac:dyDescent="0.25">
      <c r="A36" s="522"/>
      <c r="B36" s="526" t="s">
        <v>48</v>
      </c>
      <c r="C36" s="96" t="s">
        <v>49</v>
      </c>
      <c r="D36" s="190">
        <f>SUM(U36:X36)</f>
        <v>0</v>
      </c>
      <c r="E36" s="97"/>
      <c r="F36" s="72"/>
      <c r="G36" s="72"/>
      <c r="H36" s="72"/>
      <c r="I36" s="87"/>
      <c r="J36" s="71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98"/>
      <c r="V36" s="98"/>
      <c r="W36" s="98"/>
      <c r="X36" s="98"/>
      <c r="Y36" s="99"/>
      <c r="Z36" s="100"/>
      <c r="AA36" s="87"/>
      <c r="AB36" s="87"/>
      <c r="AC36" s="87"/>
      <c r="AD36" s="191"/>
      <c r="CA36" s="187" t="str">
        <f t="shared" ref="CA36:CA39" si="4">IF(D36&lt;SUM(Y36:AC36),"Total por edad no puede ser menor que la suma de los subgrupos","")</f>
        <v/>
      </c>
      <c r="CG36" s="187">
        <f t="shared" si="2"/>
        <v>0</v>
      </c>
    </row>
    <row r="37" spans="1:85" x14ac:dyDescent="0.25">
      <c r="A37" s="522"/>
      <c r="B37" s="527"/>
      <c r="C37" s="156" t="s">
        <v>50</v>
      </c>
      <c r="D37" s="192">
        <f>SUM(U37:X37)</f>
        <v>171</v>
      </c>
      <c r="E37" s="58"/>
      <c r="F37" s="59"/>
      <c r="G37" s="59"/>
      <c r="H37" s="59"/>
      <c r="I37" s="60"/>
      <c r="J37" s="76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6">
        <v>47</v>
      </c>
      <c r="V37" s="56">
        <v>36</v>
      </c>
      <c r="W37" s="56">
        <v>34</v>
      </c>
      <c r="X37" s="56">
        <v>54</v>
      </c>
      <c r="Y37" s="101"/>
      <c r="Z37" s="102"/>
      <c r="AA37" s="60"/>
      <c r="AB37" s="60"/>
      <c r="AC37" s="60"/>
      <c r="AD37" s="191"/>
      <c r="CA37" s="187" t="str">
        <f t="shared" si="4"/>
        <v/>
      </c>
      <c r="CG37" s="187">
        <f t="shared" si="2"/>
        <v>0</v>
      </c>
    </row>
    <row r="38" spans="1:85" x14ac:dyDescent="0.25">
      <c r="A38" s="522"/>
      <c r="B38" s="528"/>
      <c r="C38" s="103" t="s">
        <v>51</v>
      </c>
      <c r="D38" s="196">
        <f>SUM(U38:X38)</f>
        <v>0</v>
      </c>
      <c r="E38" s="104"/>
      <c r="F38" s="82"/>
      <c r="G38" s="82"/>
      <c r="H38" s="82"/>
      <c r="I38" s="105"/>
      <c r="J38" s="80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106"/>
      <c r="V38" s="106"/>
      <c r="W38" s="106"/>
      <c r="X38" s="106"/>
      <c r="Y38" s="84"/>
      <c r="Z38" s="85"/>
      <c r="AA38" s="105"/>
      <c r="AB38" s="105"/>
      <c r="AC38" s="105"/>
      <c r="AD38" s="191"/>
      <c r="CA38" s="187" t="str">
        <f t="shared" si="4"/>
        <v/>
      </c>
      <c r="CG38" s="187">
        <f t="shared" si="2"/>
        <v>0</v>
      </c>
    </row>
    <row r="39" spans="1:85" x14ac:dyDescent="0.25">
      <c r="A39" s="522"/>
      <c r="B39" s="532" t="s">
        <v>52</v>
      </c>
      <c r="C39" s="533"/>
      <c r="D39" s="193">
        <f>SUM(E39:X39)</f>
        <v>0</v>
      </c>
      <c r="E39" s="43"/>
      <c r="F39" s="44"/>
      <c r="G39" s="44"/>
      <c r="H39" s="44"/>
      <c r="I39" s="48"/>
      <c r="J39" s="47"/>
      <c r="K39" s="44"/>
      <c r="L39" s="44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8"/>
      <c r="Z39" s="109"/>
      <c r="AA39" s="110"/>
      <c r="AB39" s="110"/>
      <c r="AC39" s="110"/>
      <c r="AD39" s="191"/>
      <c r="CA39" s="187" t="str">
        <f t="shared" si="4"/>
        <v/>
      </c>
      <c r="CG39" s="187">
        <f t="shared" si="2"/>
        <v>0</v>
      </c>
    </row>
    <row r="40" spans="1:85" x14ac:dyDescent="0.25">
      <c r="A40" s="523"/>
      <c r="B40" s="496" t="s">
        <v>4</v>
      </c>
      <c r="C40" s="529"/>
      <c r="D40" s="198">
        <f>SUM(E40:X40)</f>
        <v>1959</v>
      </c>
      <c r="E40" s="199">
        <f t="shared" ref="E40:AC40" si="5">SUM(E11:E39)</f>
        <v>1095</v>
      </c>
      <c r="F40" s="200">
        <f t="shared" si="5"/>
        <v>7</v>
      </c>
      <c r="G40" s="200">
        <f t="shared" si="5"/>
        <v>27</v>
      </c>
      <c r="H40" s="200">
        <f t="shared" si="5"/>
        <v>23</v>
      </c>
      <c r="I40" s="201">
        <f t="shared" si="5"/>
        <v>16</v>
      </c>
      <c r="J40" s="202">
        <f t="shared" si="5"/>
        <v>0</v>
      </c>
      <c r="K40" s="200">
        <f t="shared" si="5"/>
        <v>24</v>
      </c>
      <c r="L40" s="200">
        <f t="shared" si="5"/>
        <v>38</v>
      </c>
      <c r="M40" s="203">
        <f t="shared" si="5"/>
        <v>31</v>
      </c>
      <c r="N40" s="203">
        <f t="shared" si="5"/>
        <v>24</v>
      </c>
      <c r="O40" s="203">
        <f t="shared" si="5"/>
        <v>35</v>
      </c>
      <c r="P40" s="203">
        <f t="shared" si="5"/>
        <v>39</v>
      </c>
      <c r="Q40" s="203">
        <f t="shared" si="5"/>
        <v>56</v>
      </c>
      <c r="R40" s="203">
        <f t="shared" si="5"/>
        <v>36</v>
      </c>
      <c r="S40" s="203">
        <f t="shared" si="5"/>
        <v>52</v>
      </c>
      <c r="T40" s="203">
        <f t="shared" si="5"/>
        <v>58</v>
      </c>
      <c r="U40" s="203">
        <f t="shared" si="5"/>
        <v>104</v>
      </c>
      <c r="V40" s="203">
        <f t="shared" si="5"/>
        <v>89</v>
      </c>
      <c r="W40" s="203">
        <f t="shared" si="5"/>
        <v>79</v>
      </c>
      <c r="X40" s="203">
        <f t="shared" si="5"/>
        <v>126</v>
      </c>
      <c r="Y40" s="204">
        <f t="shared" si="5"/>
        <v>0</v>
      </c>
      <c r="Z40" s="205">
        <f t="shared" si="5"/>
        <v>26</v>
      </c>
      <c r="AA40" s="201">
        <f t="shared" si="5"/>
        <v>0</v>
      </c>
      <c r="AB40" s="201">
        <f t="shared" si="5"/>
        <v>0</v>
      </c>
      <c r="AC40" s="201">
        <f t="shared" si="5"/>
        <v>0</v>
      </c>
      <c r="AD40" s="189"/>
    </row>
    <row r="41" spans="1:85" x14ac:dyDescent="0.25">
      <c r="A41" s="206" t="s">
        <v>53</v>
      </c>
      <c r="B41" s="119"/>
      <c r="C41" s="119"/>
      <c r="D41" s="119"/>
      <c r="E41" s="119"/>
      <c r="F41" s="119"/>
      <c r="G41" s="120"/>
      <c r="H41" s="120"/>
      <c r="I41" s="121"/>
      <c r="J41" s="121"/>
      <c r="K41" s="121"/>
      <c r="L41" s="121"/>
      <c r="M41" s="121"/>
      <c r="N41" s="121"/>
      <c r="O41" s="122"/>
      <c r="P41" s="121"/>
      <c r="Q41" s="2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85" ht="42" x14ac:dyDescent="0.25">
      <c r="A42" s="534" t="s">
        <v>3</v>
      </c>
      <c r="B42" s="535"/>
      <c r="C42" s="536"/>
      <c r="D42" s="179" t="s">
        <v>4</v>
      </c>
      <c r="E42" s="123" t="s">
        <v>54</v>
      </c>
      <c r="F42" s="178" t="s">
        <v>111</v>
      </c>
      <c r="G42" s="178" t="s">
        <v>55</v>
      </c>
      <c r="H42" s="124" t="s">
        <v>56</v>
      </c>
      <c r="I42" s="124" t="s">
        <v>112</v>
      </c>
      <c r="J42" s="121"/>
      <c r="K42" s="121"/>
      <c r="L42" s="121"/>
      <c r="M42" s="121"/>
      <c r="N42" s="121"/>
      <c r="O42" s="121"/>
      <c r="P42" s="121"/>
      <c r="Q42" s="2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85" x14ac:dyDescent="0.25">
      <c r="A43" s="521" t="s">
        <v>26</v>
      </c>
      <c r="B43" s="545" t="s">
        <v>27</v>
      </c>
      <c r="C43" s="546"/>
      <c r="D43" s="188">
        <f t="shared" ref="D43:D71" si="6">SUM(E43:H43)</f>
        <v>143</v>
      </c>
      <c r="E43" s="16">
        <v>51</v>
      </c>
      <c r="F43" s="17">
        <v>17</v>
      </c>
      <c r="G43" s="17"/>
      <c r="H43" s="125">
        <v>75</v>
      </c>
      <c r="I43" s="125"/>
      <c r="J43" s="191"/>
      <c r="K43" s="121"/>
      <c r="L43" s="121"/>
      <c r="M43" s="121"/>
      <c r="N43" s="121"/>
      <c r="O43" s="121"/>
      <c r="P43" s="121"/>
      <c r="Q43" s="2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CA43" s="187" t="str">
        <f t="shared" ref="CA43:CA71" si="7">IF(AND(D43=0,D11&gt;0),"En esta área en Sección A,  se consignan personas pero falta registrar la Sesión","")</f>
        <v/>
      </c>
      <c r="CG43" s="187">
        <f t="shared" ref="CG43:CG71" si="8">IF(AND(D43=0,D11&gt;0),1,0)</f>
        <v>0</v>
      </c>
    </row>
    <row r="44" spans="1:85" x14ac:dyDescent="0.25">
      <c r="A44" s="522"/>
      <c r="B44" s="547" t="s">
        <v>28</v>
      </c>
      <c r="C44" s="25" t="s">
        <v>29</v>
      </c>
      <c r="D44" s="188">
        <f t="shared" si="6"/>
        <v>101</v>
      </c>
      <c r="E44" s="27">
        <v>43</v>
      </c>
      <c r="F44" s="28">
        <v>6</v>
      </c>
      <c r="G44" s="28"/>
      <c r="H44" s="29">
        <v>52</v>
      </c>
      <c r="I44" s="29"/>
      <c r="J44" s="191"/>
      <c r="K44" s="121"/>
      <c r="L44" s="121"/>
      <c r="M44" s="121"/>
      <c r="N44" s="121"/>
      <c r="O44" s="121"/>
      <c r="P44" s="121"/>
      <c r="Q44" s="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CA44" s="187" t="str">
        <f t="shared" si="7"/>
        <v/>
      </c>
      <c r="CG44" s="187">
        <f t="shared" si="8"/>
        <v>0</v>
      </c>
    </row>
    <row r="45" spans="1:85" x14ac:dyDescent="0.25">
      <c r="A45" s="522"/>
      <c r="B45" s="548"/>
      <c r="C45" s="180" t="s">
        <v>30</v>
      </c>
      <c r="D45" s="195">
        <f t="shared" si="6"/>
        <v>15</v>
      </c>
      <c r="E45" s="53">
        <v>6</v>
      </c>
      <c r="F45" s="54"/>
      <c r="G45" s="54"/>
      <c r="H45" s="126">
        <v>9</v>
      </c>
      <c r="I45" s="126"/>
      <c r="J45" s="191"/>
      <c r="K45" s="121"/>
      <c r="L45" s="121"/>
      <c r="M45" s="121"/>
      <c r="N45" s="121"/>
      <c r="O45" s="121"/>
      <c r="P45" s="121"/>
      <c r="Q45" s="2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CA45" s="187" t="str">
        <f t="shared" si="7"/>
        <v/>
      </c>
      <c r="CG45" s="187">
        <f t="shared" si="8"/>
        <v>0</v>
      </c>
    </row>
    <row r="46" spans="1:85" x14ac:dyDescent="0.25">
      <c r="A46" s="522"/>
      <c r="B46" s="549"/>
      <c r="C46" s="41" t="s">
        <v>31</v>
      </c>
      <c r="D46" s="196">
        <f t="shared" si="6"/>
        <v>55</v>
      </c>
      <c r="E46" s="79">
        <v>17</v>
      </c>
      <c r="F46" s="92">
        <v>8</v>
      </c>
      <c r="G46" s="92"/>
      <c r="H46" s="127">
        <v>30</v>
      </c>
      <c r="I46" s="127"/>
      <c r="J46" s="191"/>
      <c r="K46" s="121"/>
      <c r="L46" s="121"/>
      <c r="M46" s="121"/>
      <c r="N46" s="121"/>
      <c r="O46" s="121"/>
      <c r="P46" s="121"/>
      <c r="Q46" s="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CA46" s="187" t="str">
        <f t="shared" si="7"/>
        <v/>
      </c>
      <c r="CG46" s="187">
        <f t="shared" si="8"/>
        <v>0</v>
      </c>
    </row>
    <row r="47" spans="1:85" x14ac:dyDescent="0.25">
      <c r="A47" s="522"/>
      <c r="B47" s="543" t="s">
        <v>32</v>
      </c>
      <c r="C47" s="544"/>
      <c r="D47" s="197">
        <f t="shared" si="6"/>
        <v>113</v>
      </c>
      <c r="E47" s="34">
        <v>36</v>
      </c>
      <c r="F47" s="35">
        <v>15</v>
      </c>
      <c r="G47" s="35"/>
      <c r="H47" s="36">
        <v>62</v>
      </c>
      <c r="I47" s="36"/>
      <c r="J47" s="191"/>
      <c r="K47" s="121"/>
      <c r="L47" s="121"/>
      <c r="M47" s="121"/>
      <c r="N47" s="121"/>
      <c r="O47" s="121"/>
      <c r="P47" s="121"/>
      <c r="Q47" s="2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CA47" s="187" t="str">
        <f t="shared" si="7"/>
        <v/>
      </c>
      <c r="CG47" s="187">
        <f t="shared" si="8"/>
        <v>0</v>
      </c>
    </row>
    <row r="48" spans="1:85" x14ac:dyDescent="0.25">
      <c r="A48" s="522"/>
      <c r="B48" s="518" t="s">
        <v>33</v>
      </c>
      <c r="C48" s="519"/>
      <c r="D48" s="195">
        <f t="shared" si="6"/>
        <v>49</v>
      </c>
      <c r="E48" s="53">
        <v>25</v>
      </c>
      <c r="F48" s="54">
        <v>6</v>
      </c>
      <c r="G48" s="54"/>
      <c r="H48" s="126">
        <v>18</v>
      </c>
      <c r="I48" s="126"/>
      <c r="J48" s="191"/>
      <c r="K48" s="121"/>
      <c r="L48" s="121"/>
      <c r="M48" s="121"/>
      <c r="N48" s="121"/>
      <c r="O48" s="121"/>
      <c r="P48" s="121"/>
      <c r="Q48" s="2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CA48" s="187" t="str">
        <f t="shared" si="7"/>
        <v/>
      </c>
      <c r="CG48" s="187">
        <f t="shared" si="8"/>
        <v>0</v>
      </c>
    </row>
    <row r="49" spans="1:85" x14ac:dyDescent="0.25">
      <c r="A49" s="522"/>
      <c r="B49" s="518" t="s">
        <v>34</v>
      </c>
      <c r="C49" s="519"/>
      <c r="D49" s="195">
        <f t="shared" si="6"/>
        <v>0</v>
      </c>
      <c r="E49" s="53"/>
      <c r="F49" s="54"/>
      <c r="G49" s="54"/>
      <c r="H49" s="126"/>
      <c r="I49" s="126"/>
      <c r="J49" s="191"/>
      <c r="K49" s="121"/>
      <c r="L49" s="121"/>
      <c r="M49" s="121"/>
      <c r="N49" s="121"/>
      <c r="O49" s="121"/>
      <c r="P49" s="121"/>
      <c r="Q49" s="2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CA49" s="187" t="str">
        <f t="shared" si="7"/>
        <v/>
      </c>
      <c r="CG49" s="187">
        <f t="shared" si="8"/>
        <v>0</v>
      </c>
    </row>
    <row r="50" spans="1:85" x14ac:dyDescent="0.25">
      <c r="A50" s="522"/>
      <c r="B50" s="518" t="s">
        <v>79</v>
      </c>
      <c r="C50" s="519"/>
      <c r="D50" s="195">
        <f t="shared" si="6"/>
        <v>0</v>
      </c>
      <c r="E50" s="53"/>
      <c r="F50" s="54"/>
      <c r="G50" s="54"/>
      <c r="H50" s="126"/>
      <c r="I50" s="126"/>
      <c r="J50" s="191"/>
      <c r="K50" s="121"/>
      <c r="L50" s="121"/>
      <c r="M50" s="121"/>
      <c r="N50" s="121"/>
      <c r="O50" s="121"/>
      <c r="P50" s="121"/>
      <c r="Q50" s="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CA50" s="187" t="str">
        <f t="shared" si="7"/>
        <v/>
      </c>
      <c r="CG50" s="187">
        <f t="shared" si="8"/>
        <v>0</v>
      </c>
    </row>
    <row r="51" spans="1:85" x14ac:dyDescent="0.25">
      <c r="A51" s="522"/>
      <c r="B51" s="518" t="s">
        <v>35</v>
      </c>
      <c r="C51" s="519"/>
      <c r="D51" s="195">
        <f t="shared" si="6"/>
        <v>18</v>
      </c>
      <c r="E51" s="53">
        <v>1</v>
      </c>
      <c r="F51" s="54"/>
      <c r="G51" s="54"/>
      <c r="H51" s="126">
        <v>17</v>
      </c>
      <c r="I51" s="126"/>
      <c r="J51" s="191"/>
      <c r="K51" s="121"/>
      <c r="L51" s="121"/>
      <c r="M51" s="121"/>
      <c r="N51" s="121"/>
      <c r="O51" s="121"/>
      <c r="P51" s="121"/>
      <c r="Q51" s="2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CA51" s="187" t="str">
        <f t="shared" si="7"/>
        <v/>
      </c>
      <c r="CG51" s="187">
        <f t="shared" si="8"/>
        <v>0</v>
      </c>
    </row>
    <row r="52" spans="1:85" x14ac:dyDescent="0.25">
      <c r="A52" s="522"/>
      <c r="B52" s="518" t="s">
        <v>36</v>
      </c>
      <c r="C52" s="519"/>
      <c r="D52" s="195">
        <f t="shared" si="6"/>
        <v>13</v>
      </c>
      <c r="E52" s="94">
        <v>1</v>
      </c>
      <c r="F52" s="64">
        <v>12</v>
      </c>
      <c r="G52" s="64"/>
      <c r="H52" s="128"/>
      <c r="I52" s="128"/>
      <c r="J52" s="191"/>
      <c r="K52" s="121"/>
      <c r="L52" s="121"/>
      <c r="M52" s="121"/>
      <c r="N52" s="121"/>
      <c r="O52" s="121"/>
      <c r="P52" s="121"/>
      <c r="Q52" s="2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CA52" s="187" t="str">
        <f t="shared" si="7"/>
        <v/>
      </c>
      <c r="CG52" s="187">
        <f t="shared" si="8"/>
        <v>0</v>
      </c>
    </row>
    <row r="53" spans="1:85" x14ac:dyDescent="0.25">
      <c r="A53" s="522"/>
      <c r="B53" s="524" t="s">
        <v>106</v>
      </c>
      <c r="C53" s="525"/>
      <c r="D53" s="195">
        <f t="shared" si="6"/>
        <v>0</v>
      </c>
      <c r="E53" s="94"/>
      <c r="F53" s="64"/>
      <c r="G53" s="64"/>
      <c r="H53" s="128"/>
      <c r="I53" s="128"/>
      <c r="J53" s="191"/>
      <c r="K53" s="121"/>
      <c r="L53" s="121"/>
      <c r="M53" s="121"/>
      <c r="N53" s="121"/>
      <c r="O53" s="121"/>
      <c r="P53" s="121"/>
      <c r="Q53" s="2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CA53" s="187" t="str">
        <f t="shared" si="7"/>
        <v/>
      </c>
      <c r="CG53" s="187">
        <f t="shared" si="8"/>
        <v>0</v>
      </c>
    </row>
    <row r="54" spans="1:85" x14ac:dyDescent="0.25">
      <c r="A54" s="522"/>
      <c r="B54" s="526" t="s">
        <v>107</v>
      </c>
      <c r="C54" s="70" t="s">
        <v>37</v>
      </c>
      <c r="D54" s="190">
        <f t="shared" si="6"/>
        <v>25</v>
      </c>
      <c r="E54" s="31">
        <v>15</v>
      </c>
      <c r="F54" s="28">
        <v>6</v>
      </c>
      <c r="G54" s="28"/>
      <c r="H54" s="29">
        <v>4</v>
      </c>
      <c r="I54" s="29"/>
      <c r="J54" s="191"/>
      <c r="K54" s="121"/>
      <c r="L54" s="121"/>
      <c r="M54" s="121"/>
      <c r="N54" s="121"/>
      <c r="O54" s="121"/>
      <c r="P54" s="121"/>
      <c r="Q54" s="2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CA54" s="187" t="str">
        <f t="shared" si="7"/>
        <v/>
      </c>
      <c r="CG54" s="187">
        <f t="shared" si="8"/>
        <v>0</v>
      </c>
    </row>
    <row r="55" spans="1:85" x14ac:dyDescent="0.25">
      <c r="A55" s="522"/>
      <c r="B55" s="527"/>
      <c r="C55" s="182" t="s">
        <v>38</v>
      </c>
      <c r="D55" s="192">
        <f t="shared" si="6"/>
        <v>57</v>
      </c>
      <c r="E55" s="55">
        <v>35</v>
      </c>
      <c r="F55" s="54">
        <v>10</v>
      </c>
      <c r="G55" s="54"/>
      <c r="H55" s="126">
        <v>12</v>
      </c>
      <c r="I55" s="126"/>
      <c r="J55" s="191"/>
      <c r="K55" s="121"/>
      <c r="L55" s="121"/>
      <c r="M55" s="121"/>
      <c r="N55" s="121"/>
      <c r="O55" s="121"/>
      <c r="P55" s="121"/>
      <c r="Q55" s="2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CA55" s="187" t="str">
        <f t="shared" si="7"/>
        <v/>
      </c>
      <c r="CG55" s="187">
        <f t="shared" si="8"/>
        <v>0</v>
      </c>
    </row>
    <row r="56" spans="1:85" x14ac:dyDescent="0.25">
      <c r="A56" s="522"/>
      <c r="B56" s="528"/>
      <c r="C56" s="77" t="s">
        <v>39</v>
      </c>
      <c r="D56" s="196">
        <f t="shared" si="6"/>
        <v>0</v>
      </c>
      <c r="E56" s="129"/>
      <c r="F56" s="92"/>
      <c r="G56" s="92"/>
      <c r="H56" s="127"/>
      <c r="I56" s="127"/>
      <c r="J56" s="191"/>
      <c r="K56" s="121"/>
      <c r="L56" s="121"/>
      <c r="M56" s="121"/>
      <c r="N56" s="121"/>
      <c r="O56" s="121"/>
      <c r="P56" s="121"/>
      <c r="Q56" s="2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CA56" s="187" t="str">
        <f t="shared" si="7"/>
        <v/>
      </c>
      <c r="CG56" s="187">
        <f t="shared" si="8"/>
        <v>0</v>
      </c>
    </row>
    <row r="57" spans="1:85" x14ac:dyDescent="0.25">
      <c r="A57" s="522"/>
      <c r="B57" s="550" t="s">
        <v>40</v>
      </c>
      <c r="C57" s="153" t="s">
        <v>41</v>
      </c>
      <c r="D57" s="188">
        <f t="shared" si="6"/>
        <v>0</v>
      </c>
      <c r="E57" s="27"/>
      <c r="F57" s="28"/>
      <c r="G57" s="28"/>
      <c r="H57" s="29"/>
      <c r="I57" s="29"/>
      <c r="J57" s="191"/>
      <c r="K57" s="121"/>
      <c r="L57" s="121"/>
      <c r="M57" s="121"/>
      <c r="N57" s="121"/>
      <c r="O57" s="121"/>
      <c r="P57" s="121"/>
      <c r="Q57" s="2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CA57" s="187" t="str">
        <f t="shared" si="7"/>
        <v/>
      </c>
      <c r="CG57" s="187">
        <f t="shared" si="8"/>
        <v>0</v>
      </c>
    </row>
    <row r="58" spans="1:85" x14ac:dyDescent="0.25">
      <c r="A58" s="522"/>
      <c r="B58" s="551"/>
      <c r="C58" s="154" t="s">
        <v>42</v>
      </c>
      <c r="D58" s="195">
        <f t="shared" si="6"/>
        <v>0</v>
      </c>
      <c r="E58" s="53"/>
      <c r="F58" s="54"/>
      <c r="G58" s="54"/>
      <c r="H58" s="126"/>
      <c r="I58" s="126"/>
      <c r="J58" s="191"/>
      <c r="K58" s="121"/>
      <c r="L58" s="121"/>
      <c r="M58" s="121"/>
      <c r="N58" s="121"/>
      <c r="O58" s="121"/>
      <c r="P58" s="121"/>
      <c r="Q58" s="2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CA58" s="187" t="str">
        <f t="shared" si="7"/>
        <v/>
      </c>
      <c r="CG58" s="187">
        <f t="shared" si="8"/>
        <v>0</v>
      </c>
    </row>
    <row r="59" spans="1:85" x14ac:dyDescent="0.25">
      <c r="A59" s="522"/>
      <c r="B59" s="552"/>
      <c r="C59" s="77" t="s">
        <v>39</v>
      </c>
      <c r="D59" s="196">
        <f t="shared" si="6"/>
        <v>32</v>
      </c>
      <c r="E59" s="79">
        <v>20</v>
      </c>
      <c r="F59" s="92">
        <v>8</v>
      </c>
      <c r="G59" s="92"/>
      <c r="H59" s="127">
        <v>4</v>
      </c>
      <c r="I59" s="127"/>
      <c r="J59" s="191"/>
      <c r="K59" s="121"/>
      <c r="L59" s="121"/>
      <c r="M59" s="121"/>
      <c r="N59" s="121"/>
      <c r="O59" s="121"/>
      <c r="P59" s="121"/>
      <c r="Q59" s="2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CA59" s="187" t="str">
        <f t="shared" si="7"/>
        <v/>
      </c>
      <c r="CG59" s="187">
        <f t="shared" si="8"/>
        <v>0</v>
      </c>
    </row>
    <row r="60" spans="1:85" x14ac:dyDescent="0.25">
      <c r="A60" s="522"/>
      <c r="B60" s="543" t="s">
        <v>43</v>
      </c>
      <c r="C60" s="544"/>
      <c r="D60" s="197">
        <f t="shared" si="6"/>
        <v>206</v>
      </c>
      <c r="E60" s="34">
        <v>110</v>
      </c>
      <c r="F60" s="35">
        <v>32</v>
      </c>
      <c r="G60" s="35">
        <v>32</v>
      </c>
      <c r="H60" s="36">
        <v>32</v>
      </c>
      <c r="I60" s="36"/>
      <c r="J60" s="191"/>
      <c r="K60" s="121"/>
      <c r="L60" s="121"/>
      <c r="M60" s="121"/>
      <c r="N60" s="121"/>
      <c r="O60" s="121"/>
      <c r="P60" s="121"/>
      <c r="Q60" s="2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CA60" s="187" t="str">
        <f t="shared" si="7"/>
        <v/>
      </c>
      <c r="CG60" s="187">
        <f t="shared" si="8"/>
        <v>0</v>
      </c>
    </row>
    <row r="61" spans="1:85" x14ac:dyDescent="0.25">
      <c r="A61" s="522"/>
      <c r="B61" s="518" t="s">
        <v>44</v>
      </c>
      <c r="C61" s="519"/>
      <c r="D61" s="195">
        <f t="shared" si="6"/>
        <v>175</v>
      </c>
      <c r="E61" s="53">
        <v>65</v>
      </c>
      <c r="F61" s="54"/>
      <c r="G61" s="54"/>
      <c r="H61" s="126">
        <v>110</v>
      </c>
      <c r="I61" s="126"/>
      <c r="J61" s="191"/>
      <c r="K61" s="121"/>
      <c r="L61" s="121"/>
      <c r="M61" s="121"/>
      <c r="N61" s="121"/>
      <c r="O61" s="121"/>
      <c r="P61" s="121"/>
      <c r="Q61" s="2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CA61" s="187" t="str">
        <f t="shared" si="7"/>
        <v/>
      </c>
      <c r="CG61" s="187">
        <f t="shared" si="8"/>
        <v>0</v>
      </c>
    </row>
    <row r="62" spans="1:85" x14ac:dyDescent="0.25">
      <c r="A62" s="522"/>
      <c r="B62" s="520" t="s">
        <v>80</v>
      </c>
      <c r="C62" s="155" t="s">
        <v>108</v>
      </c>
      <c r="D62" s="195">
        <f t="shared" si="6"/>
        <v>0</v>
      </c>
      <c r="E62" s="53"/>
      <c r="F62" s="54"/>
      <c r="G62" s="54"/>
      <c r="H62" s="126"/>
      <c r="I62" s="126"/>
      <c r="J62" s="191"/>
      <c r="K62" s="121"/>
      <c r="L62" s="121"/>
      <c r="M62" s="121"/>
      <c r="N62" s="121"/>
      <c r="O62" s="121"/>
      <c r="P62" s="121"/>
      <c r="Q62" s="2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CA62" s="187" t="str">
        <f t="shared" si="7"/>
        <v/>
      </c>
      <c r="CG62" s="187">
        <f t="shared" si="8"/>
        <v>0</v>
      </c>
    </row>
    <row r="63" spans="1:85" x14ac:dyDescent="0.25">
      <c r="A63" s="522"/>
      <c r="B63" s="520"/>
      <c r="C63" s="155" t="s">
        <v>109</v>
      </c>
      <c r="D63" s="195">
        <f t="shared" si="6"/>
        <v>5</v>
      </c>
      <c r="E63" s="53">
        <v>5</v>
      </c>
      <c r="F63" s="54"/>
      <c r="G63" s="54"/>
      <c r="H63" s="126"/>
      <c r="I63" s="126"/>
      <c r="J63" s="191"/>
      <c r="K63" s="121"/>
      <c r="L63" s="121"/>
      <c r="M63" s="121"/>
      <c r="N63" s="121"/>
      <c r="O63" s="121"/>
      <c r="P63" s="121"/>
      <c r="Q63" s="2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CA63" s="187" t="str">
        <f t="shared" si="7"/>
        <v/>
      </c>
      <c r="CG63" s="187">
        <f t="shared" si="8"/>
        <v>0</v>
      </c>
    </row>
    <row r="64" spans="1:85" x14ac:dyDescent="0.25">
      <c r="A64" s="522"/>
      <c r="B64" s="517" t="s">
        <v>81</v>
      </c>
      <c r="C64" s="517"/>
      <c r="D64" s="195">
        <f t="shared" si="6"/>
        <v>0</v>
      </c>
      <c r="E64" s="53"/>
      <c r="F64" s="54"/>
      <c r="G64" s="54"/>
      <c r="H64" s="126"/>
      <c r="I64" s="126"/>
      <c r="J64" s="191"/>
      <c r="K64" s="121"/>
      <c r="L64" s="121"/>
      <c r="M64" s="121"/>
      <c r="N64" s="121"/>
      <c r="O64" s="121"/>
      <c r="P64" s="121"/>
      <c r="Q64" s="2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CA64" s="187" t="str">
        <f t="shared" si="7"/>
        <v/>
      </c>
      <c r="CG64" s="187">
        <f t="shared" si="8"/>
        <v>0</v>
      </c>
    </row>
    <row r="65" spans="1:85" x14ac:dyDescent="0.25">
      <c r="A65" s="522"/>
      <c r="B65" s="568" t="s">
        <v>45</v>
      </c>
      <c r="C65" s="569"/>
      <c r="D65" s="195">
        <f t="shared" si="6"/>
        <v>0</v>
      </c>
      <c r="E65" s="53"/>
      <c r="F65" s="54"/>
      <c r="G65" s="54"/>
      <c r="H65" s="126"/>
      <c r="I65" s="126"/>
      <c r="J65" s="191"/>
      <c r="K65" s="121"/>
      <c r="L65" s="121"/>
      <c r="M65" s="121"/>
      <c r="N65" s="121"/>
      <c r="O65" s="121"/>
      <c r="P65" s="121"/>
      <c r="Q65" s="2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CA65" s="187" t="str">
        <f t="shared" si="7"/>
        <v/>
      </c>
      <c r="CG65" s="187">
        <f t="shared" si="8"/>
        <v>0</v>
      </c>
    </row>
    <row r="66" spans="1:85" x14ac:dyDescent="0.25">
      <c r="A66" s="522"/>
      <c r="B66" s="530" t="s">
        <v>46</v>
      </c>
      <c r="C66" s="531"/>
      <c r="D66" s="195">
        <f t="shared" si="6"/>
        <v>0</v>
      </c>
      <c r="E66" s="94"/>
      <c r="F66" s="64"/>
      <c r="G66" s="64"/>
      <c r="H66" s="128"/>
      <c r="I66" s="128"/>
      <c r="J66" s="191"/>
      <c r="K66" s="121"/>
      <c r="L66" s="121"/>
      <c r="M66" s="121"/>
      <c r="N66" s="121"/>
      <c r="O66" s="121"/>
      <c r="P66" s="121"/>
      <c r="Q66" s="2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CA66" s="187" t="str">
        <f t="shared" si="7"/>
        <v/>
      </c>
      <c r="CG66" s="187">
        <f t="shared" si="8"/>
        <v>0</v>
      </c>
    </row>
    <row r="67" spans="1:85" x14ac:dyDescent="0.25">
      <c r="A67" s="522"/>
      <c r="B67" s="524" t="s">
        <v>47</v>
      </c>
      <c r="C67" s="525"/>
      <c r="D67" s="195">
        <f t="shared" si="6"/>
        <v>183</v>
      </c>
      <c r="E67" s="94">
        <v>87</v>
      </c>
      <c r="F67" s="64">
        <v>32</v>
      </c>
      <c r="G67" s="64">
        <v>32</v>
      </c>
      <c r="H67" s="128">
        <v>32</v>
      </c>
      <c r="I67" s="128"/>
      <c r="J67" s="191"/>
      <c r="K67" s="121"/>
      <c r="L67" s="121"/>
      <c r="M67" s="121"/>
      <c r="N67" s="121"/>
      <c r="O67" s="121"/>
      <c r="P67" s="121"/>
      <c r="Q67" s="2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CA67" s="187" t="str">
        <f t="shared" si="7"/>
        <v/>
      </c>
      <c r="CG67" s="187">
        <f t="shared" si="8"/>
        <v>0</v>
      </c>
    </row>
    <row r="68" spans="1:85" x14ac:dyDescent="0.25">
      <c r="A68" s="522"/>
      <c r="B68" s="526" t="s">
        <v>48</v>
      </c>
      <c r="C68" s="96" t="s">
        <v>49</v>
      </c>
      <c r="D68" s="188">
        <f t="shared" si="6"/>
        <v>0</v>
      </c>
      <c r="E68" s="27"/>
      <c r="F68" s="28"/>
      <c r="G68" s="28"/>
      <c r="H68" s="29"/>
      <c r="I68" s="29"/>
      <c r="J68" s="191"/>
      <c r="K68" s="121"/>
      <c r="L68" s="121"/>
      <c r="M68" s="121"/>
      <c r="N68" s="121"/>
      <c r="O68" s="121"/>
      <c r="P68" s="121"/>
      <c r="Q68" s="2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CA68" s="187" t="str">
        <f t="shared" si="7"/>
        <v/>
      </c>
      <c r="CG68" s="187">
        <f t="shared" si="8"/>
        <v>0</v>
      </c>
    </row>
    <row r="69" spans="1:85" x14ac:dyDescent="0.25">
      <c r="A69" s="522"/>
      <c r="B69" s="527"/>
      <c r="C69" s="130" t="s">
        <v>50</v>
      </c>
      <c r="D69" s="195">
        <f t="shared" si="6"/>
        <v>17</v>
      </c>
      <c r="E69" s="53">
        <v>17</v>
      </c>
      <c r="F69" s="54"/>
      <c r="G69" s="54"/>
      <c r="H69" s="126"/>
      <c r="I69" s="126"/>
      <c r="J69" s="191"/>
      <c r="K69" s="121"/>
      <c r="L69" s="121"/>
      <c r="M69" s="121"/>
      <c r="N69" s="121"/>
      <c r="O69" s="121"/>
      <c r="P69" s="121"/>
      <c r="Q69" s="2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CA69" s="187" t="str">
        <f t="shared" si="7"/>
        <v/>
      </c>
      <c r="CG69" s="187">
        <f t="shared" si="8"/>
        <v>0</v>
      </c>
    </row>
    <row r="70" spans="1:85" x14ac:dyDescent="0.25">
      <c r="A70" s="522"/>
      <c r="B70" s="528"/>
      <c r="C70" s="103" t="s">
        <v>51</v>
      </c>
      <c r="D70" s="195">
        <f t="shared" si="6"/>
        <v>0</v>
      </c>
      <c r="E70" s="94"/>
      <c r="F70" s="64"/>
      <c r="G70" s="64"/>
      <c r="H70" s="128"/>
      <c r="I70" s="128"/>
      <c r="J70" s="191"/>
      <c r="K70" s="121"/>
      <c r="L70" s="121"/>
      <c r="M70" s="121"/>
      <c r="N70" s="121"/>
      <c r="O70" s="121"/>
      <c r="P70" s="121"/>
      <c r="Q70" s="2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CA70" s="187" t="str">
        <f t="shared" si="7"/>
        <v/>
      </c>
      <c r="CG70" s="187">
        <f t="shared" si="8"/>
        <v>0</v>
      </c>
    </row>
    <row r="71" spans="1:85" x14ac:dyDescent="0.25">
      <c r="A71" s="522"/>
      <c r="B71" s="570" t="s">
        <v>52</v>
      </c>
      <c r="C71" s="571"/>
      <c r="D71" s="198">
        <f t="shared" si="6"/>
        <v>0</v>
      </c>
      <c r="E71" s="131"/>
      <c r="F71" s="132"/>
      <c r="G71" s="132"/>
      <c r="H71" s="133"/>
      <c r="I71" s="133"/>
      <c r="J71" s="191"/>
      <c r="K71" s="121"/>
      <c r="L71" s="121"/>
      <c r="M71" s="121"/>
      <c r="N71" s="121"/>
      <c r="O71" s="121"/>
      <c r="P71" s="121"/>
      <c r="Q71" s="2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CA71" s="187" t="str">
        <f t="shared" si="7"/>
        <v/>
      </c>
      <c r="CG71" s="187">
        <f t="shared" si="8"/>
        <v>0</v>
      </c>
    </row>
    <row r="72" spans="1:85" x14ac:dyDescent="0.25">
      <c r="A72" s="523"/>
      <c r="B72" s="496" t="s">
        <v>4</v>
      </c>
      <c r="C72" s="529"/>
      <c r="D72" s="198">
        <f>SUM(E72:I72)</f>
        <v>1207</v>
      </c>
      <c r="E72" s="198">
        <f>SUM(E43:E71)</f>
        <v>534</v>
      </c>
      <c r="F72" s="198">
        <f>SUM(F43:F71)</f>
        <v>152</v>
      </c>
      <c r="G72" s="198">
        <f>SUM(G43:G71)</f>
        <v>64</v>
      </c>
      <c r="H72" s="198">
        <f>SUM(H43:H71)</f>
        <v>457</v>
      </c>
      <c r="I72" s="198">
        <f>SUM(I43:I71)</f>
        <v>0</v>
      </c>
      <c r="J72" s="191"/>
      <c r="K72" s="121"/>
      <c r="L72" s="121"/>
      <c r="M72" s="121"/>
      <c r="N72" s="121"/>
      <c r="O72" s="121"/>
      <c r="P72" s="121"/>
      <c r="Q72" s="2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85" x14ac:dyDescent="0.25">
      <c r="A73" s="206" t="s">
        <v>57</v>
      </c>
      <c r="B73" s="119"/>
      <c r="C73" s="119"/>
      <c r="D73" s="119"/>
      <c r="E73" s="119"/>
      <c r="F73" s="119"/>
      <c r="G73" s="120"/>
      <c r="H73" s="120"/>
      <c r="I73" s="134"/>
      <c r="J73" s="134"/>
      <c r="K73" s="134"/>
      <c r="L73" s="134"/>
      <c r="M73" s="134"/>
      <c r="N73" s="134"/>
      <c r="O73" s="122"/>
      <c r="P73" s="121"/>
      <c r="Q73" s="2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85" ht="31.5" x14ac:dyDescent="0.25">
      <c r="A74" s="520" t="s">
        <v>58</v>
      </c>
      <c r="B74" s="520"/>
      <c r="C74" s="520"/>
      <c r="D74" s="181" t="s">
        <v>59</v>
      </c>
      <c r="E74" s="177" t="s">
        <v>60</v>
      </c>
      <c r="F74" s="178" t="s">
        <v>113</v>
      </c>
      <c r="G74" s="178" t="s">
        <v>61</v>
      </c>
      <c r="H74" s="124" t="s">
        <v>62</v>
      </c>
      <c r="I74" s="135"/>
      <c r="J74" s="136"/>
      <c r="K74" s="136"/>
      <c r="L74" s="136"/>
      <c r="M74" s="136"/>
      <c r="N74" s="136"/>
      <c r="O74" s="136"/>
      <c r="P74" s="121"/>
      <c r="Q74" s="2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85" x14ac:dyDescent="0.25">
      <c r="A75" s="575" t="s">
        <v>63</v>
      </c>
      <c r="B75" s="576"/>
      <c r="C75" s="577"/>
      <c r="D75" s="207">
        <f>SUM(E75:H75)</f>
        <v>0</v>
      </c>
      <c r="E75" s="27"/>
      <c r="F75" s="28"/>
      <c r="G75" s="28"/>
      <c r="H75" s="29"/>
      <c r="I75" s="191"/>
      <c r="J75" s="136"/>
      <c r="K75" s="136"/>
      <c r="L75" s="136"/>
      <c r="M75" s="136"/>
      <c r="N75" s="136"/>
      <c r="O75" s="136"/>
      <c r="P75" s="121"/>
      <c r="Q75" s="2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85" x14ac:dyDescent="0.25">
      <c r="A76" s="572" t="s">
        <v>64</v>
      </c>
      <c r="B76" s="573"/>
      <c r="C76" s="574"/>
      <c r="D76" s="207">
        <f>SUM(E76:H76)</f>
        <v>0</v>
      </c>
      <c r="E76" s="34"/>
      <c r="F76" s="35"/>
      <c r="G76" s="35"/>
      <c r="H76" s="36"/>
      <c r="I76" s="191"/>
      <c r="J76" s="136"/>
      <c r="K76" s="136"/>
      <c r="L76" s="136"/>
      <c r="M76" s="136"/>
      <c r="N76" s="136"/>
      <c r="O76" s="136"/>
      <c r="P76" s="122"/>
      <c r="Q76" s="2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85" x14ac:dyDescent="0.25">
      <c r="A77" s="506" t="s">
        <v>65</v>
      </c>
      <c r="B77" s="507"/>
      <c r="C77" s="508"/>
      <c r="D77" s="207">
        <f>SUM(E77:H77)</f>
        <v>0</v>
      </c>
      <c r="E77" s="53"/>
      <c r="F77" s="54"/>
      <c r="G77" s="54"/>
      <c r="H77" s="126"/>
      <c r="I77" s="191"/>
      <c r="J77" s="136"/>
      <c r="K77" s="136"/>
      <c r="L77" s="136"/>
      <c r="M77" s="136"/>
      <c r="N77" s="136"/>
      <c r="O77" s="136"/>
      <c r="P77" s="136"/>
      <c r="Q77" s="2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85" x14ac:dyDescent="0.25">
      <c r="A78" s="578" t="s">
        <v>66</v>
      </c>
      <c r="B78" s="579"/>
      <c r="C78" s="580"/>
      <c r="D78" s="208">
        <f>SUM(E78:H78)</f>
        <v>0</v>
      </c>
      <c r="E78" s="94"/>
      <c r="F78" s="64"/>
      <c r="G78" s="64"/>
      <c r="H78" s="128"/>
      <c r="I78" s="191"/>
      <c r="J78" s="136"/>
      <c r="K78" s="136"/>
      <c r="L78" s="136"/>
      <c r="M78" s="136"/>
      <c r="N78" s="136"/>
      <c r="O78" s="136"/>
      <c r="P78" s="136"/>
      <c r="Q78" s="2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85" x14ac:dyDescent="0.25">
      <c r="A79" s="496" t="s">
        <v>4</v>
      </c>
      <c r="B79" s="497"/>
      <c r="C79" s="498"/>
      <c r="D79" s="209">
        <f>SUM(E79:H79)</f>
        <v>0</v>
      </c>
      <c r="E79" s="199">
        <f>SUM(E75:E78)</f>
        <v>0</v>
      </c>
      <c r="F79" s="200">
        <f>SUM(F75:F78)</f>
        <v>0</v>
      </c>
      <c r="G79" s="200">
        <f>SUM(G75:G78)</f>
        <v>0</v>
      </c>
      <c r="H79" s="210">
        <f>SUM(H75:H78)</f>
        <v>0</v>
      </c>
      <c r="I79" s="191"/>
      <c r="J79" s="121"/>
      <c r="K79" s="121"/>
      <c r="L79" s="121"/>
      <c r="M79" s="121"/>
      <c r="N79" s="121"/>
      <c r="O79" s="121"/>
      <c r="P79" s="136"/>
      <c r="Q79" s="2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85" x14ac:dyDescent="0.25">
      <c r="A80" s="211" t="s">
        <v>67</v>
      </c>
      <c r="B80" s="141"/>
      <c r="C80" s="141"/>
      <c r="D80" s="141"/>
      <c r="E80" s="142"/>
      <c r="F80" s="142"/>
      <c r="G80" s="142"/>
      <c r="H80" s="142"/>
      <c r="I80" s="142"/>
      <c r="J80" s="142"/>
      <c r="K80" s="143"/>
      <c r="L80" s="143"/>
      <c r="M80" s="143"/>
      <c r="N80" s="144"/>
      <c r="O80" s="145"/>
      <c r="P80" s="136"/>
      <c r="Q80" s="2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21" x14ac:dyDescent="0.25">
      <c r="A81" s="581" t="s">
        <v>68</v>
      </c>
      <c r="B81" s="582"/>
      <c r="C81" s="583"/>
      <c r="D81" s="162" t="s">
        <v>69</v>
      </c>
      <c r="E81" s="584"/>
      <c r="F81" s="584"/>
      <c r="G81" s="2"/>
      <c r="H81" s="2"/>
      <c r="I81" s="2"/>
      <c r="J81" s="2"/>
      <c r="K81" s="2"/>
      <c r="L81" s="2"/>
      <c r="M81" s="2"/>
      <c r="N81" s="2"/>
      <c r="O81" s="2"/>
      <c r="P81" s="136"/>
      <c r="Q81" s="2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x14ac:dyDescent="0.25">
      <c r="A82" s="499" t="s">
        <v>70</v>
      </c>
      <c r="B82" s="500"/>
      <c r="C82" s="501"/>
      <c r="D82" s="146"/>
      <c r="E82" s="502"/>
      <c r="F82" s="502"/>
      <c r="G82" s="2"/>
      <c r="H82" s="2"/>
      <c r="I82" s="2"/>
      <c r="J82" s="2"/>
      <c r="K82" s="2"/>
      <c r="L82" s="2"/>
      <c r="M82" s="2"/>
      <c r="N82" s="2"/>
      <c r="O82" s="2"/>
      <c r="P82" s="121"/>
      <c r="Q82" s="2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x14ac:dyDescent="0.25">
      <c r="A83" s="506" t="s">
        <v>71</v>
      </c>
      <c r="B83" s="507"/>
      <c r="C83" s="508"/>
      <c r="D83" s="146"/>
      <c r="E83" s="502"/>
      <c r="F83" s="50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x14ac:dyDescent="0.25">
      <c r="A84" s="512" t="s">
        <v>72</v>
      </c>
      <c r="B84" s="513"/>
      <c r="C84" s="514"/>
      <c r="D84" s="147"/>
      <c r="E84" s="212"/>
      <c r="F84" s="21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x14ac:dyDescent="0.25">
      <c r="A85" s="213" t="s">
        <v>73</v>
      </c>
      <c r="B85" s="213"/>
      <c r="C85" s="148"/>
      <c r="D85" s="149"/>
      <c r="E85" s="150"/>
    </row>
    <row r="86" spans="1:28" x14ac:dyDescent="0.25">
      <c r="A86" s="515" t="s">
        <v>74</v>
      </c>
      <c r="B86" s="515"/>
      <c r="C86" s="515"/>
      <c r="D86" s="516" t="s">
        <v>75</v>
      </c>
      <c r="E86" s="516" t="s">
        <v>114</v>
      </c>
    </row>
    <row r="87" spans="1:28" ht="18.75" customHeight="1" x14ac:dyDescent="0.25">
      <c r="A87" s="515"/>
      <c r="B87" s="515"/>
      <c r="C87" s="515"/>
      <c r="D87" s="516"/>
      <c r="E87" s="516"/>
    </row>
    <row r="88" spans="1:28" x14ac:dyDescent="0.25">
      <c r="A88" s="509" t="s">
        <v>76</v>
      </c>
      <c r="B88" s="510"/>
      <c r="C88" s="511"/>
      <c r="D88" s="214"/>
      <c r="E88" s="215"/>
      <c r="F88" s="187"/>
    </row>
    <row r="89" spans="1:28" x14ac:dyDescent="0.25">
      <c r="A89" s="503" t="s">
        <v>115</v>
      </c>
      <c r="B89" s="504"/>
      <c r="C89" s="505"/>
      <c r="D89" s="216"/>
      <c r="E89" s="217"/>
      <c r="F89" s="187"/>
    </row>
    <row r="90" spans="1:28" x14ac:dyDescent="0.25">
      <c r="A90" s="598" t="s">
        <v>77</v>
      </c>
      <c r="B90" s="599"/>
      <c r="C90" s="600"/>
      <c r="D90" s="218"/>
      <c r="E90" s="219"/>
      <c r="F90" s="187"/>
    </row>
    <row r="91" spans="1:28" x14ac:dyDescent="0.25">
      <c r="A91" s="148" t="s">
        <v>78</v>
      </c>
      <c r="B91" s="213"/>
      <c r="C91" s="148"/>
      <c r="D91" s="149"/>
      <c r="E91" s="150"/>
    </row>
    <row r="92" spans="1:28" x14ac:dyDescent="0.25">
      <c r="A92" s="515" t="s">
        <v>74</v>
      </c>
      <c r="B92" s="515"/>
      <c r="C92" s="515"/>
      <c r="D92" s="516" t="s">
        <v>75</v>
      </c>
      <c r="E92" s="516" t="s">
        <v>114</v>
      </c>
    </row>
    <row r="93" spans="1:28" ht="15.75" customHeight="1" x14ac:dyDescent="0.25">
      <c r="A93" s="515"/>
      <c r="B93" s="515"/>
      <c r="C93" s="515"/>
      <c r="D93" s="516"/>
      <c r="E93" s="516"/>
      <c r="F93" s="187"/>
    </row>
    <row r="94" spans="1:28" x14ac:dyDescent="0.25">
      <c r="A94" s="604" t="s">
        <v>116</v>
      </c>
      <c r="B94" s="605"/>
      <c r="C94" s="606"/>
      <c r="D94" s="214"/>
      <c r="E94" s="215"/>
      <c r="F94" s="187"/>
    </row>
    <row r="95" spans="1:28" x14ac:dyDescent="0.25">
      <c r="A95" s="601" t="s">
        <v>117</v>
      </c>
      <c r="B95" s="602"/>
      <c r="C95" s="603"/>
      <c r="D95" s="218"/>
      <c r="E95" s="219"/>
      <c r="F95" s="187"/>
    </row>
    <row r="96" spans="1:28" x14ac:dyDescent="0.25">
      <c r="A96" s="213" t="s">
        <v>118</v>
      </c>
      <c r="B96" s="148"/>
      <c r="C96" s="148"/>
      <c r="D96" s="149"/>
      <c r="E96" s="150"/>
      <c r="F96" s="151"/>
      <c r="G96" s="151"/>
      <c r="H96" s="151"/>
    </row>
    <row r="97" spans="1:85" x14ac:dyDescent="0.25">
      <c r="A97" s="585" t="s">
        <v>119</v>
      </c>
      <c r="B97" s="585"/>
      <c r="C97" s="586"/>
      <c r="D97" s="516" t="s">
        <v>82</v>
      </c>
      <c r="E97" s="554" t="s">
        <v>83</v>
      </c>
      <c r="F97" s="555"/>
      <c r="G97" s="555"/>
      <c r="H97" s="555"/>
      <c r="I97" s="555"/>
      <c r="J97" s="555"/>
      <c r="K97" s="566" t="s">
        <v>84</v>
      </c>
      <c r="L97" s="567"/>
    </row>
    <row r="98" spans="1:85" ht="17.25" customHeight="1" x14ac:dyDescent="0.25">
      <c r="A98" s="587"/>
      <c r="B98" s="587"/>
      <c r="C98" s="588"/>
      <c r="D98" s="516"/>
      <c r="E98" s="157" t="s">
        <v>85</v>
      </c>
      <c r="F98" s="158" t="s">
        <v>86</v>
      </c>
      <c r="G98" s="159" t="s">
        <v>87</v>
      </c>
      <c r="H98" s="159" t="s">
        <v>88</v>
      </c>
      <c r="I98" s="160" t="s">
        <v>89</v>
      </c>
      <c r="J98" s="161" t="s">
        <v>90</v>
      </c>
      <c r="K98" s="162" t="s">
        <v>91</v>
      </c>
      <c r="L98" s="162" t="s">
        <v>92</v>
      </c>
    </row>
    <row r="99" spans="1:85" x14ac:dyDescent="0.25">
      <c r="A99" s="589" t="s">
        <v>93</v>
      </c>
      <c r="B99" s="590"/>
      <c r="C99" s="163" t="s">
        <v>94</v>
      </c>
      <c r="D99" s="226">
        <f>SUM(E99:J99)</f>
        <v>0</v>
      </c>
      <c r="E99" s="27"/>
      <c r="F99" s="31"/>
      <c r="G99" s="28"/>
      <c r="H99" s="28"/>
      <c r="I99" s="28"/>
      <c r="J99" s="32"/>
      <c r="K99" s="164"/>
      <c r="L99" s="32"/>
      <c r="M99" s="221"/>
      <c r="CG99" s="187">
        <v>0</v>
      </c>
    </row>
    <row r="100" spans="1:85" x14ac:dyDescent="0.25">
      <c r="A100" s="591"/>
      <c r="B100" s="592"/>
      <c r="C100" s="165" t="s">
        <v>95</v>
      </c>
      <c r="D100" s="227">
        <f t="shared" ref="D100:D107" si="9">SUM(E100:J100)</f>
        <v>0</v>
      </c>
      <c r="E100" s="53"/>
      <c r="F100" s="55"/>
      <c r="G100" s="54"/>
      <c r="H100" s="54"/>
      <c r="I100" s="54"/>
      <c r="J100" s="39"/>
      <c r="K100" s="166"/>
      <c r="L100" s="39"/>
      <c r="M100" s="221"/>
      <c r="CG100" s="187">
        <v>0</v>
      </c>
    </row>
    <row r="101" spans="1:85" x14ac:dyDescent="0.25">
      <c r="A101" s="591"/>
      <c r="B101" s="592"/>
      <c r="C101" s="165" t="s">
        <v>96</v>
      </c>
      <c r="D101" s="228">
        <f t="shared" si="9"/>
        <v>0</v>
      </c>
      <c r="E101" s="79"/>
      <c r="F101" s="129"/>
      <c r="G101" s="92"/>
      <c r="H101" s="92"/>
      <c r="I101" s="92"/>
      <c r="J101" s="86"/>
      <c r="K101" s="167"/>
      <c r="L101" s="86"/>
      <c r="M101" s="221"/>
      <c r="CG101" s="187">
        <v>0</v>
      </c>
    </row>
    <row r="102" spans="1:85" x14ac:dyDescent="0.25">
      <c r="A102" s="589" t="s">
        <v>97</v>
      </c>
      <c r="B102" s="590"/>
      <c r="C102" s="163" t="s">
        <v>94</v>
      </c>
      <c r="D102" s="226">
        <f t="shared" si="9"/>
        <v>0</v>
      </c>
      <c r="E102" s="34"/>
      <c r="F102" s="38"/>
      <c r="G102" s="35"/>
      <c r="H102" s="35"/>
      <c r="I102" s="35"/>
      <c r="J102" s="40"/>
      <c r="K102" s="168"/>
      <c r="L102" s="40"/>
      <c r="M102" s="221"/>
      <c r="CG102" s="187">
        <v>0</v>
      </c>
    </row>
    <row r="103" spans="1:85" x14ac:dyDescent="0.25">
      <c r="A103" s="591"/>
      <c r="B103" s="592"/>
      <c r="C103" s="165" t="s">
        <v>95</v>
      </c>
      <c r="D103" s="227">
        <f t="shared" si="9"/>
        <v>0</v>
      </c>
      <c r="E103" s="94"/>
      <c r="F103" s="63"/>
      <c r="G103" s="64"/>
      <c r="H103" s="64"/>
      <c r="I103" s="64"/>
      <c r="J103" s="68"/>
      <c r="K103" s="169"/>
      <c r="L103" s="68"/>
      <c r="M103" s="221"/>
      <c r="CG103" s="187">
        <v>0</v>
      </c>
    </row>
    <row r="104" spans="1:85" x14ac:dyDescent="0.25">
      <c r="A104" s="591"/>
      <c r="B104" s="592"/>
      <c r="C104" s="165" t="s">
        <v>96</v>
      </c>
      <c r="D104" s="228">
        <f t="shared" si="9"/>
        <v>0</v>
      </c>
      <c r="E104" s="94"/>
      <c r="F104" s="63"/>
      <c r="G104" s="64"/>
      <c r="H104" s="64"/>
      <c r="I104" s="64"/>
      <c r="J104" s="68"/>
      <c r="K104" s="169"/>
      <c r="L104" s="68"/>
      <c r="M104" s="221"/>
      <c r="CG104" s="187">
        <v>0</v>
      </c>
    </row>
    <row r="105" spans="1:85" x14ac:dyDescent="0.25">
      <c r="A105" s="589" t="s">
        <v>98</v>
      </c>
      <c r="B105" s="593"/>
      <c r="C105" s="163" t="s">
        <v>94</v>
      </c>
      <c r="D105" s="226">
        <f t="shared" si="9"/>
        <v>0</v>
      </c>
      <c r="E105" s="27"/>
      <c r="F105" s="31"/>
      <c r="G105" s="28"/>
      <c r="H105" s="28"/>
      <c r="I105" s="28"/>
      <c r="J105" s="32"/>
      <c r="K105" s="164"/>
      <c r="L105" s="32"/>
      <c r="M105" s="221"/>
      <c r="CG105" s="187">
        <v>0</v>
      </c>
    </row>
    <row r="106" spans="1:85" x14ac:dyDescent="0.25">
      <c r="A106" s="594"/>
      <c r="B106" s="595"/>
      <c r="C106" s="165" t="s">
        <v>95</v>
      </c>
      <c r="D106" s="227">
        <f t="shared" si="9"/>
        <v>0</v>
      </c>
      <c r="E106" s="53"/>
      <c r="F106" s="55"/>
      <c r="G106" s="54"/>
      <c r="H106" s="54"/>
      <c r="I106" s="54"/>
      <c r="J106" s="39"/>
      <c r="K106" s="166"/>
      <c r="L106" s="39"/>
      <c r="M106" s="221"/>
      <c r="CG106" s="187">
        <v>0</v>
      </c>
    </row>
    <row r="107" spans="1:85" x14ac:dyDescent="0.25">
      <c r="A107" s="596"/>
      <c r="B107" s="597"/>
      <c r="C107" s="224" t="s">
        <v>96</v>
      </c>
      <c r="D107" s="228">
        <f t="shared" si="9"/>
        <v>0</v>
      </c>
      <c r="E107" s="79"/>
      <c r="F107" s="129"/>
      <c r="G107" s="92"/>
      <c r="H107" s="92"/>
      <c r="I107" s="92"/>
      <c r="J107" s="86"/>
      <c r="K107" s="167"/>
      <c r="L107" s="86"/>
      <c r="M107" s="221"/>
      <c r="CG107" s="187">
        <v>0</v>
      </c>
    </row>
    <row r="195" spans="1:2" hidden="1" x14ac:dyDescent="0.25">
      <c r="A195" s="225">
        <f>SUM(D40,D72,D79,D82:D84,D88:D90,D94:D95,D99:L107)</f>
        <v>3166</v>
      </c>
      <c r="B195" s="186">
        <f>SUM(CG8:CO108)</f>
        <v>0</v>
      </c>
    </row>
  </sheetData>
  <mergeCells count="85">
    <mergeCell ref="A79:C79"/>
    <mergeCell ref="A82:C82"/>
    <mergeCell ref="E82:F82"/>
    <mergeCell ref="A89:C89"/>
    <mergeCell ref="A83:C83"/>
    <mergeCell ref="A88:C88"/>
    <mergeCell ref="E83:F83"/>
    <mergeCell ref="A84:C84"/>
    <mergeCell ref="A86:C87"/>
    <mergeCell ref="D86:D87"/>
    <mergeCell ref="E86:E87"/>
    <mergeCell ref="B32:C32"/>
    <mergeCell ref="B51:C51"/>
    <mergeCell ref="B52:C52"/>
    <mergeCell ref="B64:C64"/>
    <mergeCell ref="A74:C74"/>
    <mergeCell ref="A11:A40"/>
    <mergeCell ref="B29:C29"/>
    <mergeCell ref="B30:B31"/>
    <mergeCell ref="B35:C35"/>
    <mergeCell ref="B36:B38"/>
    <mergeCell ref="B40:C40"/>
    <mergeCell ref="B33:C33"/>
    <mergeCell ref="B34:C34"/>
    <mergeCell ref="B39:C39"/>
    <mergeCell ref="A42:C42"/>
    <mergeCell ref="A43:A72"/>
    <mergeCell ref="Y9:Z9"/>
    <mergeCell ref="AA9:AA10"/>
    <mergeCell ref="AB9:AB10"/>
    <mergeCell ref="AC9:AC10"/>
    <mergeCell ref="B28:C28"/>
    <mergeCell ref="B17:C17"/>
    <mergeCell ref="B18:C18"/>
    <mergeCell ref="B19:C19"/>
    <mergeCell ref="B20:C20"/>
    <mergeCell ref="B11:C11"/>
    <mergeCell ref="B12:B14"/>
    <mergeCell ref="B21:C21"/>
    <mergeCell ref="B22:B24"/>
    <mergeCell ref="B25:B27"/>
    <mergeCell ref="B15:C15"/>
    <mergeCell ref="B16:C16"/>
    <mergeCell ref="A6:O6"/>
    <mergeCell ref="A9:C10"/>
    <mergeCell ref="D9:D10"/>
    <mergeCell ref="E9:I9"/>
    <mergeCell ref="J9:X9"/>
    <mergeCell ref="E97:J97"/>
    <mergeCell ref="K97:L97"/>
    <mergeCell ref="B65:C65"/>
    <mergeCell ref="B71:C71"/>
    <mergeCell ref="B47:C47"/>
    <mergeCell ref="B48:C48"/>
    <mergeCell ref="B49:C49"/>
    <mergeCell ref="B50:C50"/>
    <mergeCell ref="B60:C60"/>
    <mergeCell ref="B66:C66"/>
    <mergeCell ref="A76:C76"/>
    <mergeCell ref="A77:C77"/>
    <mergeCell ref="A75:C75"/>
    <mergeCell ref="A78:C78"/>
    <mergeCell ref="A81:C81"/>
    <mergeCell ref="E81:F81"/>
    <mergeCell ref="A97:C98"/>
    <mergeCell ref="A99:B101"/>
    <mergeCell ref="A102:B104"/>
    <mergeCell ref="A105:B107"/>
    <mergeCell ref="D97:D98"/>
    <mergeCell ref="B43:C43"/>
    <mergeCell ref="B44:B46"/>
    <mergeCell ref="B53:C53"/>
    <mergeCell ref="B54:B56"/>
    <mergeCell ref="B57:B59"/>
    <mergeCell ref="B61:C61"/>
    <mergeCell ref="B62:B63"/>
    <mergeCell ref="B67:C67"/>
    <mergeCell ref="B68:B70"/>
    <mergeCell ref="B72:C72"/>
    <mergeCell ref="A90:C90"/>
    <mergeCell ref="A92:C93"/>
    <mergeCell ref="D92:D93"/>
    <mergeCell ref="E92:E93"/>
    <mergeCell ref="A95:C95"/>
    <mergeCell ref="A94:C94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95"/>
  <sheetViews>
    <sheetView topLeftCell="A86" workbookViewId="0">
      <selection sqref="A1:XFD1048576"/>
    </sheetView>
  </sheetViews>
  <sheetFormatPr baseColWidth="10" defaultRowHeight="15" x14ac:dyDescent="0.25"/>
  <cols>
    <col min="1" max="2" width="26.7109375" style="186" customWidth="1"/>
    <col min="3" max="3" width="37.28515625" style="186" customWidth="1"/>
    <col min="4" max="4" width="11.42578125" style="186"/>
    <col min="5" max="5" width="12.7109375" style="186" customWidth="1"/>
    <col min="6" max="6" width="11.42578125" style="186"/>
    <col min="7" max="7" width="14.5703125" style="186" customWidth="1"/>
    <col min="8" max="8" width="13.5703125" style="186" customWidth="1"/>
    <col min="9" max="9" width="15.7109375" style="186" customWidth="1"/>
    <col min="10" max="26" width="11.42578125" style="186"/>
    <col min="27" max="27" width="13.140625" style="186" customWidth="1"/>
    <col min="28" max="28" width="13.42578125" style="186" customWidth="1"/>
    <col min="29" max="76" width="11.42578125" style="186"/>
    <col min="77" max="96" width="0" style="187" hidden="1" customWidth="1"/>
    <col min="97" max="98" width="11.42578125" style="187"/>
    <col min="99" max="16384" width="11.42578125" style="186"/>
  </cols>
  <sheetData>
    <row r="1" spans="1:98" s="184" customFormat="1" ht="14.25" customHeight="1" x14ac:dyDescent="0.15">
      <c r="A1" s="184" t="s">
        <v>0</v>
      </c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</row>
    <row r="2" spans="1:98" s="184" customFormat="1" ht="14.25" customHeight="1" x14ac:dyDescent="0.15">
      <c r="A2" s="184" t="str">
        <f>CONCATENATE("COMUNA: ",[4]NOMBRE!B2," - ","( ",[4]NOMBRE!C2,[4]NOMBRE!D2,[4]NOMBRE!E2,[4]NOMBRE!F2,[4]NOMBRE!G2," )")</f>
        <v>COMUNA: Linares - ( 07401 )</v>
      </c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</row>
    <row r="3" spans="1:98" s="184" customFormat="1" ht="14.25" customHeight="1" x14ac:dyDescent="0.15">
      <c r="A3" s="184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</row>
    <row r="4" spans="1:98" s="184" customFormat="1" ht="14.25" customHeight="1" x14ac:dyDescent="0.15">
      <c r="A4" s="184" t="str">
        <f>CONCATENATE("MES: ",[4]NOMBRE!B6," - ","( ",[4]NOMBRE!C6,[4]NOMBRE!D6," )")</f>
        <v>MES: ABRIL - ( 04 )</v>
      </c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</row>
    <row r="5" spans="1:98" s="184" customFormat="1" ht="14.25" customHeight="1" x14ac:dyDescent="0.15">
      <c r="A5" s="184" t="str">
        <f>CONCATENATE("AÑO: ",[4]NOMBRE!B7)</f>
        <v>AÑO: 2017</v>
      </c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</row>
    <row r="6" spans="1:98" ht="15.75" x14ac:dyDescent="0.25">
      <c r="A6" s="553" t="s">
        <v>1</v>
      </c>
      <c r="B6" s="553"/>
      <c r="C6" s="553"/>
      <c r="D6" s="553"/>
      <c r="E6" s="553"/>
      <c r="F6" s="553"/>
      <c r="G6" s="553"/>
      <c r="H6" s="553"/>
      <c r="I6" s="553"/>
      <c r="J6" s="553"/>
      <c r="K6" s="553"/>
      <c r="L6" s="553"/>
      <c r="M6" s="553"/>
      <c r="N6" s="553"/>
      <c r="O6" s="553"/>
      <c r="P6" s="1"/>
      <c r="Q6" s="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98" ht="15.75" x14ac:dyDescent="0.25">
      <c r="A7" s="231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1"/>
      <c r="Q7" s="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98" x14ac:dyDescent="0.25">
      <c r="A8" s="4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98" ht="15" customHeight="1" x14ac:dyDescent="0.25">
      <c r="A9" s="554" t="s">
        <v>3</v>
      </c>
      <c r="B9" s="555"/>
      <c r="C9" s="556"/>
      <c r="D9" s="526" t="s">
        <v>4</v>
      </c>
      <c r="E9" s="560" t="s">
        <v>99</v>
      </c>
      <c r="F9" s="561"/>
      <c r="G9" s="561"/>
      <c r="H9" s="561"/>
      <c r="I9" s="562"/>
      <c r="J9" s="563" t="s">
        <v>100</v>
      </c>
      <c r="K9" s="564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5"/>
      <c r="Y9" s="537" t="s">
        <v>101</v>
      </c>
      <c r="Z9" s="538"/>
      <c r="AA9" s="539" t="s">
        <v>102</v>
      </c>
      <c r="AB9" s="526" t="s">
        <v>103</v>
      </c>
      <c r="AC9" s="541" t="s">
        <v>104</v>
      </c>
    </row>
    <row r="10" spans="1:98" ht="33" customHeight="1" x14ac:dyDescent="0.25">
      <c r="A10" s="557"/>
      <c r="B10" s="558"/>
      <c r="C10" s="559"/>
      <c r="D10" s="528"/>
      <c r="E10" s="7" t="s">
        <v>5</v>
      </c>
      <c r="F10" s="8" t="s">
        <v>6</v>
      </c>
      <c r="G10" s="8" t="s">
        <v>7</v>
      </c>
      <c r="H10" s="9" t="s">
        <v>8</v>
      </c>
      <c r="I10" s="10" t="s">
        <v>9</v>
      </c>
      <c r="J10" s="11" t="s">
        <v>10</v>
      </c>
      <c r="K10" s="8" t="s">
        <v>11</v>
      </c>
      <c r="L10" s="8" t="s">
        <v>12</v>
      </c>
      <c r="M10" s="8" t="s">
        <v>13</v>
      </c>
      <c r="N10" s="8" t="s">
        <v>14</v>
      </c>
      <c r="O10" s="8" t="s">
        <v>15</v>
      </c>
      <c r="P10" s="8" t="s">
        <v>16</v>
      </c>
      <c r="Q10" s="8" t="s">
        <v>17</v>
      </c>
      <c r="R10" s="8" t="s">
        <v>18</v>
      </c>
      <c r="S10" s="8" t="s">
        <v>19</v>
      </c>
      <c r="T10" s="8" t="s">
        <v>20</v>
      </c>
      <c r="U10" s="8" t="s">
        <v>21</v>
      </c>
      <c r="V10" s="8" t="s">
        <v>22</v>
      </c>
      <c r="W10" s="8" t="s">
        <v>23</v>
      </c>
      <c r="X10" s="12" t="s">
        <v>24</v>
      </c>
      <c r="Y10" s="13" t="s">
        <v>25</v>
      </c>
      <c r="Z10" s="14" t="s">
        <v>105</v>
      </c>
      <c r="AA10" s="540"/>
      <c r="AB10" s="528"/>
      <c r="AC10" s="542"/>
    </row>
    <row r="11" spans="1:98" x14ac:dyDescent="0.25">
      <c r="A11" s="521" t="s">
        <v>26</v>
      </c>
      <c r="B11" s="545" t="s">
        <v>27</v>
      </c>
      <c r="C11" s="546"/>
      <c r="D11" s="15">
        <f>SUM(E11:G11)</f>
        <v>133</v>
      </c>
      <c r="E11" s="16">
        <v>133</v>
      </c>
      <c r="F11" s="17"/>
      <c r="G11" s="17"/>
      <c r="H11" s="18"/>
      <c r="I11" s="19"/>
      <c r="J11" s="18"/>
      <c r="K11" s="20"/>
      <c r="L11" s="2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/>
      <c r="Z11" s="23"/>
      <c r="AA11" s="24"/>
      <c r="AB11" s="24"/>
      <c r="AC11" s="24"/>
      <c r="AD11" s="189"/>
    </row>
    <row r="12" spans="1:98" x14ac:dyDescent="0.25">
      <c r="A12" s="522"/>
      <c r="B12" s="547" t="s">
        <v>28</v>
      </c>
      <c r="C12" s="25" t="s">
        <v>29</v>
      </c>
      <c r="D12" s="26">
        <f t="shared" ref="D12:D19" si="0">SUM(E12:X12)</f>
        <v>127</v>
      </c>
      <c r="E12" s="27">
        <v>73</v>
      </c>
      <c r="F12" s="28">
        <v>3</v>
      </c>
      <c r="G12" s="28">
        <v>9</v>
      </c>
      <c r="H12" s="28">
        <v>17</v>
      </c>
      <c r="I12" s="29">
        <v>10</v>
      </c>
      <c r="J12" s="28"/>
      <c r="K12" s="28"/>
      <c r="L12" s="28">
        <v>5</v>
      </c>
      <c r="M12" s="28"/>
      <c r="N12" s="28"/>
      <c r="O12" s="28">
        <v>5</v>
      </c>
      <c r="P12" s="28">
        <v>5</v>
      </c>
      <c r="Q12" s="28"/>
      <c r="R12" s="28"/>
      <c r="S12" s="28"/>
      <c r="T12" s="28"/>
      <c r="U12" s="28"/>
      <c r="V12" s="28"/>
      <c r="W12" s="28"/>
      <c r="X12" s="30"/>
      <c r="Y12" s="31"/>
      <c r="Z12" s="30"/>
      <c r="AA12" s="32"/>
      <c r="AB12" s="32"/>
      <c r="AC12" s="32"/>
      <c r="AD12" s="191"/>
      <c r="CA12" s="187" t="str">
        <f t="shared" ref="CA12:CA35" si="1">IF(D12&lt;SUM(Y12:AC12),"Total por edad no puede ser menor que la suma de los subgrupos","")</f>
        <v/>
      </c>
      <c r="CG12" s="187">
        <f t="shared" ref="CG12:CG39" si="2">IF(D12&lt;SUM(Y12:AC12),1,0)</f>
        <v>0</v>
      </c>
    </row>
    <row r="13" spans="1:98" x14ac:dyDescent="0.25">
      <c r="A13" s="522"/>
      <c r="B13" s="548"/>
      <c r="C13" s="229" t="s">
        <v>30</v>
      </c>
      <c r="D13" s="33">
        <f t="shared" si="0"/>
        <v>21</v>
      </c>
      <c r="E13" s="34">
        <v>8</v>
      </c>
      <c r="F13" s="35"/>
      <c r="G13" s="35"/>
      <c r="H13" s="35"/>
      <c r="I13" s="36"/>
      <c r="J13" s="35"/>
      <c r="K13" s="35"/>
      <c r="L13" s="35"/>
      <c r="M13" s="35">
        <v>1</v>
      </c>
      <c r="N13" s="35"/>
      <c r="O13" s="35">
        <v>2</v>
      </c>
      <c r="P13" s="35"/>
      <c r="Q13" s="35"/>
      <c r="R13" s="35">
        <v>2</v>
      </c>
      <c r="S13" s="35">
        <v>2</v>
      </c>
      <c r="T13" s="35">
        <v>2</v>
      </c>
      <c r="U13" s="35">
        <v>4</v>
      </c>
      <c r="V13" s="35"/>
      <c r="W13" s="35"/>
      <c r="X13" s="37"/>
      <c r="Y13" s="38"/>
      <c r="Z13" s="37"/>
      <c r="AA13" s="39"/>
      <c r="AB13" s="39"/>
      <c r="AC13" s="40"/>
      <c r="AD13" s="191"/>
      <c r="CA13" s="187" t="str">
        <f t="shared" si="1"/>
        <v/>
      </c>
      <c r="CG13" s="187">
        <f t="shared" si="2"/>
        <v>0</v>
      </c>
    </row>
    <row r="14" spans="1:98" x14ac:dyDescent="0.25">
      <c r="A14" s="522"/>
      <c r="B14" s="549"/>
      <c r="C14" s="41" t="s">
        <v>31</v>
      </c>
      <c r="D14" s="42">
        <f t="shared" si="0"/>
        <v>39</v>
      </c>
      <c r="E14" s="43">
        <v>23</v>
      </c>
      <c r="F14" s="44"/>
      <c r="G14" s="44"/>
      <c r="H14" s="44"/>
      <c r="I14" s="45"/>
      <c r="J14" s="44"/>
      <c r="K14" s="44"/>
      <c r="L14" s="44"/>
      <c r="M14" s="44"/>
      <c r="N14" s="44"/>
      <c r="O14" s="44"/>
      <c r="P14" s="44">
        <v>1</v>
      </c>
      <c r="Q14" s="44"/>
      <c r="R14" s="44"/>
      <c r="S14" s="44"/>
      <c r="T14" s="44"/>
      <c r="U14" s="44"/>
      <c r="V14" s="44">
        <v>8</v>
      </c>
      <c r="W14" s="44">
        <v>6</v>
      </c>
      <c r="X14" s="46">
        <v>1</v>
      </c>
      <c r="Y14" s="47"/>
      <c r="Z14" s="46"/>
      <c r="AA14" s="48"/>
      <c r="AB14" s="48"/>
      <c r="AC14" s="48"/>
      <c r="AD14" s="191"/>
      <c r="CA14" s="187" t="str">
        <f t="shared" si="1"/>
        <v/>
      </c>
      <c r="CG14" s="187">
        <f t="shared" si="2"/>
        <v>0</v>
      </c>
    </row>
    <row r="15" spans="1:98" x14ac:dyDescent="0.25">
      <c r="A15" s="522"/>
      <c r="B15" s="543" t="s">
        <v>32</v>
      </c>
      <c r="C15" s="544"/>
      <c r="D15" s="49">
        <f t="shared" si="0"/>
        <v>86</v>
      </c>
      <c r="E15" s="34">
        <v>86</v>
      </c>
      <c r="F15" s="35"/>
      <c r="G15" s="35"/>
      <c r="H15" s="35"/>
      <c r="I15" s="40"/>
      <c r="J15" s="38"/>
      <c r="K15" s="35"/>
      <c r="L15" s="35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1"/>
      <c r="Z15" s="52"/>
      <c r="AA15" s="40"/>
      <c r="AB15" s="40"/>
      <c r="AC15" s="40"/>
      <c r="AD15" s="191"/>
      <c r="CA15" s="187" t="str">
        <f t="shared" si="1"/>
        <v/>
      </c>
      <c r="CG15" s="187">
        <f t="shared" si="2"/>
        <v>0</v>
      </c>
    </row>
    <row r="16" spans="1:98" x14ac:dyDescent="0.25">
      <c r="A16" s="522"/>
      <c r="B16" s="518" t="s">
        <v>33</v>
      </c>
      <c r="C16" s="519"/>
      <c r="D16" s="33">
        <f t="shared" si="0"/>
        <v>35</v>
      </c>
      <c r="E16" s="53">
        <v>35</v>
      </c>
      <c r="F16" s="54"/>
      <c r="G16" s="54"/>
      <c r="H16" s="54"/>
      <c r="I16" s="39"/>
      <c r="J16" s="55"/>
      <c r="K16" s="54"/>
      <c r="L16" s="54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7"/>
      <c r="Z16" s="37"/>
      <c r="AA16" s="39"/>
      <c r="AB16" s="39"/>
      <c r="AC16" s="39"/>
      <c r="AD16" s="191"/>
      <c r="CA16" s="187" t="str">
        <f t="shared" si="1"/>
        <v/>
      </c>
      <c r="CG16" s="187">
        <f t="shared" si="2"/>
        <v>0</v>
      </c>
    </row>
    <row r="17" spans="1:85" x14ac:dyDescent="0.25">
      <c r="A17" s="522"/>
      <c r="B17" s="518" t="s">
        <v>34</v>
      </c>
      <c r="C17" s="519"/>
      <c r="D17" s="33">
        <f t="shared" si="0"/>
        <v>12</v>
      </c>
      <c r="E17" s="53">
        <v>12</v>
      </c>
      <c r="F17" s="54"/>
      <c r="G17" s="54"/>
      <c r="H17" s="54"/>
      <c r="I17" s="39"/>
      <c r="J17" s="55"/>
      <c r="K17" s="54"/>
      <c r="L17" s="54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  <c r="Z17" s="37"/>
      <c r="AA17" s="39"/>
      <c r="AB17" s="39"/>
      <c r="AC17" s="39"/>
      <c r="AD17" s="191"/>
      <c r="CA17" s="187" t="str">
        <f t="shared" si="1"/>
        <v/>
      </c>
      <c r="CG17" s="187">
        <f t="shared" si="2"/>
        <v>0</v>
      </c>
    </row>
    <row r="18" spans="1:85" x14ac:dyDescent="0.25">
      <c r="A18" s="522"/>
      <c r="B18" s="518" t="s">
        <v>79</v>
      </c>
      <c r="C18" s="519"/>
      <c r="D18" s="33">
        <f t="shared" si="0"/>
        <v>0</v>
      </c>
      <c r="E18" s="53"/>
      <c r="F18" s="54"/>
      <c r="G18" s="54"/>
      <c r="H18" s="54"/>
      <c r="I18" s="39"/>
      <c r="J18" s="55"/>
      <c r="K18" s="54"/>
      <c r="L18" s="54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7"/>
      <c r="Z18" s="37"/>
      <c r="AA18" s="39"/>
      <c r="AB18" s="39"/>
      <c r="AC18" s="39"/>
      <c r="AD18" s="191"/>
      <c r="CA18" s="187" t="str">
        <f t="shared" si="1"/>
        <v/>
      </c>
      <c r="CG18" s="187">
        <f t="shared" si="2"/>
        <v>0</v>
      </c>
    </row>
    <row r="19" spans="1:85" x14ac:dyDescent="0.25">
      <c r="A19" s="522"/>
      <c r="B19" s="518" t="s">
        <v>35</v>
      </c>
      <c r="C19" s="519"/>
      <c r="D19" s="33">
        <f t="shared" si="0"/>
        <v>38</v>
      </c>
      <c r="E19" s="53">
        <v>38</v>
      </c>
      <c r="F19" s="54"/>
      <c r="G19" s="54"/>
      <c r="H19" s="54"/>
      <c r="I19" s="39"/>
      <c r="J19" s="55"/>
      <c r="K19" s="54"/>
      <c r="L19" s="54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7"/>
      <c r="Z19" s="37"/>
      <c r="AA19" s="39"/>
      <c r="AB19" s="39"/>
      <c r="AC19" s="39"/>
      <c r="AD19" s="191"/>
      <c r="CA19" s="187" t="str">
        <f t="shared" si="1"/>
        <v/>
      </c>
      <c r="CG19" s="187">
        <f t="shared" si="2"/>
        <v>0</v>
      </c>
    </row>
    <row r="20" spans="1:85" x14ac:dyDescent="0.25">
      <c r="A20" s="522"/>
      <c r="B20" s="518" t="s">
        <v>36</v>
      </c>
      <c r="C20" s="519"/>
      <c r="D20" s="33">
        <f>SUM(J20:T20)</f>
        <v>29</v>
      </c>
      <c r="E20" s="58"/>
      <c r="F20" s="59"/>
      <c r="G20" s="59"/>
      <c r="H20" s="59"/>
      <c r="I20" s="60"/>
      <c r="J20" s="55"/>
      <c r="K20" s="54">
        <v>2</v>
      </c>
      <c r="L20" s="54">
        <v>10</v>
      </c>
      <c r="M20" s="54">
        <v>9</v>
      </c>
      <c r="N20" s="54">
        <v>4</v>
      </c>
      <c r="O20" s="54">
        <v>4</v>
      </c>
      <c r="P20" s="54"/>
      <c r="Q20" s="54"/>
      <c r="R20" s="54"/>
      <c r="S20" s="54"/>
      <c r="T20" s="54"/>
      <c r="U20" s="61"/>
      <c r="V20" s="61"/>
      <c r="W20" s="61"/>
      <c r="X20" s="61"/>
      <c r="Y20" s="57"/>
      <c r="Z20" s="37">
        <v>29</v>
      </c>
      <c r="AA20" s="39"/>
      <c r="AB20" s="60"/>
      <c r="AC20" s="60"/>
      <c r="AD20" s="191"/>
      <c r="CA20" s="187" t="str">
        <f t="shared" si="1"/>
        <v/>
      </c>
      <c r="CG20" s="187">
        <f t="shared" si="2"/>
        <v>0</v>
      </c>
    </row>
    <row r="21" spans="1:85" x14ac:dyDescent="0.25">
      <c r="A21" s="522"/>
      <c r="B21" s="524" t="s">
        <v>106</v>
      </c>
      <c r="C21" s="525"/>
      <c r="D21" s="62">
        <f>SUM(H21:T21)</f>
        <v>0</v>
      </c>
      <c r="E21" s="152"/>
      <c r="F21" s="74"/>
      <c r="G21" s="74"/>
      <c r="H21" s="64"/>
      <c r="I21" s="68"/>
      <c r="J21" s="63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5"/>
      <c r="V21" s="65"/>
      <c r="W21" s="65"/>
      <c r="X21" s="65"/>
      <c r="Y21" s="66"/>
      <c r="Z21" s="67"/>
      <c r="AA21" s="68"/>
      <c r="AB21" s="69"/>
      <c r="AC21" s="69"/>
      <c r="AD21" s="191"/>
      <c r="CA21" s="187" t="str">
        <f t="shared" si="1"/>
        <v/>
      </c>
      <c r="CG21" s="187">
        <f t="shared" si="2"/>
        <v>0</v>
      </c>
    </row>
    <row r="22" spans="1:85" x14ac:dyDescent="0.25">
      <c r="A22" s="522"/>
      <c r="B22" s="526" t="s">
        <v>107</v>
      </c>
      <c r="C22" s="70" t="s">
        <v>37</v>
      </c>
      <c r="D22" s="15">
        <f>E22</f>
        <v>24</v>
      </c>
      <c r="E22" s="27">
        <v>24</v>
      </c>
      <c r="F22" s="20"/>
      <c r="G22" s="20"/>
      <c r="H22" s="20"/>
      <c r="I22" s="19"/>
      <c r="J22" s="71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21"/>
      <c r="Y22" s="89"/>
      <c r="Z22" s="23"/>
      <c r="AA22" s="73"/>
      <c r="AB22" s="24"/>
      <c r="AC22" s="24"/>
      <c r="AD22" s="191"/>
      <c r="CA22" s="187" t="str">
        <f t="shared" si="1"/>
        <v/>
      </c>
      <c r="CG22" s="187">
        <f t="shared" si="2"/>
        <v>0</v>
      </c>
    </row>
    <row r="23" spans="1:85" x14ac:dyDescent="0.25">
      <c r="A23" s="522"/>
      <c r="B23" s="527"/>
      <c r="C23" s="235" t="s">
        <v>38</v>
      </c>
      <c r="D23" s="62">
        <f>E23</f>
        <v>45</v>
      </c>
      <c r="E23" s="53">
        <v>45</v>
      </c>
      <c r="F23" s="74"/>
      <c r="G23" s="74"/>
      <c r="H23" s="74"/>
      <c r="I23" s="75"/>
      <c r="J23" s="76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65"/>
      <c r="Y23" s="90"/>
      <c r="Z23" s="91"/>
      <c r="AA23" s="68"/>
      <c r="AB23" s="69"/>
      <c r="AC23" s="69"/>
      <c r="AD23" s="191"/>
      <c r="CA23" s="187" t="str">
        <f t="shared" si="1"/>
        <v/>
      </c>
      <c r="CG23" s="187">
        <f t="shared" si="2"/>
        <v>0</v>
      </c>
    </row>
    <row r="24" spans="1:85" x14ac:dyDescent="0.25">
      <c r="A24" s="522"/>
      <c r="B24" s="528"/>
      <c r="C24" s="77" t="s">
        <v>39</v>
      </c>
      <c r="D24" s="78">
        <f>SUM(E24:G24)</f>
        <v>0</v>
      </c>
      <c r="E24" s="79"/>
      <c r="F24" s="129"/>
      <c r="G24" s="129"/>
      <c r="H24" s="80"/>
      <c r="I24" s="81"/>
      <c r="J24" s="80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3"/>
      <c r="Y24" s="84"/>
      <c r="Z24" s="85"/>
      <c r="AA24" s="86"/>
      <c r="AB24" s="86"/>
      <c r="AC24" s="86"/>
      <c r="AD24" s="191"/>
      <c r="CA24" s="187" t="str">
        <f t="shared" si="1"/>
        <v/>
      </c>
      <c r="CG24" s="187">
        <f t="shared" si="2"/>
        <v>0</v>
      </c>
    </row>
    <row r="25" spans="1:85" x14ac:dyDescent="0.25">
      <c r="A25" s="522"/>
      <c r="B25" s="550" t="s">
        <v>40</v>
      </c>
      <c r="C25" s="153" t="s">
        <v>41</v>
      </c>
      <c r="D25" s="26">
        <f>SUM(E25:G25)</f>
        <v>0</v>
      </c>
      <c r="E25" s="27"/>
      <c r="F25" s="28"/>
      <c r="G25" s="28"/>
      <c r="H25" s="72"/>
      <c r="I25" s="87"/>
      <c r="J25" s="71"/>
      <c r="K25" s="72"/>
      <c r="L25" s="72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  <c r="Z25" s="23"/>
      <c r="AA25" s="73"/>
      <c r="AB25" s="32"/>
      <c r="AC25" s="32"/>
      <c r="AD25" s="191"/>
      <c r="CA25" s="187" t="str">
        <f t="shared" si="1"/>
        <v/>
      </c>
      <c r="CG25" s="187">
        <f t="shared" si="2"/>
        <v>0</v>
      </c>
    </row>
    <row r="26" spans="1:85" x14ac:dyDescent="0.25">
      <c r="A26" s="522"/>
      <c r="B26" s="551"/>
      <c r="C26" s="154" t="s">
        <v>42</v>
      </c>
      <c r="D26" s="33">
        <f>SUM(E26:I26)</f>
        <v>0</v>
      </c>
      <c r="E26" s="53"/>
      <c r="F26" s="54"/>
      <c r="G26" s="54"/>
      <c r="H26" s="54"/>
      <c r="I26" s="39"/>
      <c r="J26" s="76"/>
      <c r="K26" s="59"/>
      <c r="L26" s="59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90"/>
      <c r="Z26" s="91"/>
      <c r="AA26" s="68"/>
      <c r="AB26" s="39"/>
      <c r="AC26" s="39"/>
      <c r="AD26" s="191"/>
      <c r="CA26" s="187" t="str">
        <f t="shared" si="1"/>
        <v/>
      </c>
      <c r="CG26" s="187">
        <f t="shared" si="2"/>
        <v>0</v>
      </c>
    </row>
    <row r="27" spans="1:85" x14ac:dyDescent="0.25">
      <c r="A27" s="522"/>
      <c r="B27" s="552"/>
      <c r="C27" s="77" t="s">
        <v>39</v>
      </c>
      <c r="D27" s="78">
        <f>SUM(E27:I27)</f>
        <v>0</v>
      </c>
      <c r="E27" s="79"/>
      <c r="F27" s="92"/>
      <c r="G27" s="92"/>
      <c r="H27" s="92"/>
      <c r="I27" s="86"/>
      <c r="J27" s="80"/>
      <c r="K27" s="82"/>
      <c r="L27" s="82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4"/>
      <c r="Z27" s="85"/>
      <c r="AA27" s="86"/>
      <c r="AB27" s="86"/>
      <c r="AC27" s="86"/>
      <c r="AD27" s="191"/>
      <c r="CA27" s="187" t="str">
        <f t="shared" si="1"/>
        <v/>
      </c>
      <c r="CG27" s="187">
        <f t="shared" si="2"/>
        <v>0</v>
      </c>
    </row>
    <row r="28" spans="1:85" x14ac:dyDescent="0.25">
      <c r="A28" s="522"/>
      <c r="B28" s="543" t="s">
        <v>43</v>
      </c>
      <c r="C28" s="544"/>
      <c r="D28" s="49">
        <f t="shared" ref="D28:D33" si="3">SUM(E28:X28)</f>
        <v>115</v>
      </c>
      <c r="E28" s="34">
        <v>82</v>
      </c>
      <c r="F28" s="35"/>
      <c r="G28" s="35"/>
      <c r="H28" s="35"/>
      <c r="I28" s="40">
        <v>1</v>
      </c>
      <c r="J28" s="38"/>
      <c r="K28" s="35"/>
      <c r="L28" s="35"/>
      <c r="M28" s="50">
        <v>1</v>
      </c>
      <c r="N28" s="50"/>
      <c r="O28" s="50"/>
      <c r="P28" s="50"/>
      <c r="Q28" s="50">
        <v>2</v>
      </c>
      <c r="R28" s="50">
        <v>1</v>
      </c>
      <c r="S28" s="50">
        <v>1</v>
      </c>
      <c r="T28" s="50"/>
      <c r="U28" s="50">
        <v>6</v>
      </c>
      <c r="V28" s="50">
        <v>5</v>
      </c>
      <c r="W28" s="50">
        <v>4</v>
      </c>
      <c r="X28" s="50">
        <v>12</v>
      </c>
      <c r="Y28" s="51"/>
      <c r="Z28" s="52"/>
      <c r="AA28" s="40"/>
      <c r="AB28" s="40"/>
      <c r="AC28" s="40"/>
      <c r="AD28" s="191"/>
      <c r="CA28" s="187" t="str">
        <f t="shared" si="1"/>
        <v/>
      </c>
      <c r="CG28" s="187">
        <f t="shared" si="2"/>
        <v>0</v>
      </c>
    </row>
    <row r="29" spans="1:85" x14ac:dyDescent="0.25">
      <c r="A29" s="522"/>
      <c r="B29" s="518" t="s">
        <v>44</v>
      </c>
      <c r="C29" s="519"/>
      <c r="D29" s="33">
        <f t="shared" si="3"/>
        <v>225</v>
      </c>
      <c r="E29" s="53">
        <v>225</v>
      </c>
      <c r="F29" s="54"/>
      <c r="G29" s="54"/>
      <c r="H29" s="54"/>
      <c r="I29" s="39"/>
      <c r="J29" s="55"/>
      <c r="K29" s="54"/>
      <c r="L29" s="54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7"/>
      <c r="Z29" s="37"/>
      <c r="AA29" s="39"/>
      <c r="AB29" s="68"/>
      <c r="AC29" s="39"/>
      <c r="AD29" s="191"/>
      <c r="CA29" s="187" t="str">
        <f t="shared" si="1"/>
        <v/>
      </c>
      <c r="CG29" s="187">
        <f t="shared" si="2"/>
        <v>0</v>
      </c>
    </row>
    <row r="30" spans="1:85" x14ac:dyDescent="0.25">
      <c r="A30" s="522"/>
      <c r="B30" s="520" t="s">
        <v>80</v>
      </c>
      <c r="C30" s="155" t="s">
        <v>108</v>
      </c>
      <c r="D30" s="33">
        <f t="shared" si="3"/>
        <v>0</v>
      </c>
      <c r="E30" s="53"/>
      <c r="F30" s="54"/>
      <c r="G30" s="54"/>
      <c r="H30" s="54"/>
      <c r="I30" s="39"/>
      <c r="J30" s="55"/>
      <c r="K30" s="54"/>
      <c r="L30" s="54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7"/>
      <c r="Z30" s="37"/>
      <c r="AA30" s="39"/>
      <c r="AB30" s="39"/>
      <c r="AC30" s="39"/>
      <c r="AD30" s="191"/>
      <c r="CA30" s="187" t="str">
        <f t="shared" si="1"/>
        <v/>
      </c>
      <c r="CG30" s="187">
        <f t="shared" si="2"/>
        <v>0</v>
      </c>
    </row>
    <row r="31" spans="1:85" x14ac:dyDescent="0.25">
      <c r="A31" s="522"/>
      <c r="B31" s="520"/>
      <c r="C31" s="155" t="s">
        <v>109</v>
      </c>
      <c r="D31" s="33">
        <f t="shared" si="3"/>
        <v>0</v>
      </c>
      <c r="E31" s="53"/>
      <c r="F31" s="54"/>
      <c r="G31" s="54"/>
      <c r="H31" s="54"/>
      <c r="I31" s="39"/>
      <c r="J31" s="55"/>
      <c r="K31" s="54"/>
      <c r="L31" s="54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7"/>
      <c r="Z31" s="37"/>
      <c r="AA31" s="39"/>
      <c r="AB31" s="39"/>
      <c r="AC31" s="39"/>
      <c r="AD31" s="191"/>
      <c r="CA31" s="187" t="str">
        <f t="shared" si="1"/>
        <v/>
      </c>
      <c r="CG31" s="187">
        <f t="shared" si="2"/>
        <v>0</v>
      </c>
    </row>
    <row r="32" spans="1:85" x14ac:dyDescent="0.25">
      <c r="A32" s="522"/>
      <c r="B32" s="517" t="s">
        <v>81</v>
      </c>
      <c r="C32" s="517"/>
      <c r="D32" s="33">
        <f t="shared" si="3"/>
        <v>0</v>
      </c>
      <c r="E32" s="53"/>
      <c r="F32" s="54"/>
      <c r="G32" s="54"/>
      <c r="H32" s="54"/>
      <c r="I32" s="39"/>
      <c r="J32" s="55"/>
      <c r="K32" s="54"/>
      <c r="L32" s="54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7"/>
      <c r="Z32" s="37"/>
      <c r="AA32" s="39"/>
      <c r="AB32" s="39"/>
      <c r="AC32" s="39"/>
      <c r="AD32" s="191"/>
      <c r="CA32" s="187" t="str">
        <f t="shared" si="1"/>
        <v/>
      </c>
      <c r="CG32" s="187">
        <f t="shared" si="2"/>
        <v>0</v>
      </c>
    </row>
    <row r="33" spans="1:85" x14ac:dyDescent="0.25">
      <c r="A33" s="522"/>
      <c r="B33" s="518" t="s">
        <v>45</v>
      </c>
      <c r="C33" s="519"/>
      <c r="D33" s="33">
        <f t="shared" si="3"/>
        <v>0</v>
      </c>
      <c r="E33" s="53"/>
      <c r="F33" s="54"/>
      <c r="G33" s="54"/>
      <c r="H33" s="54"/>
      <c r="I33" s="39"/>
      <c r="J33" s="55"/>
      <c r="K33" s="54"/>
      <c r="L33" s="54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7"/>
      <c r="Z33" s="37"/>
      <c r="AA33" s="39"/>
      <c r="AB33" s="39"/>
      <c r="AC33" s="39"/>
      <c r="AD33" s="191"/>
      <c r="CA33" s="187" t="str">
        <f t="shared" si="1"/>
        <v/>
      </c>
      <c r="CG33" s="187">
        <f t="shared" si="2"/>
        <v>0</v>
      </c>
    </row>
    <row r="34" spans="1:85" x14ac:dyDescent="0.25">
      <c r="A34" s="522"/>
      <c r="B34" s="530" t="s">
        <v>110</v>
      </c>
      <c r="C34" s="531"/>
      <c r="D34" s="93">
        <f>SUM(J34:T34)</f>
        <v>0</v>
      </c>
      <c r="E34" s="58"/>
      <c r="F34" s="59"/>
      <c r="G34" s="59"/>
      <c r="H34" s="59"/>
      <c r="I34" s="60"/>
      <c r="J34" s="55"/>
      <c r="K34" s="54"/>
      <c r="L34" s="54"/>
      <c r="M34" s="56"/>
      <c r="N34" s="56"/>
      <c r="O34" s="56"/>
      <c r="P34" s="56"/>
      <c r="Q34" s="56"/>
      <c r="R34" s="56"/>
      <c r="S34" s="56"/>
      <c r="T34" s="56"/>
      <c r="U34" s="61"/>
      <c r="V34" s="61"/>
      <c r="W34" s="61"/>
      <c r="X34" s="61"/>
      <c r="Y34" s="57"/>
      <c r="Z34" s="37"/>
      <c r="AA34" s="39"/>
      <c r="AB34" s="39"/>
      <c r="AC34" s="60"/>
      <c r="AD34" s="191"/>
      <c r="CA34" s="187" t="str">
        <f t="shared" si="1"/>
        <v/>
      </c>
      <c r="CG34" s="187">
        <f t="shared" si="2"/>
        <v>0</v>
      </c>
    </row>
    <row r="35" spans="1:85" x14ac:dyDescent="0.25">
      <c r="A35" s="522"/>
      <c r="B35" s="524" t="s">
        <v>47</v>
      </c>
      <c r="C35" s="525"/>
      <c r="D35" s="62">
        <f>SUM(E35:X35)</f>
        <v>728</v>
      </c>
      <c r="E35" s="94">
        <v>169</v>
      </c>
      <c r="F35" s="64"/>
      <c r="G35" s="64">
        <v>5</v>
      </c>
      <c r="H35" s="64">
        <v>2</v>
      </c>
      <c r="I35" s="68"/>
      <c r="J35" s="63"/>
      <c r="K35" s="64">
        <v>21</v>
      </c>
      <c r="L35" s="64">
        <v>27</v>
      </c>
      <c r="M35" s="95">
        <v>20</v>
      </c>
      <c r="N35" s="95">
        <v>14</v>
      </c>
      <c r="O35" s="95">
        <v>17</v>
      </c>
      <c r="P35" s="95">
        <v>36</v>
      </c>
      <c r="Q35" s="95">
        <v>36</v>
      </c>
      <c r="R35" s="95">
        <v>43</v>
      </c>
      <c r="S35" s="95">
        <v>53</v>
      </c>
      <c r="T35" s="95">
        <v>50</v>
      </c>
      <c r="U35" s="95">
        <v>59</v>
      </c>
      <c r="V35" s="95">
        <v>38</v>
      </c>
      <c r="W35" s="95">
        <v>58</v>
      </c>
      <c r="X35" s="95">
        <v>80</v>
      </c>
      <c r="Y35" s="66"/>
      <c r="Z35" s="67"/>
      <c r="AA35" s="68"/>
      <c r="AB35" s="39"/>
      <c r="AC35" s="68"/>
      <c r="AD35" s="191"/>
      <c r="CA35" s="187" t="str">
        <f t="shared" si="1"/>
        <v/>
      </c>
      <c r="CG35" s="187">
        <f t="shared" si="2"/>
        <v>0</v>
      </c>
    </row>
    <row r="36" spans="1:85" x14ac:dyDescent="0.25">
      <c r="A36" s="522"/>
      <c r="B36" s="526" t="s">
        <v>48</v>
      </c>
      <c r="C36" s="96" t="s">
        <v>49</v>
      </c>
      <c r="D36" s="26">
        <f>SUM(U36:X36)</f>
        <v>0</v>
      </c>
      <c r="E36" s="97"/>
      <c r="F36" s="72"/>
      <c r="G36" s="72"/>
      <c r="H36" s="72"/>
      <c r="I36" s="87"/>
      <c r="J36" s="71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98"/>
      <c r="V36" s="98"/>
      <c r="W36" s="98"/>
      <c r="X36" s="98"/>
      <c r="Y36" s="99"/>
      <c r="Z36" s="100"/>
      <c r="AA36" s="87"/>
      <c r="AB36" s="87"/>
      <c r="AC36" s="87"/>
      <c r="AD36" s="191"/>
      <c r="CA36" s="187" t="str">
        <f t="shared" ref="CA36:CA39" si="4">IF(D36&lt;SUM(Y36:AC36),"Total por edad no puede ser menor que la suma de los subgrupos","")</f>
        <v/>
      </c>
      <c r="CG36" s="187">
        <f t="shared" si="2"/>
        <v>0</v>
      </c>
    </row>
    <row r="37" spans="1:85" x14ac:dyDescent="0.25">
      <c r="A37" s="522"/>
      <c r="B37" s="527"/>
      <c r="C37" s="156" t="s">
        <v>50</v>
      </c>
      <c r="D37" s="33">
        <f>SUM(U37:X37)</f>
        <v>208</v>
      </c>
      <c r="E37" s="58"/>
      <c r="F37" s="59"/>
      <c r="G37" s="59"/>
      <c r="H37" s="59"/>
      <c r="I37" s="60"/>
      <c r="J37" s="76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6">
        <v>53</v>
      </c>
      <c r="V37" s="56">
        <v>33</v>
      </c>
      <c r="W37" s="56">
        <v>54</v>
      </c>
      <c r="X37" s="56">
        <v>68</v>
      </c>
      <c r="Y37" s="101"/>
      <c r="Z37" s="102"/>
      <c r="AA37" s="60"/>
      <c r="AB37" s="60"/>
      <c r="AC37" s="60"/>
      <c r="AD37" s="191"/>
      <c r="CA37" s="187" t="str">
        <f t="shared" si="4"/>
        <v/>
      </c>
      <c r="CG37" s="187">
        <f t="shared" si="2"/>
        <v>0</v>
      </c>
    </row>
    <row r="38" spans="1:85" x14ac:dyDescent="0.25">
      <c r="A38" s="522"/>
      <c r="B38" s="528"/>
      <c r="C38" s="103" t="s">
        <v>51</v>
      </c>
      <c r="D38" s="78">
        <f>SUM(U38:X38)</f>
        <v>0</v>
      </c>
      <c r="E38" s="104"/>
      <c r="F38" s="82"/>
      <c r="G38" s="82"/>
      <c r="H38" s="82"/>
      <c r="I38" s="105"/>
      <c r="J38" s="80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106"/>
      <c r="V38" s="106"/>
      <c r="W38" s="106"/>
      <c r="X38" s="106"/>
      <c r="Y38" s="84"/>
      <c r="Z38" s="85"/>
      <c r="AA38" s="105"/>
      <c r="AB38" s="105"/>
      <c r="AC38" s="105"/>
      <c r="AD38" s="191"/>
      <c r="CA38" s="187" t="str">
        <f t="shared" si="4"/>
        <v/>
      </c>
      <c r="CG38" s="187">
        <f t="shared" si="2"/>
        <v>0</v>
      </c>
    </row>
    <row r="39" spans="1:85" x14ac:dyDescent="0.25">
      <c r="A39" s="522"/>
      <c r="B39" s="532" t="s">
        <v>52</v>
      </c>
      <c r="C39" s="533"/>
      <c r="D39" s="42">
        <f>SUM(E39:X39)</f>
        <v>0</v>
      </c>
      <c r="E39" s="43"/>
      <c r="F39" s="44"/>
      <c r="G39" s="44"/>
      <c r="H39" s="44"/>
      <c r="I39" s="48"/>
      <c r="J39" s="47"/>
      <c r="K39" s="44"/>
      <c r="L39" s="44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8"/>
      <c r="Z39" s="109"/>
      <c r="AA39" s="110"/>
      <c r="AB39" s="110"/>
      <c r="AC39" s="110"/>
      <c r="AD39" s="191"/>
      <c r="CA39" s="187" t="str">
        <f t="shared" si="4"/>
        <v/>
      </c>
      <c r="CG39" s="187">
        <f t="shared" si="2"/>
        <v>0</v>
      </c>
    </row>
    <row r="40" spans="1:85" x14ac:dyDescent="0.25">
      <c r="A40" s="523"/>
      <c r="B40" s="496" t="s">
        <v>4</v>
      </c>
      <c r="C40" s="529"/>
      <c r="D40" s="111">
        <f>SUM(E40:X40)</f>
        <v>1865</v>
      </c>
      <c r="E40" s="112">
        <f t="shared" ref="E40:AC40" si="5">SUM(E11:E39)</f>
        <v>953</v>
      </c>
      <c r="F40" s="113">
        <f t="shared" si="5"/>
        <v>3</v>
      </c>
      <c r="G40" s="113">
        <f t="shared" si="5"/>
        <v>14</v>
      </c>
      <c r="H40" s="113">
        <f t="shared" si="5"/>
        <v>19</v>
      </c>
      <c r="I40" s="114">
        <f t="shared" si="5"/>
        <v>11</v>
      </c>
      <c r="J40" s="115">
        <f t="shared" si="5"/>
        <v>0</v>
      </c>
      <c r="K40" s="113">
        <f t="shared" si="5"/>
        <v>23</v>
      </c>
      <c r="L40" s="113">
        <f t="shared" si="5"/>
        <v>42</v>
      </c>
      <c r="M40" s="116">
        <f t="shared" si="5"/>
        <v>31</v>
      </c>
      <c r="N40" s="116">
        <f t="shared" si="5"/>
        <v>18</v>
      </c>
      <c r="O40" s="116">
        <f t="shared" si="5"/>
        <v>28</v>
      </c>
      <c r="P40" s="116">
        <f t="shared" si="5"/>
        <v>42</v>
      </c>
      <c r="Q40" s="116">
        <f t="shared" si="5"/>
        <v>38</v>
      </c>
      <c r="R40" s="116">
        <f t="shared" si="5"/>
        <v>46</v>
      </c>
      <c r="S40" s="116">
        <f t="shared" si="5"/>
        <v>56</v>
      </c>
      <c r="T40" s="116">
        <f t="shared" si="5"/>
        <v>52</v>
      </c>
      <c r="U40" s="116">
        <f t="shared" si="5"/>
        <v>122</v>
      </c>
      <c r="V40" s="116">
        <f t="shared" si="5"/>
        <v>84</v>
      </c>
      <c r="W40" s="116">
        <f t="shared" si="5"/>
        <v>122</v>
      </c>
      <c r="X40" s="116">
        <f t="shared" si="5"/>
        <v>161</v>
      </c>
      <c r="Y40" s="117">
        <f t="shared" si="5"/>
        <v>0</v>
      </c>
      <c r="Z40" s="118">
        <f t="shared" si="5"/>
        <v>29</v>
      </c>
      <c r="AA40" s="114">
        <f t="shared" si="5"/>
        <v>0</v>
      </c>
      <c r="AB40" s="114">
        <f t="shared" si="5"/>
        <v>0</v>
      </c>
      <c r="AC40" s="114">
        <f t="shared" si="5"/>
        <v>0</v>
      </c>
      <c r="AD40" s="189"/>
    </row>
    <row r="41" spans="1:85" x14ac:dyDescent="0.25">
      <c r="A41" s="206" t="s">
        <v>53</v>
      </c>
      <c r="B41" s="119"/>
      <c r="C41" s="119"/>
      <c r="D41" s="119"/>
      <c r="E41" s="119"/>
      <c r="F41" s="119"/>
      <c r="G41" s="120"/>
      <c r="H41" s="120"/>
      <c r="I41" s="121"/>
      <c r="J41" s="121"/>
      <c r="K41" s="121"/>
      <c r="L41" s="121"/>
      <c r="M41" s="121"/>
      <c r="N41" s="121"/>
      <c r="O41" s="122"/>
      <c r="P41" s="121"/>
      <c r="Q41" s="2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85" ht="42" x14ac:dyDescent="0.25">
      <c r="A42" s="534" t="s">
        <v>3</v>
      </c>
      <c r="B42" s="535"/>
      <c r="C42" s="536"/>
      <c r="D42" s="230" t="s">
        <v>4</v>
      </c>
      <c r="E42" s="123" t="s">
        <v>54</v>
      </c>
      <c r="F42" s="233" t="s">
        <v>111</v>
      </c>
      <c r="G42" s="233" t="s">
        <v>55</v>
      </c>
      <c r="H42" s="234" t="s">
        <v>56</v>
      </c>
      <c r="I42" s="237" t="s">
        <v>112</v>
      </c>
      <c r="J42" s="121"/>
      <c r="K42" s="121"/>
      <c r="L42" s="121"/>
      <c r="M42" s="121"/>
      <c r="N42" s="121"/>
      <c r="O42" s="121"/>
      <c r="P42" s="121"/>
      <c r="Q42" s="2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85" x14ac:dyDescent="0.25">
      <c r="A43" s="521" t="s">
        <v>26</v>
      </c>
      <c r="B43" s="545" t="s">
        <v>27</v>
      </c>
      <c r="C43" s="546"/>
      <c r="D43" s="15">
        <f t="shared" ref="D43:D72" si="6">SUM(E43:H43)</f>
        <v>133</v>
      </c>
      <c r="E43" s="16">
        <v>48</v>
      </c>
      <c r="F43" s="17">
        <v>15</v>
      </c>
      <c r="G43" s="17"/>
      <c r="H43" s="238">
        <v>70</v>
      </c>
      <c r="I43" s="239"/>
      <c r="J43" s="191"/>
      <c r="K43" s="121"/>
      <c r="L43" s="121"/>
      <c r="M43" s="121"/>
      <c r="N43" s="121"/>
      <c r="O43" s="121"/>
      <c r="P43" s="121"/>
      <c r="Q43" s="2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CA43" s="187" t="str">
        <f t="shared" ref="CA43:CA71" si="7">IF(AND(D43=0,D11&gt;0),"En esta área en Sección A,  se consignan personas pero falta registrar la Sesión","")</f>
        <v/>
      </c>
      <c r="CG43" s="187">
        <f t="shared" ref="CG43:CG71" si="8">IF(AND(D43=0,D11&gt;0),1,0)</f>
        <v>0</v>
      </c>
    </row>
    <row r="44" spans="1:85" x14ac:dyDescent="0.25">
      <c r="A44" s="522"/>
      <c r="B44" s="547" t="s">
        <v>28</v>
      </c>
      <c r="C44" s="25" t="s">
        <v>29</v>
      </c>
      <c r="D44" s="15">
        <f t="shared" si="6"/>
        <v>92</v>
      </c>
      <c r="E44" s="27">
        <v>38</v>
      </c>
      <c r="F44" s="28">
        <v>4</v>
      </c>
      <c r="G44" s="28"/>
      <c r="H44" s="98">
        <v>50</v>
      </c>
      <c r="I44" s="240"/>
      <c r="J44" s="191"/>
      <c r="K44" s="121"/>
      <c r="L44" s="121"/>
      <c r="M44" s="121"/>
      <c r="N44" s="121"/>
      <c r="O44" s="121"/>
      <c r="P44" s="121"/>
      <c r="Q44" s="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CA44" s="187" t="str">
        <f t="shared" si="7"/>
        <v/>
      </c>
      <c r="CG44" s="187">
        <f t="shared" si="8"/>
        <v>0</v>
      </c>
    </row>
    <row r="45" spans="1:85" x14ac:dyDescent="0.25">
      <c r="A45" s="522"/>
      <c r="B45" s="548"/>
      <c r="C45" s="229" t="s">
        <v>30</v>
      </c>
      <c r="D45" s="62">
        <f t="shared" si="6"/>
        <v>5</v>
      </c>
      <c r="E45" s="53">
        <v>5</v>
      </c>
      <c r="F45" s="54"/>
      <c r="G45" s="54"/>
      <c r="H45" s="56"/>
      <c r="I45" s="241"/>
      <c r="J45" s="191"/>
      <c r="K45" s="121"/>
      <c r="L45" s="121"/>
      <c r="M45" s="121"/>
      <c r="N45" s="121"/>
      <c r="O45" s="121"/>
      <c r="P45" s="121"/>
      <c r="Q45" s="2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CA45" s="187" t="str">
        <f t="shared" si="7"/>
        <v/>
      </c>
      <c r="CG45" s="187">
        <f t="shared" si="8"/>
        <v>0</v>
      </c>
    </row>
    <row r="46" spans="1:85" x14ac:dyDescent="0.25">
      <c r="A46" s="522"/>
      <c r="B46" s="549"/>
      <c r="C46" s="41" t="s">
        <v>31</v>
      </c>
      <c r="D46" s="78">
        <f t="shared" si="6"/>
        <v>51</v>
      </c>
      <c r="E46" s="79">
        <v>17</v>
      </c>
      <c r="F46" s="92">
        <v>6</v>
      </c>
      <c r="G46" s="92"/>
      <c r="H46" s="106">
        <v>28</v>
      </c>
      <c r="I46" s="242"/>
      <c r="J46" s="191"/>
      <c r="K46" s="121"/>
      <c r="L46" s="121"/>
      <c r="M46" s="121"/>
      <c r="N46" s="121"/>
      <c r="O46" s="121"/>
      <c r="P46" s="121"/>
      <c r="Q46" s="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CA46" s="187" t="str">
        <f t="shared" si="7"/>
        <v/>
      </c>
      <c r="CG46" s="187">
        <f t="shared" si="8"/>
        <v>0</v>
      </c>
    </row>
    <row r="47" spans="1:85" x14ac:dyDescent="0.25">
      <c r="A47" s="522"/>
      <c r="B47" s="543" t="s">
        <v>32</v>
      </c>
      <c r="C47" s="544"/>
      <c r="D47" s="93">
        <f t="shared" si="6"/>
        <v>118</v>
      </c>
      <c r="E47" s="34">
        <v>40</v>
      </c>
      <c r="F47" s="35">
        <v>18</v>
      </c>
      <c r="G47" s="35"/>
      <c r="H47" s="50">
        <v>60</v>
      </c>
      <c r="I47" s="243"/>
      <c r="J47" s="191"/>
      <c r="K47" s="121"/>
      <c r="L47" s="121"/>
      <c r="M47" s="121"/>
      <c r="N47" s="121"/>
      <c r="O47" s="121"/>
      <c r="P47" s="121"/>
      <c r="Q47" s="2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CA47" s="187" t="str">
        <f t="shared" si="7"/>
        <v/>
      </c>
      <c r="CG47" s="187">
        <f t="shared" si="8"/>
        <v>0</v>
      </c>
    </row>
    <row r="48" spans="1:85" x14ac:dyDescent="0.25">
      <c r="A48" s="522"/>
      <c r="B48" s="518" t="s">
        <v>33</v>
      </c>
      <c r="C48" s="519"/>
      <c r="D48" s="62">
        <f t="shared" si="6"/>
        <v>49</v>
      </c>
      <c r="E48" s="53">
        <v>30</v>
      </c>
      <c r="F48" s="54">
        <v>4</v>
      </c>
      <c r="G48" s="54"/>
      <c r="H48" s="56">
        <v>15</v>
      </c>
      <c r="I48" s="241"/>
      <c r="J48" s="191"/>
      <c r="K48" s="121"/>
      <c r="L48" s="121"/>
      <c r="M48" s="121"/>
      <c r="N48" s="121"/>
      <c r="O48" s="121"/>
      <c r="P48" s="121"/>
      <c r="Q48" s="2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CA48" s="187" t="str">
        <f t="shared" si="7"/>
        <v/>
      </c>
      <c r="CG48" s="187">
        <f t="shared" si="8"/>
        <v>0</v>
      </c>
    </row>
    <row r="49" spans="1:85" x14ac:dyDescent="0.25">
      <c r="A49" s="522"/>
      <c r="B49" s="518" t="s">
        <v>34</v>
      </c>
      <c r="C49" s="519"/>
      <c r="D49" s="62">
        <f t="shared" si="6"/>
        <v>12</v>
      </c>
      <c r="E49" s="53">
        <v>12</v>
      </c>
      <c r="F49" s="54"/>
      <c r="G49" s="54"/>
      <c r="H49" s="56"/>
      <c r="I49" s="241"/>
      <c r="J49" s="191"/>
      <c r="K49" s="121"/>
      <c r="L49" s="121"/>
      <c r="M49" s="121"/>
      <c r="N49" s="121"/>
      <c r="O49" s="121"/>
      <c r="P49" s="121"/>
      <c r="Q49" s="2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CA49" s="187" t="str">
        <f t="shared" si="7"/>
        <v/>
      </c>
      <c r="CG49" s="187">
        <f t="shared" si="8"/>
        <v>0</v>
      </c>
    </row>
    <row r="50" spans="1:85" x14ac:dyDescent="0.25">
      <c r="A50" s="522"/>
      <c r="B50" s="518" t="s">
        <v>79</v>
      </c>
      <c r="C50" s="519"/>
      <c r="D50" s="62">
        <f t="shared" si="6"/>
        <v>0</v>
      </c>
      <c r="E50" s="53"/>
      <c r="F50" s="54"/>
      <c r="G50" s="54"/>
      <c r="H50" s="56"/>
      <c r="I50" s="241"/>
      <c r="J50" s="191"/>
      <c r="K50" s="121"/>
      <c r="L50" s="121"/>
      <c r="M50" s="121"/>
      <c r="N50" s="121"/>
      <c r="O50" s="121"/>
      <c r="P50" s="121"/>
      <c r="Q50" s="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CA50" s="187" t="str">
        <f t="shared" si="7"/>
        <v/>
      </c>
      <c r="CG50" s="187">
        <f t="shared" si="8"/>
        <v>0</v>
      </c>
    </row>
    <row r="51" spans="1:85" x14ac:dyDescent="0.25">
      <c r="A51" s="522"/>
      <c r="B51" s="518" t="s">
        <v>35</v>
      </c>
      <c r="C51" s="519"/>
      <c r="D51" s="62">
        <f t="shared" si="6"/>
        <v>25</v>
      </c>
      <c r="E51" s="53">
        <v>10</v>
      </c>
      <c r="F51" s="54"/>
      <c r="G51" s="54"/>
      <c r="H51" s="56">
        <v>15</v>
      </c>
      <c r="I51" s="241"/>
      <c r="J51" s="191"/>
      <c r="K51" s="121"/>
      <c r="L51" s="121"/>
      <c r="M51" s="121"/>
      <c r="N51" s="121"/>
      <c r="O51" s="121"/>
      <c r="P51" s="121"/>
      <c r="Q51" s="2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CA51" s="187" t="str">
        <f t="shared" si="7"/>
        <v/>
      </c>
      <c r="CG51" s="187">
        <f t="shared" si="8"/>
        <v>0</v>
      </c>
    </row>
    <row r="52" spans="1:85" x14ac:dyDescent="0.25">
      <c r="A52" s="522"/>
      <c r="B52" s="518" t="s">
        <v>36</v>
      </c>
      <c r="C52" s="519"/>
      <c r="D52" s="62">
        <f t="shared" si="6"/>
        <v>15</v>
      </c>
      <c r="E52" s="94"/>
      <c r="F52" s="64">
        <v>15</v>
      </c>
      <c r="G52" s="64"/>
      <c r="H52" s="95"/>
      <c r="I52" s="244"/>
      <c r="J52" s="191"/>
      <c r="K52" s="121"/>
      <c r="L52" s="121"/>
      <c r="M52" s="121"/>
      <c r="N52" s="121"/>
      <c r="O52" s="121"/>
      <c r="P52" s="121"/>
      <c r="Q52" s="2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CA52" s="187" t="str">
        <f t="shared" si="7"/>
        <v/>
      </c>
      <c r="CG52" s="187">
        <f t="shared" si="8"/>
        <v>0</v>
      </c>
    </row>
    <row r="53" spans="1:85" x14ac:dyDescent="0.25">
      <c r="A53" s="522"/>
      <c r="B53" s="524" t="s">
        <v>106</v>
      </c>
      <c r="C53" s="525"/>
      <c r="D53" s="62">
        <f t="shared" si="6"/>
        <v>0</v>
      </c>
      <c r="E53" s="94"/>
      <c r="F53" s="64"/>
      <c r="G53" s="64"/>
      <c r="H53" s="95"/>
      <c r="I53" s="244"/>
      <c r="J53" s="191"/>
      <c r="K53" s="121"/>
      <c r="L53" s="121"/>
      <c r="M53" s="121"/>
      <c r="N53" s="121"/>
      <c r="O53" s="121"/>
      <c r="P53" s="121"/>
      <c r="Q53" s="2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CA53" s="187" t="str">
        <f t="shared" si="7"/>
        <v/>
      </c>
      <c r="CG53" s="187">
        <f t="shared" si="8"/>
        <v>0</v>
      </c>
    </row>
    <row r="54" spans="1:85" x14ac:dyDescent="0.25">
      <c r="A54" s="522"/>
      <c r="B54" s="526" t="s">
        <v>107</v>
      </c>
      <c r="C54" s="70" t="s">
        <v>37</v>
      </c>
      <c r="D54" s="26">
        <f t="shared" si="6"/>
        <v>25</v>
      </c>
      <c r="E54" s="31">
        <v>14</v>
      </c>
      <c r="F54" s="28">
        <v>5</v>
      </c>
      <c r="G54" s="28"/>
      <c r="H54" s="98">
        <v>6</v>
      </c>
      <c r="I54" s="240"/>
      <c r="J54" s="191"/>
      <c r="K54" s="121"/>
      <c r="L54" s="121"/>
      <c r="M54" s="121"/>
      <c r="N54" s="121"/>
      <c r="O54" s="121"/>
      <c r="P54" s="121"/>
      <c r="Q54" s="2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CA54" s="187" t="str">
        <f t="shared" si="7"/>
        <v/>
      </c>
      <c r="CG54" s="187">
        <f t="shared" si="8"/>
        <v>0</v>
      </c>
    </row>
    <row r="55" spans="1:85" x14ac:dyDescent="0.25">
      <c r="A55" s="522"/>
      <c r="B55" s="527"/>
      <c r="C55" s="235" t="s">
        <v>38</v>
      </c>
      <c r="D55" s="33">
        <f t="shared" si="6"/>
        <v>76</v>
      </c>
      <c r="E55" s="55">
        <v>40</v>
      </c>
      <c r="F55" s="54">
        <v>21</v>
      </c>
      <c r="G55" s="54"/>
      <c r="H55" s="56">
        <v>15</v>
      </c>
      <c r="I55" s="241"/>
      <c r="J55" s="191"/>
      <c r="K55" s="121"/>
      <c r="L55" s="121"/>
      <c r="M55" s="121"/>
      <c r="N55" s="121"/>
      <c r="O55" s="121"/>
      <c r="P55" s="121"/>
      <c r="Q55" s="2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CA55" s="187" t="str">
        <f t="shared" si="7"/>
        <v/>
      </c>
      <c r="CG55" s="187">
        <f t="shared" si="8"/>
        <v>0</v>
      </c>
    </row>
    <row r="56" spans="1:85" x14ac:dyDescent="0.25">
      <c r="A56" s="522"/>
      <c r="B56" s="528"/>
      <c r="C56" s="77" t="s">
        <v>39</v>
      </c>
      <c r="D56" s="78">
        <f t="shared" si="6"/>
        <v>0</v>
      </c>
      <c r="E56" s="129"/>
      <c r="F56" s="92"/>
      <c r="G56" s="92"/>
      <c r="H56" s="106"/>
      <c r="I56" s="242"/>
      <c r="J56" s="191"/>
      <c r="K56" s="121"/>
      <c r="L56" s="121"/>
      <c r="M56" s="121"/>
      <c r="N56" s="121"/>
      <c r="O56" s="121"/>
      <c r="P56" s="121"/>
      <c r="Q56" s="2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CA56" s="187" t="str">
        <f t="shared" si="7"/>
        <v/>
      </c>
      <c r="CG56" s="187">
        <f t="shared" si="8"/>
        <v>0</v>
      </c>
    </row>
    <row r="57" spans="1:85" x14ac:dyDescent="0.25">
      <c r="A57" s="522"/>
      <c r="B57" s="550" t="s">
        <v>40</v>
      </c>
      <c r="C57" s="153" t="s">
        <v>41</v>
      </c>
      <c r="D57" s="15">
        <f t="shared" si="6"/>
        <v>0</v>
      </c>
      <c r="E57" s="27"/>
      <c r="F57" s="28"/>
      <c r="G57" s="28"/>
      <c r="H57" s="98"/>
      <c r="I57" s="240"/>
      <c r="J57" s="191"/>
      <c r="K57" s="121"/>
      <c r="L57" s="121"/>
      <c r="M57" s="121"/>
      <c r="N57" s="121"/>
      <c r="O57" s="121"/>
      <c r="P57" s="121"/>
      <c r="Q57" s="2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CA57" s="187" t="str">
        <f t="shared" si="7"/>
        <v/>
      </c>
      <c r="CG57" s="187">
        <f t="shared" si="8"/>
        <v>0</v>
      </c>
    </row>
    <row r="58" spans="1:85" x14ac:dyDescent="0.25">
      <c r="A58" s="522"/>
      <c r="B58" s="551"/>
      <c r="C58" s="154" t="s">
        <v>42</v>
      </c>
      <c r="D58" s="62">
        <f t="shared" si="6"/>
        <v>0</v>
      </c>
      <c r="E58" s="53"/>
      <c r="F58" s="54"/>
      <c r="G58" s="54"/>
      <c r="H58" s="56"/>
      <c r="I58" s="241"/>
      <c r="J58" s="191"/>
      <c r="K58" s="121"/>
      <c r="L58" s="121"/>
      <c r="M58" s="121"/>
      <c r="N58" s="121"/>
      <c r="O58" s="121"/>
      <c r="P58" s="121"/>
      <c r="Q58" s="2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CA58" s="187" t="str">
        <f t="shared" si="7"/>
        <v/>
      </c>
      <c r="CG58" s="187">
        <f t="shared" si="8"/>
        <v>0</v>
      </c>
    </row>
    <row r="59" spans="1:85" x14ac:dyDescent="0.25">
      <c r="A59" s="522"/>
      <c r="B59" s="552"/>
      <c r="C59" s="77" t="s">
        <v>39</v>
      </c>
      <c r="D59" s="78">
        <f t="shared" si="6"/>
        <v>32</v>
      </c>
      <c r="E59" s="79">
        <v>20</v>
      </c>
      <c r="F59" s="92">
        <v>6</v>
      </c>
      <c r="G59" s="92"/>
      <c r="H59" s="106">
        <v>6</v>
      </c>
      <c r="I59" s="242"/>
      <c r="J59" s="191"/>
      <c r="K59" s="121"/>
      <c r="L59" s="121"/>
      <c r="M59" s="121"/>
      <c r="N59" s="121"/>
      <c r="O59" s="121"/>
      <c r="P59" s="121"/>
      <c r="Q59" s="2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CA59" s="187" t="str">
        <f t="shared" si="7"/>
        <v/>
      </c>
      <c r="CG59" s="187">
        <f t="shared" si="8"/>
        <v>0</v>
      </c>
    </row>
    <row r="60" spans="1:85" x14ac:dyDescent="0.25">
      <c r="A60" s="522"/>
      <c r="B60" s="543" t="s">
        <v>43</v>
      </c>
      <c r="C60" s="544"/>
      <c r="D60" s="93">
        <f t="shared" si="6"/>
        <v>94</v>
      </c>
      <c r="E60" s="34">
        <v>15</v>
      </c>
      <c r="F60" s="35">
        <v>32</v>
      </c>
      <c r="G60" s="35">
        <v>32</v>
      </c>
      <c r="H60" s="50">
        <v>15</v>
      </c>
      <c r="I60" s="243"/>
      <c r="J60" s="191"/>
      <c r="K60" s="121"/>
      <c r="L60" s="121"/>
      <c r="M60" s="121"/>
      <c r="N60" s="121"/>
      <c r="O60" s="121"/>
      <c r="P60" s="121"/>
      <c r="Q60" s="2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CA60" s="187" t="str">
        <f t="shared" si="7"/>
        <v/>
      </c>
      <c r="CG60" s="187">
        <f t="shared" si="8"/>
        <v>0</v>
      </c>
    </row>
    <row r="61" spans="1:85" x14ac:dyDescent="0.25">
      <c r="A61" s="522"/>
      <c r="B61" s="518" t="s">
        <v>44</v>
      </c>
      <c r="C61" s="519"/>
      <c r="D61" s="62">
        <f t="shared" si="6"/>
        <v>225</v>
      </c>
      <c r="E61" s="53">
        <v>126</v>
      </c>
      <c r="F61" s="54"/>
      <c r="G61" s="54"/>
      <c r="H61" s="56">
        <v>99</v>
      </c>
      <c r="I61" s="241"/>
      <c r="J61" s="191"/>
      <c r="K61" s="121"/>
      <c r="L61" s="121"/>
      <c r="M61" s="121"/>
      <c r="N61" s="121"/>
      <c r="O61" s="121"/>
      <c r="P61" s="121"/>
      <c r="Q61" s="2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CA61" s="187" t="str">
        <f t="shared" si="7"/>
        <v/>
      </c>
      <c r="CG61" s="187">
        <f t="shared" si="8"/>
        <v>0</v>
      </c>
    </row>
    <row r="62" spans="1:85" x14ac:dyDescent="0.25">
      <c r="A62" s="522"/>
      <c r="B62" s="520" t="s">
        <v>80</v>
      </c>
      <c r="C62" s="155" t="s">
        <v>108</v>
      </c>
      <c r="D62" s="62">
        <f t="shared" si="6"/>
        <v>0</v>
      </c>
      <c r="E62" s="53"/>
      <c r="F62" s="54"/>
      <c r="G62" s="54"/>
      <c r="H62" s="56"/>
      <c r="I62" s="241"/>
      <c r="J62" s="191"/>
      <c r="K62" s="121"/>
      <c r="L62" s="121"/>
      <c r="M62" s="121"/>
      <c r="N62" s="121"/>
      <c r="O62" s="121"/>
      <c r="P62" s="121"/>
      <c r="Q62" s="2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CA62" s="187" t="str">
        <f t="shared" si="7"/>
        <v/>
      </c>
      <c r="CG62" s="187">
        <f t="shared" si="8"/>
        <v>0</v>
      </c>
    </row>
    <row r="63" spans="1:85" x14ac:dyDescent="0.25">
      <c r="A63" s="522"/>
      <c r="B63" s="520"/>
      <c r="C63" s="155" t="s">
        <v>109</v>
      </c>
      <c r="D63" s="62">
        <f t="shared" si="6"/>
        <v>0</v>
      </c>
      <c r="E63" s="53"/>
      <c r="F63" s="54"/>
      <c r="G63" s="54"/>
      <c r="H63" s="56"/>
      <c r="I63" s="241"/>
      <c r="J63" s="191"/>
      <c r="K63" s="121"/>
      <c r="L63" s="121"/>
      <c r="M63" s="121"/>
      <c r="N63" s="121"/>
      <c r="O63" s="121"/>
      <c r="P63" s="121"/>
      <c r="Q63" s="2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CA63" s="187" t="str">
        <f t="shared" si="7"/>
        <v/>
      </c>
      <c r="CG63" s="187">
        <f t="shared" si="8"/>
        <v>0</v>
      </c>
    </row>
    <row r="64" spans="1:85" x14ac:dyDescent="0.25">
      <c r="A64" s="522"/>
      <c r="B64" s="517" t="s">
        <v>81</v>
      </c>
      <c r="C64" s="517"/>
      <c r="D64" s="62">
        <f t="shared" si="6"/>
        <v>0</v>
      </c>
      <c r="E64" s="53"/>
      <c r="F64" s="54"/>
      <c r="G64" s="54"/>
      <c r="H64" s="56"/>
      <c r="I64" s="241"/>
      <c r="J64" s="191"/>
      <c r="K64" s="121"/>
      <c r="L64" s="121"/>
      <c r="M64" s="121"/>
      <c r="N64" s="121"/>
      <c r="O64" s="121"/>
      <c r="P64" s="121"/>
      <c r="Q64" s="2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CA64" s="187" t="str">
        <f t="shared" si="7"/>
        <v/>
      </c>
      <c r="CG64" s="187">
        <f t="shared" si="8"/>
        <v>0</v>
      </c>
    </row>
    <row r="65" spans="1:85" x14ac:dyDescent="0.25">
      <c r="A65" s="522"/>
      <c r="B65" s="568" t="s">
        <v>45</v>
      </c>
      <c r="C65" s="569"/>
      <c r="D65" s="62">
        <f t="shared" si="6"/>
        <v>0</v>
      </c>
      <c r="E65" s="53"/>
      <c r="F65" s="54"/>
      <c r="G65" s="54"/>
      <c r="H65" s="56"/>
      <c r="I65" s="241"/>
      <c r="J65" s="191"/>
      <c r="K65" s="121"/>
      <c r="L65" s="121"/>
      <c r="M65" s="121"/>
      <c r="N65" s="121"/>
      <c r="O65" s="121"/>
      <c r="P65" s="121"/>
      <c r="Q65" s="2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CA65" s="187" t="str">
        <f t="shared" si="7"/>
        <v/>
      </c>
      <c r="CG65" s="187">
        <f t="shared" si="8"/>
        <v>0</v>
      </c>
    </row>
    <row r="66" spans="1:85" x14ac:dyDescent="0.25">
      <c r="A66" s="522"/>
      <c r="B66" s="530" t="s">
        <v>46</v>
      </c>
      <c r="C66" s="531"/>
      <c r="D66" s="62">
        <f t="shared" si="6"/>
        <v>0</v>
      </c>
      <c r="E66" s="94"/>
      <c r="F66" s="64"/>
      <c r="G66" s="64"/>
      <c r="H66" s="95"/>
      <c r="I66" s="244"/>
      <c r="J66" s="191"/>
      <c r="K66" s="121"/>
      <c r="L66" s="121"/>
      <c r="M66" s="121"/>
      <c r="N66" s="121"/>
      <c r="O66" s="121"/>
      <c r="P66" s="121"/>
      <c r="Q66" s="2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CA66" s="187" t="str">
        <f t="shared" si="7"/>
        <v/>
      </c>
      <c r="CG66" s="187">
        <f t="shared" si="8"/>
        <v>0</v>
      </c>
    </row>
    <row r="67" spans="1:85" x14ac:dyDescent="0.25">
      <c r="A67" s="522"/>
      <c r="B67" s="524" t="s">
        <v>47</v>
      </c>
      <c r="C67" s="525"/>
      <c r="D67" s="62">
        <f t="shared" si="6"/>
        <v>163</v>
      </c>
      <c r="E67" s="94">
        <v>84</v>
      </c>
      <c r="F67" s="64">
        <v>32</v>
      </c>
      <c r="G67" s="64">
        <v>32</v>
      </c>
      <c r="H67" s="95">
        <v>15</v>
      </c>
      <c r="I67" s="244"/>
      <c r="J67" s="191"/>
      <c r="K67" s="121"/>
      <c r="L67" s="121"/>
      <c r="M67" s="121"/>
      <c r="N67" s="121"/>
      <c r="O67" s="121"/>
      <c r="P67" s="121"/>
      <c r="Q67" s="2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CA67" s="187" t="str">
        <f t="shared" si="7"/>
        <v/>
      </c>
      <c r="CG67" s="187">
        <f t="shared" si="8"/>
        <v>0</v>
      </c>
    </row>
    <row r="68" spans="1:85" x14ac:dyDescent="0.25">
      <c r="A68" s="522"/>
      <c r="B68" s="526" t="s">
        <v>48</v>
      </c>
      <c r="C68" s="96" t="s">
        <v>49</v>
      </c>
      <c r="D68" s="15">
        <f t="shared" si="6"/>
        <v>0</v>
      </c>
      <c r="E68" s="27"/>
      <c r="F68" s="28"/>
      <c r="G68" s="28"/>
      <c r="H68" s="98"/>
      <c r="I68" s="240"/>
      <c r="J68" s="191"/>
      <c r="K68" s="121"/>
      <c r="L68" s="121"/>
      <c r="M68" s="121"/>
      <c r="N68" s="121"/>
      <c r="O68" s="121"/>
      <c r="P68" s="121"/>
      <c r="Q68" s="2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CA68" s="187" t="str">
        <f t="shared" si="7"/>
        <v/>
      </c>
      <c r="CG68" s="187">
        <f t="shared" si="8"/>
        <v>0</v>
      </c>
    </row>
    <row r="69" spans="1:85" x14ac:dyDescent="0.25">
      <c r="A69" s="522"/>
      <c r="B69" s="527"/>
      <c r="C69" s="130" t="s">
        <v>50</v>
      </c>
      <c r="D69" s="62">
        <f t="shared" si="6"/>
        <v>21</v>
      </c>
      <c r="E69" s="53">
        <v>21</v>
      </c>
      <c r="F69" s="54"/>
      <c r="G69" s="54"/>
      <c r="H69" s="56"/>
      <c r="I69" s="241"/>
      <c r="J69" s="191"/>
      <c r="K69" s="121"/>
      <c r="L69" s="121"/>
      <c r="M69" s="121"/>
      <c r="N69" s="121"/>
      <c r="O69" s="121"/>
      <c r="P69" s="121"/>
      <c r="Q69" s="2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CA69" s="187" t="str">
        <f t="shared" si="7"/>
        <v/>
      </c>
      <c r="CG69" s="187">
        <f t="shared" si="8"/>
        <v>0</v>
      </c>
    </row>
    <row r="70" spans="1:85" x14ac:dyDescent="0.25">
      <c r="A70" s="522"/>
      <c r="B70" s="528"/>
      <c r="C70" s="103" t="s">
        <v>51</v>
      </c>
      <c r="D70" s="62">
        <f t="shared" si="6"/>
        <v>0</v>
      </c>
      <c r="E70" s="94"/>
      <c r="F70" s="64"/>
      <c r="G70" s="64"/>
      <c r="H70" s="95"/>
      <c r="I70" s="244"/>
      <c r="J70" s="191"/>
      <c r="K70" s="121"/>
      <c r="L70" s="121"/>
      <c r="M70" s="121"/>
      <c r="N70" s="121"/>
      <c r="O70" s="121"/>
      <c r="P70" s="121"/>
      <c r="Q70" s="2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CA70" s="187" t="str">
        <f t="shared" si="7"/>
        <v/>
      </c>
      <c r="CG70" s="187">
        <f t="shared" si="8"/>
        <v>0</v>
      </c>
    </row>
    <row r="71" spans="1:85" x14ac:dyDescent="0.25">
      <c r="A71" s="522"/>
      <c r="B71" s="570" t="s">
        <v>52</v>
      </c>
      <c r="C71" s="571"/>
      <c r="D71" s="111">
        <f t="shared" si="6"/>
        <v>0</v>
      </c>
      <c r="E71" s="131"/>
      <c r="F71" s="132"/>
      <c r="G71" s="132"/>
      <c r="H71" s="245"/>
      <c r="I71" s="246"/>
      <c r="J71" s="191"/>
      <c r="K71" s="121"/>
      <c r="L71" s="121"/>
      <c r="M71" s="121"/>
      <c r="N71" s="121"/>
      <c r="O71" s="121"/>
      <c r="P71" s="121"/>
      <c r="Q71" s="2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CA71" s="187" t="str">
        <f t="shared" si="7"/>
        <v/>
      </c>
      <c r="CG71" s="187">
        <f t="shared" si="8"/>
        <v>0</v>
      </c>
    </row>
    <row r="72" spans="1:85" x14ac:dyDescent="0.25">
      <c r="A72" s="523"/>
      <c r="B72" s="496" t="s">
        <v>4</v>
      </c>
      <c r="C72" s="529"/>
      <c r="D72" s="111">
        <f t="shared" si="6"/>
        <v>1136</v>
      </c>
      <c r="E72" s="111">
        <f>SUM(E43:E71)</f>
        <v>520</v>
      </c>
      <c r="F72" s="111">
        <f>SUM(F43:F71)</f>
        <v>158</v>
      </c>
      <c r="G72" s="111">
        <f>SUM(G43:G71)</f>
        <v>64</v>
      </c>
      <c r="H72" s="139">
        <f>SUM(H43:H71)</f>
        <v>394</v>
      </c>
      <c r="I72" s="247">
        <f>SUM(I43:I71)</f>
        <v>0</v>
      </c>
      <c r="J72" s="191"/>
      <c r="K72" s="121"/>
      <c r="L72" s="121"/>
      <c r="M72" s="121"/>
      <c r="N72" s="121"/>
      <c r="O72" s="121"/>
      <c r="P72" s="121"/>
      <c r="Q72" s="2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85" x14ac:dyDescent="0.25">
      <c r="A73" s="206" t="s">
        <v>57</v>
      </c>
      <c r="B73" s="119"/>
      <c r="C73" s="119"/>
      <c r="D73" s="119"/>
      <c r="E73" s="119"/>
      <c r="F73" s="119"/>
      <c r="G73" s="120"/>
      <c r="H73" s="120"/>
      <c r="I73" s="134"/>
      <c r="J73" s="134"/>
      <c r="K73" s="134"/>
      <c r="L73" s="134"/>
      <c r="M73" s="134"/>
      <c r="N73" s="134"/>
      <c r="O73" s="122"/>
      <c r="P73" s="121"/>
      <c r="Q73" s="2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85" ht="31.5" x14ac:dyDescent="0.25">
      <c r="A74" s="520" t="s">
        <v>58</v>
      </c>
      <c r="B74" s="520"/>
      <c r="C74" s="520"/>
      <c r="D74" s="236" t="s">
        <v>59</v>
      </c>
      <c r="E74" s="232" t="s">
        <v>60</v>
      </c>
      <c r="F74" s="233" t="s">
        <v>113</v>
      </c>
      <c r="G74" s="233" t="s">
        <v>61</v>
      </c>
      <c r="H74" s="124" t="s">
        <v>62</v>
      </c>
      <c r="I74" s="135"/>
      <c r="J74" s="136"/>
      <c r="K74" s="136"/>
      <c r="L74" s="136"/>
      <c r="M74" s="136"/>
      <c r="N74" s="136"/>
      <c r="O74" s="136"/>
      <c r="P74" s="121"/>
      <c r="Q74" s="2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85" x14ac:dyDescent="0.25">
      <c r="A75" s="575" t="s">
        <v>63</v>
      </c>
      <c r="B75" s="576"/>
      <c r="C75" s="577"/>
      <c r="D75" s="137">
        <f>SUM(E75:H75)</f>
        <v>0</v>
      </c>
      <c r="E75" s="27"/>
      <c r="F75" s="28"/>
      <c r="G75" s="28"/>
      <c r="H75" s="29"/>
      <c r="I75" s="191"/>
      <c r="J75" s="136"/>
      <c r="K75" s="136"/>
      <c r="L75" s="136"/>
      <c r="M75" s="136"/>
      <c r="N75" s="136"/>
      <c r="O75" s="136"/>
      <c r="P75" s="121"/>
      <c r="Q75" s="2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85" x14ac:dyDescent="0.25">
      <c r="A76" s="572" t="s">
        <v>64</v>
      </c>
      <c r="B76" s="573"/>
      <c r="C76" s="574"/>
      <c r="D76" s="137">
        <f>SUM(E76:H76)</f>
        <v>0</v>
      </c>
      <c r="E76" s="34"/>
      <c r="F76" s="35"/>
      <c r="G76" s="35"/>
      <c r="H76" s="36"/>
      <c r="I76" s="191"/>
      <c r="J76" s="136"/>
      <c r="K76" s="136"/>
      <c r="L76" s="136"/>
      <c r="M76" s="136"/>
      <c r="N76" s="136"/>
      <c r="O76" s="136"/>
      <c r="P76" s="122"/>
      <c r="Q76" s="2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85" x14ac:dyDescent="0.25">
      <c r="A77" s="506" t="s">
        <v>65</v>
      </c>
      <c r="B77" s="507"/>
      <c r="C77" s="508"/>
      <c r="D77" s="137">
        <f>SUM(E77:H77)</f>
        <v>0</v>
      </c>
      <c r="E77" s="53"/>
      <c r="F77" s="54"/>
      <c r="G77" s="54"/>
      <c r="H77" s="126"/>
      <c r="I77" s="191"/>
      <c r="J77" s="136"/>
      <c r="K77" s="136"/>
      <c r="L77" s="136"/>
      <c r="M77" s="136"/>
      <c r="N77" s="136"/>
      <c r="O77" s="136"/>
      <c r="P77" s="136"/>
      <c r="Q77" s="2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85" x14ac:dyDescent="0.25">
      <c r="A78" s="578" t="s">
        <v>66</v>
      </c>
      <c r="B78" s="579"/>
      <c r="C78" s="580"/>
      <c r="D78" s="138">
        <f>SUM(E78:H78)</f>
        <v>0</v>
      </c>
      <c r="E78" s="94"/>
      <c r="F78" s="64"/>
      <c r="G78" s="64"/>
      <c r="H78" s="128"/>
      <c r="I78" s="191"/>
      <c r="J78" s="136"/>
      <c r="K78" s="136"/>
      <c r="L78" s="136"/>
      <c r="M78" s="136"/>
      <c r="N78" s="136"/>
      <c r="O78" s="136"/>
      <c r="P78" s="136"/>
      <c r="Q78" s="2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85" x14ac:dyDescent="0.25">
      <c r="A79" s="496" t="s">
        <v>4</v>
      </c>
      <c r="B79" s="497"/>
      <c r="C79" s="498"/>
      <c r="D79" s="139">
        <f>SUM(E79:H79)</f>
        <v>0</v>
      </c>
      <c r="E79" s="112">
        <f>SUM(E75:E78)</f>
        <v>0</v>
      </c>
      <c r="F79" s="113">
        <f>SUM(F75:F78)</f>
        <v>0</v>
      </c>
      <c r="G79" s="113">
        <f>SUM(G75:G78)</f>
        <v>0</v>
      </c>
      <c r="H79" s="140">
        <f>SUM(H75:H78)</f>
        <v>0</v>
      </c>
      <c r="I79" s="191"/>
      <c r="J79" s="121"/>
      <c r="K79" s="121"/>
      <c r="L79" s="121"/>
      <c r="M79" s="121"/>
      <c r="N79" s="121"/>
      <c r="O79" s="121"/>
      <c r="P79" s="136"/>
      <c r="Q79" s="2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85" x14ac:dyDescent="0.25">
      <c r="A80" s="211" t="s">
        <v>67</v>
      </c>
      <c r="B80" s="141"/>
      <c r="C80" s="141"/>
      <c r="D80" s="141"/>
      <c r="E80" s="142"/>
      <c r="F80" s="142"/>
      <c r="G80" s="142"/>
      <c r="H80" s="142"/>
      <c r="I80" s="142"/>
      <c r="J80" s="142"/>
      <c r="K80" s="143"/>
      <c r="L80" s="143"/>
      <c r="M80" s="143"/>
      <c r="N80" s="144"/>
      <c r="O80" s="145"/>
      <c r="P80" s="136"/>
      <c r="Q80" s="2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21" x14ac:dyDescent="0.25">
      <c r="A81" s="581" t="s">
        <v>68</v>
      </c>
      <c r="B81" s="582"/>
      <c r="C81" s="583"/>
      <c r="D81" s="162" t="s">
        <v>69</v>
      </c>
      <c r="E81" s="584"/>
      <c r="F81" s="584"/>
      <c r="G81" s="2"/>
      <c r="H81" s="2"/>
      <c r="I81" s="2"/>
      <c r="J81" s="2"/>
      <c r="K81" s="2"/>
      <c r="L81" s="2"/>
      <c r="M81" s="2"/>
      <c r="N81" s="2"/>
      <c r="O81" s="2"/>
      <c r="P81" s="136"/>
      <c r="Q81" s="2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x14ac:dyDescent="0.25">
      <c r="A82" s="499" t="s">
        <v>70</v>
      </c>
      <c r="B82" s="500"/>
      <c r="C82" s="501"/>
      <c r="D82" s="146"/>
      <c r="E82" s="502"/>
      <c r="F82" s="502"/>
      <c r="G82" s="2"/>
      <c r="H82" s="2"/>
      <c r="I82" s="2"/>
      <c r="J82" s="2"/>
      <c r="K82" s="2"/>
      <c r="L82" s="2"/>
      <c r="M82" s="2"/>
      <c r="N82" s="2"/>
      <c r="O82" s="2"/>
      <c r="P82" s="121"/>
      <c r="Q82" s="2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x14ac:dyDescent="0.25">
      <c r="A83" s="506" t="s">
        <v>71</v>
      </c>
      <c r="B83" s="507"/>
      <c r="C83" s="508"/>
      <c r="D83" s="146"/>
      <c r="E83" s="502"/>
      <c r="F83" s="50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x14ac:dyDescent="0.25">
      <c r="A84" s="512" t="s">
        <v>72</v>
      </c>
      <c r="B84" s="513"/>
      <c r="C84" s="514"/>
      <c r="D84" s="147"/>
      <c r="E84" s="212"/>
      <c r="F84" s="21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x14ac:dyDescent="0.25">
      <c r="A85" s="213" t="s">
        <v>73</v>
      </c>
      <c r="B85" s="213"/>
      <c r="C85" s="148"/>
      <c r="D85" s="149"/>
      <c r="E85" s="150"/>
    </row>
    <row r="86" spans="1:28" x14ac:dyDescent="0.25">
      <c r="A86" s="515" t="s">
        <v>74</v>
      </c>
      <c r="B86" s="515"/>
      <c r="C86" s="515"/>
      <c r="D86" s="516" t="s">
        <v>75</v>
      </c>
      <c r="E86" s="516" t="s">
        <v>114</v>
      </c>
    </row>
    <row r="87" spans="1:28" ht="18.75" customHeight="1" x14ac:dyDescent="0.25">
      <c r="A87" s="515"/>
      <c r="B87" s="515"/>
      <c r="C87" s="515"/>
      <c r="D87" s="516"/>
      <c r="E87" s="516"/>
    </row>
    <row r="88" spans="1:28" x14ac:dyDescent="0.25">
      <c r="A88" s="509" t="s">
        <v>76</v>
      </c>
      <c r="B88" s="510"/>
      <c r="C88" s="511"/>
      <c r="D88" s="214"/>
      <c r="E88" s="215"/>
      <c r="F88" s="187"/>
    </row>
    <row r="89" spans="1:28" x14ac:dyDescent="0.25">
      <c r="A89" s="503" t="s">
        <v>115</v>
      </c>
      <c r="B89" s="504"/>
      <c r="C89" s="505"/>
      <c r="D89" s="216"/>
      <c r="E89" s="217"/>
      <c r="F89" s="187"/>
    </row>
    <row r="90" spans="1:28" x14ac:dyDescent="0.25">
      <c r="A90" s="598" t="s">
        <v>77</v>
      </c>
      <c r="B90" s="599"/>
      <c r="C90" s="600"/>
      <c r="D90" s="218"/>
      <c r="E90" s="219"/>
      <c r="F90" s="187"/>
    </row>
    <row r="91" spans="1:28" x14ac:dyDescent="0.25">
      <c r="A91" s="148" t="s">
        <v>78</v>
      </c>
      <c r="B91" s="213"/>
      <c r="C91" s="148"/>
      <c r="D91" s="149"/>
      <c r="E91" s="150"/>
    </row>
    <row r="92" spans="1:28" x14ac:dyDescent="0.25">
      <c r="A92" s="515" t="s">
        <v>74</v>
      </c>
      <c r="B92" s="515"/>
      <c r="C92" s="515"/>
      <c r="D92" s="516" t="s">
        <v>75</v>
      </c>
      <c r="E92" s="516" t="s">
        <v>114</v>
      </c>
    </row>
    <row r="93" spans="1:28" ht="15.75" customHeight="1" x14ac:dyDescent="0.25">
      <c r="A93" s="515"/>
      <c r="B93" s="515"/>
      <c r="C93" s="515"/>
      <c r="D93" s="516"/>
      <c r="E93" s="516"/>
      <c r="F93" s="187"/>
    </row>
    <row r="94" spans="1:28" x14ac:dyDescent="0.25">
      <c r="A94" s="604" t="s">
        <v>116</v>
      </c>
      <c r="B94" s="605"/>
      <c r="C94" s="606"/>
      <c r="D94" s="214"/>
      <c r="E94" s="215"/>
      <c r="F94" s="187"/>
    </row>
    <row r="95" spans="1:28" x14ac:dyDescent="0.25">
      <c r="A95" s="601" t="s">
        <v>117</v>
      </c>
      <c r="B95" s="602"/>
      <c r="C95" s="603"/>
      <c r="D95" s="218"/>
      <c r="E95" s="219"/>
      <c r="F95" s="187"/>
    </row>
    <row r="96" spans="1:28" x14ac:dyDescent="0.25">
      <c r="A96" s="213" t="s">
        <v>118</v>
      </c>
      <c r="B96" s="148"/>
      <c r="C96" s="148"/>
      <c r="D96" s="149"/>
      <c r="E96" s="150"/>
      <c r="F96" s="151"/>
      <c r="G96" s="151"/>
      <c r="H96" s="151"/>
    </row>
    <row r="97" spans="1:85" x14ac:dyDescent="0.25">
      <c r="A97" s="585" t="s">
        <v>119</v>
      </c>
      <c r="B97" s="585"/>
      <c r="C97" s="586"/>
      <c r="D97" s="516" t="s">
        <v>82</v>
      </c>
      <c r="E97" s="554" t="s">
        <v>83</v>
      </c>
      <c r="F97" s="555"/>
      <c r="G97" s="555"/>
      <c r="H97" s="555"/>
      <c r="I97" s="555"/>
      <c r="J97" s="555"/>
      <c r="K97" s="566" t="s">
        <v>84</v>
      </c>
      <c r="L97" s="567"/>
    </row>
    <row r="98" spans="1:85" ht="17.25" customHeight="1" x14ac:dyDescent="0.25">
      <c r="A98" s="587"/>
      <c r="B98" s="587"/>
      <c r="C98" s="588"/>
      <c r="D98" s="516"/>
      <c r="E98" s="157" t="s">
        <v>85</v>
      </c>
      <c r="F98" s="158" t="s">
        <v>86</v>
      </c>
      <c r="G98" s="159" t="s">
        <v>87</v>
      </c>
      <c r="H98" s="159" t="s">
        <v>88</v>
      </c>
      <c r="I98" s="160" t="s">
        <v>89</v>
      </c>
      <c r="J98" s="161" t="s">
        <v>90</v>
      </c>
      <c r="K98" s="162" t="s">
        <v>91</v>
      </c>
      <c r="L98" s="162" t="s">
        <v>92</v>
      </c>
    </row>
    <row r="99" spans="1:85" x14ac:dyDescent="0.25">
      <c r="A99" s="589" t="s">
        <v>93</v>
      </c>
      <c r="B99" s="590"/>
      <c r="C99" s="163" t="s">
        <v>94</v>
      </c>
      <c r="D99" s="248">
        <f>SUM(E99:J99)</f>
        <v>0</v>
      </c>
      <c r="E99" s="27"/>
      <c r="F99" s="31"/>
      <c r="G99" s="28"/>
      <c r="H99" s="28"/>
      <c r="I99" s="28"/>
      <c r="J99" s="32"/>
      <c r="K99" s="164"/>
      <c r="L99" s="32"/>
      <c r="M99" s="221"/>
      <c r="CG99" s="187">
        <v>0</v>
      </c>
    </row>
    <row r="100" spans="1:85" x14ac:dyDescent="0.25">
      <c r="A100" s="591"/>
      <c r="B100" s="592"/>
      <c r="C100" s="165" t="s">
        <v>95</v>
      </c>
      <c r="D100" s="249">
        <f t="shared" ref="D100:D107" si="9">SUM(E100:J100)</f>
        <v>0</v>
      </c>
      <c r="E100" s="53"/>
      <c r="F100" s="55"/>
      <c r="G100" s="54"/>
      <c r="H100" s="54"/>
      <c r="I100" s="54"/>
      <c r="J100" s="39"/>
      <c r="K100" s="166"/>
      <c r="L100" s="39"/>
      <c r="M100" s="221"/>
      <c r="CG100" s="187">
        <v>0</v>
      </c>
    </row>
    <row r="101" spans="1:85" x14ac:dyDescent="0.25">
      <c r="A101" s="591"/>
      <c r="B101" s="592"/>
      <c r="C101" s="165" t="s">
        <v>96</v>
      </c>
      <c r="D101" s="250">
        <f t="shared" si="9"/>
        <v>0</v>
      </c>
      <c r="E101" s="79"/>
      <c r="F101" s="129"/>
      <c r="G101" s="92"/>
      <c r="H101" s="92"/>
      <c r="I101" s="92"/>
      <c r="J101" s="86"/>
      <c r="K101" s="167"/>
      <c r="L101" s="86"/>
      <c r="M101" s="221"/>
      <c r="CG101" s="187">
        <v>0</v>
      </c>
    </row>
    <row r="102" spans="1:85" x14ac:dyDescent="0.25">
      <c r="A102" s="589" t="s">
        <v>97</v>
      </c>
      <c r="B102" s="590"/>
      <c r="C102" s="163" t="s">
        <v>94</v>
      </c>
      <c r="D102" s="248">
        <f t="shared" si="9"/>
        <v>0</v>
      </c>
      <c r="E102" s="34"/>
      <c r="F102" s="38"/>
      <c r="G102" s="35"/>
      <c r="H102" s="35"/>
      <c r="I102" s="35"/>
      <c r="J102" s="40"/>
      <c r="K102" s="168"/>
      <c r="L102" s="40"/>
      <c r="M102" s="221"/>
      <c r="CG102" s="187">
        <v>0</v>
      </c>
    </row>
    <row r="103" spans="1:85" x14ac:dyDescent="0.25">
      <c r="A103" s="591"/>
      <c r="B103" s="592"/>
      <c r="C103" s="165" t="s">
        <v>95</v>
      </c>
      <c r="D103" s="249">
        <f t="shared" si="9"/>
        <v>0</v>
      </c>
      <c r="E103" s="94"/>
      <c r="F103" s="63"/>
      <c r="G103" s="64"/>
      <c r="H103" s="64"/>
      <c r="I103" s="64"/>
      <c r="J103" s="68"/>
      <c r="K103" s="169"/>
      <c r="L103" s="68"/>
      <c r="M103" s="221"/>
      <c r="CG103" s="187">
        <v>0</v>
      </c>
    </row>
    <row r="104" spans="1:85" x14ac:dyDescent="0.25">
      <c r="A104" s="591"/>
      <c r="B104" s="592"/>
      <c r="C104" s="165" t="s">
        <v>96</v>
      </c>
      <c r="D104" s="250">
        <f t="shared" si="9"/>
        <v>0</v>
      </c>
      <c r="E104" s="94"/>
      <c r="F104" s="63"/>
      <c r="G104" s="64"/>
      <c r="H104" s="64"/>
      <c r="I104" s="64"/>
      <c r="J104" s="68"/>
      <c r="K104" s="169"/>
      <c r="L104" s="68"/>
      <c r="M104" s="221"/>
      <c r="CG104" s="187">
        <v>0</v>
      </c>
    </row>
    <row r="105" spans="1:85" x14ac:dyDescent="0.25">
      <c r="A105" s="589" t="s">
        <v>98</v>
      </c>
      <c r="B105" s="593"/>
      <c r="C105" s="163" t="s">
        <v>94</v>
      </c>
      <c r="D105" s="248">
        <f t="shared" si="9"/>
        <v>0</v>
      </c>
      <c r="E105" s="27"/>
      <c r="F105" s="31"/>
      <c r="G105" s="28"/>
      <c r="H105" s="28"/>
      <c r="I105" s="28"/>
      <c r="J105" s="32"/>
      <c r="K105" s="164"/>
      <c r="L105" s="32"/>
      <c r="M105" s="221"/>
      <c r="CG105" s="187">
        <v>0</v>
      </c>
    </row>
    <row r="106" spans="1:85" x14ac:dyDescent="0.25">
      <c r="A106" s="594"/>
      <c r="B106" s="595"/>
      <c r="C106" s="165" t="s">
        <v>95</v>
      </c>
      <c r="D106" s="249">
        <f t="shared" si="9"/>
        <v>0</v>
      </c>
      <c r="E106" s="53"/>
      <c r="F106" s="55"/>
      <c r="G106" s="54"/>
      <c r="H106" s="54"/>
      <c r="I106" s="54"/>
      <c r="J106" s="39"/>
      <c r="K106" s="166"/>
      <c r="L106" s="39"/>
      <c r="M106" s="221"/>
      <c r="CG106" s="187">
        <v>0</v>
      </c>
    </row>
    <row r="107" spans="1:85" x14ac:dyDescent="0.25">
      <c r="A107" s="596"/>
      <c r="B107" s="597"/>
      <c r="C107" s="224" t="s">
        <v>96</v>
      </c>
      <c r="D107" s="250">
        <f t="shared" si="9"/>
        <v>0</v>
      </c>
      <c r="E107" s="79"/>
      <c r="F107" s="129"/>
      <c r="G107" s="92"/>
      <c r="H107" s="92"/>
      <c r="I107" s="92"/>
      <c r="J107" s="86"/>
      <c r="K107" s="167"/>
      <c r="L107" s="86"/>
      <c r="M107" s="221"/>
      <c r="CG107" s="187">
        <v>0</v>
      </c>
    </row>
    <row r="195" spans="1:2" hidden="1" x14ac:dyDescent="0.25">
      <c r="A195" s="225">
        <f>SUM(D40,D72,D79,D82:D84,D88:D90,D94:D95,D99:L107)</f>
        <v>3001</v>
      </c>
      <c r="B195" s="186">
        <f>SUM(CG8:CO108)</f>
        <v>0</v>
      </c>
    </row>
  </sheetData>
  <mergeCells count="85">
    <mergeCell ref="A99:B101"/>
    <mergeCell ref="A102:B104"/>
    <mergeCell ref="A105:B107"/>
    <mergeCell ref="A94:C94"/>
    <mergeCell ref="A89:C89"/>
    <mergeCell ref="A95:C95"/>
    <mergeCell ref="A97:C98"/>
    <mergeCell ref="B51:C51"/>
    <mergeCell ref="B52:C52"/>
    <mergeCell ref="B64:C64"/>
    <mergeCell ref="B65:C65"/>
    <mergeCell ref="B71:C71"/>
    <mergeCell ref="B62:B63"/>
    <mergeCell ref="B67:C67"/>
    <mergeCell ref="B68:B70"/>
    <mergeCell ref="E81:F81"/>
    <mergeCell ref="A79:C79"/>
    <mergeCell ref="E83:F83"/>
    <mergeCell ref="A84:C84"/>
    <mergeCell ref="E82:F82"/>
    <mergeCell ref="A83:C83"/>
    <mergeCell ref="A82:C82"/>
    <mergeCell ref="A81:C81"/>
    <mergeCell ref="B47:C47"/>
    <mergeCell ref="B48:C48"/>
    <mergeCell ref="B49:C49"/>
    <mergeCell ref="B50:C50"/>
    <mergeCell ref="B33:C33"/>
    <mergeCell ref="B34:C34"/>
    <mergeCell ref="B39:C39"/>
    <mergeCell ref="B35:C35"/>
    <mergeCell ref="A42:C42"/>
    <mergeCell ref="A43:A72"/>
    <mergeCell ref="B43:C43"/>
    <mergeCell ref="B44:B46"/>
    <mergeCell ref="B53:C53"/>
    <mergeCell ref="B54:B56"/>
    <mergeCell ref="B57:B59"/>
    <mergeCell ref="B61:C61"/>
    <mergeCell ref="Y9:Z9"/>
    <mergeCell ref="AA9:AA10"/>
    <mergeCell ref="AB9:AB10"/>
    <mergeCell ref="AC9:AC10"/>
    <mergeCell ref="A11:A40"/>
    <mergeCell ref="B11:C11"/>
    <mergeCell ref="B32:C32"/>
    <mergeCell ref="B30:B31"/>
    <mergeCell ref="B18:C18"/>
    <mergeCell ref="B19:C19"/>
    <mergeCell ref="B29:C29"/>
    <mergeCell ref="B36:B38"/>
    <mergeCell ref="B40:C40"/>
    <mergeCell ref="A6:O6"/>
    <mergeCell ref="B28:C28"/>
    <mergeCell ref="B15:C15"/>
    <mergeCell ref="B16:C16"/>
    <mergeCell ref="B17:C17"/>
    <mergeCell ref="A9:C10"/>
    <mergeCell ref="D9:D10"/>
    <mergeCell ref="E9:I9"/>
    <mergeCell ref="J9:X9"/>
    <mergeCell ref="B12:B14"/>
    <mergeCell ref="B21:C21"/>
    <mergeCell ref="B22:B24"/>
    <mergeCell ref="B25:B27"/>
    <mergeCell ref="B20:C20"/>
    <mergeCell ref="B72:C72"/>
    <mergeCell ref="B60:C60"/>
    <mergeCell ref="B66:C66"/>
    <mergeCell ref="D86:D87"/>
    <mergeCell ref="A74:C74"/>
    <mergeCell ref="A76:C76"/>
    <mergeCell ref="A77:C77"/>
    <mergeCell ref="A75:C75"/>
    <mergeCell ref="A78:C78"/>
    <mergeCell ref="D97:D98"/>
    <mergeCell ref="E97:J97"/>
    <mergeCell ref="K97:L97"/>
    <mergeCell ref="E86:E87"/>
    <mergeCell ref="A90:C90"/>
    <mergeCell ref="A92:C93"/>
    <mergeCell ref="D92:D93"/>
    <mergeCell ref="E92:E93"/>
    <mergeCell ref="A86:C87"/>
    <mergeCell ref="A88:C88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95"/>
  <sheetViews>
    <sheetView topLeftCell="A86" workbookViewId="0">
      <selection sqref="A1:XFD1048576"/>
    </sheetView>
  </sheetViews>
  <sheetFormatPr baseColWidth="10" defaultRowHeight="15" x14ac:dyDescent="0.25"/>
  <cols>
    <col min="1" max="2" width="26.7109375" style="256" customWidth="1"/>
    <col min="3" max="3" width="37.28515625" style="256" customWidth="1"/>
    <col min="4" max="4" width="11.42578125" style="256"/>
    <col min="5" max="5" width="12.7109375" style="256" customWidth="1"/>
    <col min="6" max="6" width="11.42578125" style="256"/>
    <col min="7" max="7" width="14.5703125" style="256" customWidth="1"/>
    <col min="8" max="8" width="13.5703125" style="256" customWidth="1"/>
    <col min="9" max="9" width="15.7109375" style="256" customWidth="1"/>
    <col min="10" max="26" width="11.42578125" style="256"/>
    <col min="27" max="27" width="13.140625" style="256" customWidth="1"/>
    <col min="28" max="28" width="13.42578125" style="256" customWidth="1"/>
    <col min="29" max="76" width="11.42578125" style="256"/>
    <col min="77" max="96" width="0" style="257" hidden="1" customWidth="1"/>
    <col min="97" max="98" width="11.42578125" style="257"/>
    <col min="99" max="16384" width="11.42578125" style="256"/>
  </cols>
  <sheetData>
    <row r="1" spans="1:98" s="251" customFormat="1" ht="14.25" customHeight="1" x14ac:dyDescent="0.15">
      <c r="A1" s="251" t="s">
        <v>0</v>
      </c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</row>
    <row r="2" spans="1:98" s="251" customFormat="1" ht="14.25" customHeight="1" x14ac:dyDescent="0.15">
      <c r="A2" s="251" t="str">
        <f>CONCATENATE("COMUNA: ",[5]NOMBRE!B2," - ","( ",[5]NOMBRE!C2,[5]NOMBRE!D2,[5]NOMBRE!E2,[5]NOMBRE!F2,[5]NOMBRE!G2," )")</f>
        <v>COMUNA: Linares - ( 07401 )</v>
      </c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</row>
    <row r="3" spans="1:98" s="251" customFormat="1" ht="14.25" customHeight="1" x14ac:dyDescent="0.15">
      <c r="A3" s="251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</row>
    <row r="4" spans="1:98" s="251" customFormat="1" ht="14.25" customHeight="1" x14ac:dyDescent="0.15">
      <c r="A4" s="251" t="str">
        <f>CONCATENATE("MES: ",[5]NOMBRE!B6," - ","( ",[5]NOMBRE!C6,[5]NOMBRE!D6," )")</f>
        <v>MES: MAYO - ( 05 )</v>
      </c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</row>
    <row r="5" spans="1:98" s="251" customFormat="1" ht="14.25" customHeight="1" x14ac:dyDescent="0.15">
      <c r="A5" s="251" t="str">
        <f>CONCATENATE("AÑO: ",[5]NOMBRE!B7)</f>
        <v>AÑO: 2017</v>
      </c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</row>
    <row r="6" spans="1:98" ht="15.75" x14ac:dyDescent="0.25">
      <c r="A6" s="674" t="s">
        <v>1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253"/>
      <c r="Q6" s="254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</row>
    <row r="7" spans="1:98" ht="15.75" x14ac:dyDescent="0.25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3"/>
      <c r="Q7" s="254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</row>
    <row r="8" spans="1:98" x14ac:dyDescent="0.25">
      <c r="A8" s="259" t="s">
        <v>2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1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</row>
    <row r="9" spans="1:98" ht="15" customHeight="1" x14ac:dyDescent="0.25">
      <c r="A9" s="646" t="s">
        <v>3</v>
      </c>
      <c r="B9" s="647"/>
      <c r="C9" s="675"/>
      <c r="D9" s="623" t="s">
        <v>4</v>
      </c>
      <c r="E9" s="679" t="s">
        <v>99</v>
      </c>
      <c r="F9" s="680"/>
      <c r="G9" s="680"/>
      <c r="H9" s="680"/>
      <c r="I9" s="681"/>
      <c r="J9" s="682" t="s">
        <v>100</v>
      </c>
      <c r="K9" s="683"/>
      <c r="L9" s="683"/>
      <c r="M9" s="683"/>
      <c r="N9" s="683"/>
      <c r="O9" s="683"/>
      <c r="P9" s="683"/>
      <c r="Q9" s="683"/>
      <c r="R9" s="683"/>
      <c r="S9" s="683"/>
      <c r="T9" s="683"/>
      <c r="U9" s="683"/>
      <c r="V9" s="683"/>
      <c r="W9" s="683"/>
      <c r="X9" s="684"/>
      <c r="Y9" s="685" t="s">
        <v>101</v>
      </c>
      <c r="Z9" s="686"/>
      <c r="AA9" s="687" t="s">
        <v>102</v>
      </c>
      <c r="AB9" s="623" t="s">
        <v>103</v>
      </c>
      <c r="AC9" s="689" t="s">
        <v>104</v>
      </c>
    </row>
    <row r="10" spans="1:98" ht="33" customHeight="1" x14ac:dyDescent="0.25">
      <c r="A10" s="676"/>
      <c r="B10" s="677"/>
      <c r="C10" s="678"/>
      <c r="D10" s="625"/>
      <c r="E10" s="262" t="s">
        <v>5</v>
      </c>
      <c r="F10" s="263" t="s">
        <v>6</v>
      </c>
      <c r="G10" s="263" t="s">
        <v>7</v>
      </c>
      <c r="H10" s="264" t="s">
        <v>8</v>
      </c>
      <c r="I10" s="265" t="s">
        <v>9</v>
      </c>
      <c r="J10" s="266" t="s">
        <v>10</v>
      </c>
      <c r="K10" s="263" t="s">
        <v>11</v>
      </c>
      <c r="L10" s="263" t="s">
        <v>12</v>
      </c>
      <c r="M10" s="263" t="s">
        <v>13</v>
      </c>
      <c r="N10" s="263" t="s">
        <v>14</v>
      </c>
      <c r="O10" s="263" t="s">
        <v>15</v>
      </c>
      <c r="P10" s="263" t="s">
        <v>16</v>
      </c>
      <c r="Q10" s="263" t="s">
        <v>17</v>
      </c>
      <c r="R10" s="263" t="s">
        <v>18</v>
      </c>
      <c r="S10" s="263" t="s">
        <v>19</v>
      </c>
      <c r="T10" s="263" t="s">
        <v>20</v>
      </c>
      <c r="U10" s="263" t="s">
        <v>21</v>
      </c>
      <c r="V10" s="263" t="s">
        <v>22</v>
      </c>
      <c r="W10" s="263" t="s">
        <v>23</v>
      </c>
      <c r="X10" s="267" t="s">
        <v>24</v>
      </c>
      <c r="Y10" s="268" t="s">
        <v>25</v>
      </c>
      <c r="Z10" s="269" t="s">
        <v>105</v>
      </c>
      <c r="AA10" s="688"/>
      <c r="AB10" s="625"/>
      <c r="AC10" s="690"/>
    </row>
    <row r="11" spans="1:98" x14ac:dyDescent="0.25">
      <c r="A11" s="692" t="s">
        <v>26</v>
      </c>
      <c r="B11" s="628" t="s">
        <v>27</v>
      </c>
      <c r="C11" s="629"/>
      <c r="D11" s="270">
        <f>SUM(E11:G11)</f>
        <v>132</v>
      </c>
      <c r="E11" s="271">
        <v>132</v>
      </c>
      <c r="F11" s="272"/>
      <c r="G11" s="272"/>
      <c r="H11" s="273"/>
      <c r="I11" s="274"/>
      <c r="J11" s="273"/>
      <c r="K11" s="275"/>
      <c r="L11" s="275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7"/>
      <c r="Z11" s="278"/>
      <c r="AA11" s="279"/>
      <c r="AB11" s="279"/>
      <c r="AC11" s="279"/>
      <c r="AD11" s="280"/>
    </row>
    <row r="12" spans="1:98" x14ac:dyDescent="0.25">
      <c r="A12" s="693"/>
      <c r="B12" s="630" t="s">
        <v>28</v>
      </c>
      <c r="C12" s="281" t="s">
        <v>29</v>
      </c>
      <c r="D12" s="282">
        <f t="shared" ref="D12:D19" si="0">SUM(E12:X12)</f>
        <v>121</v>
      </c>
      <c r="E12" s="283">
        <v>62</v>
      </c>
      <c r="F12" s="284">
        <v>9</v>
      </c>
      <c r="G12" s="284">
        <v>12</v>
      </c>
      <c r="H12" s="284">
        <v>13</v>
      </c>
      <c r="I12" s="285">
        <v>10</v>
      </c>
      <c r="J12" s="284"/>
      <c r="K12" s="284"/>
      <c r="L12" s="284">
        <v>3</v>
      </c>
      <c r="M12" s="284"/>
      <c r="N12" s="284"/>
      <c r="O12" s="284">
        <v>1</v>
      </c>
      <c r="P12" s="284">
        <v>5</v>
      </c>
      <c r="Q12" s="284"/>
      <c r="R12" s="284">
        <v>1</v>
      </c>
      <c r="S12" s="284"/>
      <c r="T12" s="284">
        <v>5</v>
      </c>
      <c r="U12" s="284"/>
      <c r="V12" s="284"/>
      <c r="W12" s="284"/>
      <c r="X12" s="286"/>
      <c r="Y12" s="287"/>
      <c r="Z12" s="286"/>
      <c r="AA12" s="288"/>
      <c r="AB12" s="288"/>
      <c r="AC12" s="288"/>
      <c r="AD12" s="289"/>
      <c r="CA12" s="257" t="str">
        <f t="shared" ref="CA12:CA35" si="1">IF(D12&lt;SUM(Y12:AC12),"Total por edad no puede ser menor que la suma de los subgrupos","")</f>
        <v/>
      </c>
      <c r="CG12" s="257">
        <f t="shared" ref="CG12:CG39" si="2">IF(D12&lt;SUM(Y12:AC12),1,0)</f>
        <v>0</v>
      </c>
    </row>
    <row r="13" spans="1:98" x14ac:dyDescent="0.25">
      <c r="A13" s="693"/>
      <c r="B13" s="631"/>
      <c r="C13" s="290" t="s">
        <v>30</v>
      </c>
      <c r="D13" s="291">
        <f t="shared" si="0"/>
        <v>15</v>
      </c>
      <c r="E13" s="292">
        <v>6</v>
      </c>
      <c r="F13" s="293"/>
      <c r="G13" s="293"/>
      <c r="H13" s="293"/>
      <c r="I13" s="294"/>
      <c r="J13" s="293"/>
      <c r="K13" s="293"/>
      <c r="L13" s="293"/>
      <c r="M13" s="293">
        <v>1</v>
      </c>
      <c r="N13" s="293"/>
      <c r="O13" s="293">
        <v>1</v>
      </c>
      <c r="P13" s="293"/>
      <c r="Q13" s="293"/>
      <c r="R13" s="293"/>
      <c r="S13" s="293">
        <v>2</v>
      </c>
      <c r="T13" s="293">
        <v>5</v>
      </c>
      <c r="U13" s="293"/>
      <c r="V13" s="293"/>
      <c r="W13" s="293"/>
      <c r="X13" s="295"/>
      <c r="Y13" s="296"/>
      <c r="Z13" s="295"/>
      <c r="AA13" s="297"/>
      <c r="AB13" s="297"/>
      <c r="AC13" s="298"/>
      <c r="AD13" s="289"/>
      <c r="CA13" s="257" t="str">
        <f t="shared" si="1"/>
        <v/>
      </c>
      <c r="CG13" s="257">
        <f t="shared" si="2"/>
        <v>0</v>
      </c>
    </row>
    <row r="14" spans="1:98" x14ac:dyDescent="0.25">
      <c r="A14" s="693"/>
      <c r="B14" s="632"/>
      <c r="C14" s="299" t="s">
        <v>31</v>
      </c>
      <c r="D14" s="300">
        <f t="shared" si="0"/>
        <v>35</v>
      </c>
      <c r="E14" s="301">
        <v>18</v>
      </c>
      <c r="F14" s="302"/>
      <c r="G14" s="302"/>
      <c r="H14" s="302"/>
      <c r="I14" s="303"/>
      <c r="J14" s="302"/>
      <c r="K14" s="302"/>
      <c r="L14" s="302"/>
      <c r="M14" s="302"/>
      <c r="N14" s="302"/>
      <c r="O14" s="302"/>
      <c r="P14" s="302"/>
      <c r="Q14" s="302">
        <v>1</v>
      </c>
      <c r="R14" s="302"/>
      <c r="S14" s="302"/>
      <c r="T14" s="302"/>
      <c r="U14" s="302">
        <v>2</v>
      </c>
      <c r="V14" s="302">
        <v>1</v>
      </c>
      <c r="W14" s="302">
        <v>6</v>
      </c>
      <c r="X14" s="304">
        <v>7</v>
      </c>
      <c r="Y14" s="305"/>
      <c r="Z14" s="304"/>
      <c r="AA14" s="306"/>
      <c r="AB14" s="306"/>
      <c r="AC14" s="306"/>
      <c r="AD14" s="289"/>
      <c r="CA14" s="257" t="str">
        <f t="shared" si="1"/>
        <v/>
      </c>
      <c r="CG14" s="257">
        <f t="shared" si="2"/>
        <v>0</v>
      </c>
    </row>
    <row r="15" spans="1:98" x14ac:dyDescent="0.25">
      <c r="A15" s="693"/>
      <c r="B15" s="654" t="s">
        <v>32</v>
      </c>
      <c r="C15" s="655"/>
      <c r="D15" s="307">
        <f t="shared" si="0"/>
        <v>164</v>
      </c>
      <c r="E15" s="292">
        <v>164</v>
      </c>
      <c r="F15" s="293"/>
      <c r="G15" s="293"/>
      <c r="H15" s="293"/>
      <c r="I15" s="298"/>
      <c r="J15" s="296"/>
      <c r="K15" s="293"/>
      <c r="L15" s="293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9"/>
      <c r="Z15" s="310"/>
      <c r="AA15" s="298"/>
      <c r="AB15" s="298"/>
      <c r="AC15" s="298"/>
      <c r="AD15" s="289"/>
      <c r="CA15" s="257" t="str">
        <f t="shared" si="1"/>
        <v/>
      </c>
      <c r="CG15" s="257">
        <f t="shared" si="2"/>
        <v>0</v>
      </c>
    </row>
    <row r="16" spans="1:98" x14ac:dyDescent="0.25">
      <c r="A16" s="693"/>
      <c r="B16" s="618" t="s">
        <v>33</v>
      </c>
      <c r="C16" s="619"/>
      <c r="D16" s="291">
        <f t="shared" si="0"/>
        <v>56</v>
      </c>
      <c r="E16" s="311">
        <v>56</v>
      </c>
      <c r="F16" s="312"/>
      <c r="G16" s="312"/>
      <c r="H16" s="312"/>
      <c r="I16" s="297"/>
      <c r="J16" s="313"/>
      <c r="K16" s="312"/>
      <c r="L16" s="312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5"/>
      <c r="Z16" s="295"/>
      <c r="AA16" s="297"/>
      <c r="AB16" s="297"/>
      <c r="AC16" s="297"/>
      <c r="AD16" s="289"/>
      <c r="CA16" s="257" t="str">
        <f t="shared" si="1"/>
        <v/>
      </c>
      <c r="CG16" s="257">
        <f t="shared" si="2"/>
        <v>0</v>
      </c>
    </row>
    <row r="17" spans="1:85" x14ac:dyDescent="0.25">
      <c r="A17" s="693"/>
      <c r="B17" s="618" t="s">
        <v>34</v>
      </c>
      <c r="C17" s="619"/>
      <c r="D17" s="291">
        <f t="shared" si="0"/>
        <v>8</v>
      </c>
      <c r="E17" s="311">
        <v>8</v>
      </c>
      <c r="F17" s="312"/>
      <c r="G17" s="312"/>
      <c r="H17" s="312"/>
      <c r="I17" s="297"/>
      <c r="J17" s="313"/>
      <c r="K17" s="312"/>
      <c r="L17" s="312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5"/>
      <c r="Z17" s="295"/>
      <c r="AA17" s="297"/>
      <c r="AB17" s="297"/>
      <c r="AC17" s="297"/>
      <c r="AD17" s="289"/>
      <c r="CA17" s="257" t="str">
        <f t="shared" si="1"/>
        <v/>
      </c>
      <c r="CG17" s="257">
        <f t="shared" si="2"/>
        <v>0</v>
      </c>
    </row>
    <row r="18" spans="1:85" x14ac:dyDescent="0.25">
      <c r="A18" s="693"/>
      <c r="B18" s="618" t="s">
        <v>79</v>
      </c>
      <c r="C18" s="619"/>
      <c r="D18" s="291">
        <f t="shared" si="0"/>
        <v>0</v>
      </c>
      <c r="E18" s="311"/>
      <c r="F18" s="312"/>
      <c r="G18" s="312"/>
      <c r="H18" s="312"/>
      <c r="I18" s="297"/>
      <c r="J18" s="313"/>
      <c r="K18" s="312"/>
      <c r="L18" s="312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5"/>
      <c r="Z18" s="295"/>
      <c r="AA18" s="297"/>
      <c r="AB18" s="297"/>
      <c r="AC18" s="297"/>
      <c r="AD18" s="289"/>
      <c r="CA18" s="257" t="str">
        <f t="shared" si="1"/>
        <v/>
      </c>
      <c r="CG18" s="257">
        <f t="shared" si="2"/>
        <v>0</v>
      </c>
    </row>
    <row r="19" spans="1:85" x14ac:dyDescent="0.25">
      <c r="A19" s="693"/>
      <c r="B19" s="618" t="s">
        <v>35</v>
      </c>
      <c r="C19" s="619"/>
      <c r="D19" s="291">
        <f t="shared" si="0"/>
        <v>48</v>
      </c>
      <c r="E19" s="311">
        <v>48</v>
      </c>
      <c r="F19" s="312"/>
      <c r="G19" s="312"/>
      <c r="H19" s="312"/>
      <c r="I19" s="297"/>
      <c r="J19" s="313"/>
      <c r="K19" s="312"/>
      <c r="L19" s="312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5"/>
      <c r="Z19" s="295"/>
      <c r="AA19" s="297"/>
      <c r="AB19" s="297"/>
      <c r="AC19" s="297"/>
      <c r="AD19" s="289"/>
      <c r="CA19" s="257" t="str">
        <f t="shared" si="1"/>
        <v/>
      </c>
      <c r="CG19" s="257">
        <f t="shared" si="2"/>
        <v>0</v>
      </c>
    </row>
    <row r="20" spans="1:85" x14ac:dyDescent="0.25">
      <c r="A20" s="693"/>
      <c r="B20" s="618" t="s">
        <v>36</v>
      </c>
      <c r="C20" s="619"/>
      <c r="D20" s="291">
        <f>SUM(J20:T20)</f>
        <v>23</v>
      </c>
      <c r="E20" s="316"/>
      <c r="F20" s="317"/>
      <c r="G20" s="317"/>
      <c r="H20" s="317"/>
      <c r="I20" s="318"/>
      <c r="J20" s="313">
        <v>1</v>
      </c>
      <c r="K20" s="312">
        <v>3</v>
      </c>
      <c r="L20" s="312">
        <v>3</v>
      </c>
      <c r="M20" s="312">
        <v>7</v>
      </c>
      <c r="N20" s="312">
        <v>2</v>
      </c>
      <c r="O20" s="312">
        <v>5</v>
      </c>
      <c r="P20" s="312">
        <v>2</v>
      </c>
      <c r="Q20" s="312"/>
      <c r="R20" s="312"/>
      <c r="S20" s="312"/>
      <c r="T20" s="312"/>
      <c r="U20" s="319"/>
      <c r="V20" s="319"/>
      <c r="W20" s="319"/>
      <c r="X20" s="319"/>
      <c r="Y20" s="315"/>
      <c r="Z20" s="295">
        <v>23</v>
      </c>
      <c r="AA20" s="297"/>
      <c r="AB20" s="318"/>
      <c r="AC20" s="318"/>
      <c r="AD20" s="289"/>
      <c r="CA20" s="257" t="str">
        <f t="shared" si="1"/>
        <v/>
      </c>
      <c r="CG20" s="257">
        <f t="shared" si="2"/>
        <v>0</v>
      </c>
    </row>
    <row r="21" spans="1:85" x14ac:dyDescent="0.25">
      <c r="A21" s="693"/>
      <c r="B21" s="621" t="s">
        <v>106</v>
      </c>
      <c r="C21" s="622"/>
      <c r="D21" s="320">
        <f>SUM(H21:T21)</f>
        <v>0</v>
      </c>
      <c r="E21" s="321"/>
      <c r="F21" s="322"/>
      <c r="G21" s="322"/>
      <c r="H21" s="323"/>
      <c r="I21" s="324"/>
      <c r="J21" s="325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6"/>
      <c r="V21" s="326"/>
      <c r="W21" s="326"/>
      <c r="X21" s="326"/>
      <c r="Y21" s="327"/>
      <c r="Z21" s="328"/>
      <c r="AA21" s="324"/>
      <c r="AB21" s="329"/>
      <c r="AC21" s="329"/>
      <c r="AD21" s="289"/>
      <c r="CA21" s="257" t="str">
        <f t="shared" si="1"/>
        <v/>
      </c>
      <c r="CG21" s="257">
        <f t="shared" si="2"/>
        <v>0</v>
      </c>
    </row>
    <row r="22" spans="1:85" x14ac:dyDescent="0.25">
      <c r="A22" s="693"/>
      <c r="B22" s="623" t="s">
        <v>107</v>
      </c>
      <c r="C22" s="330" t="s">
        <v>37</v>
      </c>
      <c r="D22" s="270">
        <f>E22</f>
        <v>24</v>
      </c>
      <c r="E22" s="283">
        <v>24</v>
      </c>
      <c r="F22" s="275"/>
      <c r="G22" s="275"/>
      <c r="H22" s="275"/>
      <c r="I22" s="274"/>
      <c r="J22" s="331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276"/>
      <c r="Y22" s="333"/>
      <c r="Z22" s="278"/>
      <c r="AA22" s="334"/>
      <c r="AB22" s="279"/>
      <c r="AC22" s="279"/>
      <c r="AD22" s="289"/>
      <c r="CA22" s="257" t="str">
        <f t="shared" si="1"/>
        <v/>
      </c>
      <c r="CG22" s="257">
        <f t="shared" si="2"/>
        <v>0</v>
      </c>
    </row>
    <row r="23" spans="1:85" x14ac:dyDescent="0.25">
      <c r="A23" s="693"/>
      <c r="B23" s="624"/>
      <c r="C23" s="335" t="s">
        <v>38</v>
      </c>
      <c r="D23" s="320">
        <f>E23</f>
        <v>45</v>
      </c>
      <c r="E23" s="311">
        <v>45</v>
      </c>
      <c r="F23" s="322"/>
      <c r="G23" s="322"/>
      <c r="H23" s="322"/>
      <c r="I23" s="336"/>
      <c r="J23" s="33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26"/>
      <c r="Y23" s="338"/>
      <c r="Z23" s="339"/>
      <c r="AA23" s="324"/>
      <c r="AB23" s="329"/>
      <c r="AC23" s="329"/>
      <c r="AD23" s="289"/>
      <c r="CA23" s="257" t="str">
        <f t="shared" si="1"/>
        <v/>
      </c>
      <c r="CG23" s="257">
        <f t="shared" si="2"/>
        <v>0</v>
      </c>
    </row>
    <row r="24" spans="1:85" x14ac:dyDescent="0.25">
      <c r="A24" s="693"/>
      <c r="B24" s="625"/>
      <c r="C24" s="340" t="s">
        <v>39</v>
      </c>
      <c r="D24" s="341">
        <f>SUM(E24:G24)</f>
        <v>0</v>
      </c>
      <c r="E24" s="342"/>
      <c r="F24" s="343"/>
      <c r="G24" s="343"/>
      <c r="H24" s="344"/>
      <c r="I24" s="345"/>
      <c r="J24" s="344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7"/>
      <c r="Y24" s="348"/>
      <c r="Z24" s="349"/>
      <c r="AA24" s="350"/>
      <c r="AB24" s="350"/>
      <c r="AC24" s="350"/>
      <c r="AD24" s="289"/>
      <c r="CA24" s="257" t="str">
        <f t="shared" si="1"/>
        <v/>
      </c>
      <c r="CG24" s="257">
        <f t="shared" si="2"/>
        <v>0</v>
      </c>
    </row>
    <row r="25" spans="1:85" x14ac:dyDescent="0.25">
      <c r="A25" s="693"/>
      <c r="B25" s="623" t="s">
        <v>40</v>
      </c>
      <c r="C25" s="351" t="s">
        <v>41</v>
      </c>
      <c r="D25" s="282">
        <f>SUM(E25:G25)</f>
        <v>0</v>
      </c>
      <c r="E25" s="283"/>
      <c r="F25" s="284"/>
      <c r="G25" s="284"/>
      <c r="H25" s="332"/>
      <c r="I25" s="352"/>
      <c r="J25" s="331"/>
      <c r="K25" s="332"/>
      <c r="L25" s="332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33"/>
      <c r="Z25" s="278"/>
      <c r="AA25" s="334"/>
      <c r="AB25" s="288"/>
      <c r="AC25" s="288"/>
      <c r="AD25" s="289"/>
      <c r="CA25" s="257" t="str">
        <f t="shared" si="1"/>
        <v/>
      </c>
      <c r="CG25" s="257">
        <f t="shared" si="2"/>
        <v>0</v>
      </c>
    </row>
    <row r="26" spans="1:85" x14ac:dyDescent="0.25">
      <c r="A26" s="693"/>
      <c r="B26" s="624"/>
      <c r="C26" s="354" t="s">
        <v>42</v>
      </c>
      <c r="D26" s="291">
        <f>SUM(E26:I26)</f>
        <v>0</v>
      </c>
      <c r="E26" s="311"/>
      <c r="F26" s="312"/>
      <c r="G26" s="312"/>
      <c r="H26" s="312"/>
      <c r="I26" s="297"/>
      <c r="J26" s="337"/>
      <c r="K26" s="317"/>
      <c r="L26" s="317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38"/>
      <c r="Z26" s="339"/>
      <c r="AA26" s="324"/>
      <c r="AB26" s="297"/>
      <c r="AC26" s="297"/>
      <c r="AD26" s="289"/>
      <c r="CA26" s="257" t="str">
        <f t="shared" si="1"/>
        <v/>
      </c>
      <c r="CG26" s="257">
        <f t="shared" si="2"/>
        <v>0</v>
      </c>
    </row>
    <row r="27" spans="1:85" x14ac:dyDescent="0.25">
      <c r="A27" s="693"/>
      <c r="B27" s="625"/>
      <c r="C27" s="340" t="s">
        <v>39</v>
      </c>
      <c r="D27" s="341">
        <f>SUM(E27:I27)</f>
        <v>0</v>
      </c>
      <c r="E27" s="342"/>
      <c r="F27" s="355"/>
      <c r="G27" s="355"/>
      <c r="H27" s="355"/>
      <c r="I27" s="350"/>
      <c r="J27" s="344"/>
      <c r="K27" s="346"/>
      <c r="L27" s="346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8"/>
      <c r="Z27" s="349"/>
      <c r="AA27" s="350"/>
      <c r="AB27" s="350"/>
      <c r="AC27" s="350"/>
      <c r="AD27" s="289"/>
      <c r="CA27" s="257" t="str">
        <f t="shared" si="1"/>
        <v/>
      </c>
      <c r="CG27" s="257">
        <f t="shared" si="2"/>
        <v>0</v>
      </c>
    </row>
    <row r="28" spans="1:85" x14ac:dyDescent="0.25">
      <c r="A28" s="693"/>
      <c r="B28" s="654" t="s">
        <v>43</v>
      </c>
      <c r="C28" s="655"/>
      <c r="D28" s="307">
        <f t="shared" ref="D28:D33" si="3">SUM(E28:X28)</f>
        <v>167</v>
      </c>
      <c r="E28" s="292">
        <v>100</v>
      </c>
      <c r="F28" s="293"/>
      <c r="G28" s="293"/>
      <c r="H28" s="293"/>
      <c r="I28" s="298"/>
      <c r="J28" s="296">
        <v>1</v>
      </c>
      <c r="K28" s="293">
        <v>1</v>
      </c>
      <c r="L28" s="293">
        <v>3</v>
      </c>
      <c r="M28" s="308">
        <v>1</v>
      </c>
      <c r="N28" s="308">
        <v>3</v>
      </c>
      <c r="O28" s="308">
        <v>5</v>
      </c>
      <c r="P28" s="308">
        <v>2</v>
      </c>
      <c r="Q28" s="308">
        <v>2</v>
      </c>
      <c r="R28" s="308">
        <v>4</v>
      </c>
      <c r="S28" s="308">
        <v>7</v>
      </c>
      <c r="T28" s="308">
        <v>8</v>
      </c>
      <c r="U28" s="308">
        <v>11</v>
      </c>
      <c r="V28" s="308">
        <v>5</v>
      </c>
      <c r="W28" s="308">
        <v>3</v>
      </c>
      <c r="X28" s="308">
        <v>11</v>
      </c>
      <c r="Y28" s="309"/>
      <c r="Z28" s="310"/>
      <c r="AA28" s="298"/>
      <c r="AB28" s="298"/>
      <c r="AC28" s="298"/>
      <c r="AD28" s="289"/>
      <c r="CA28" s="257" t="str">
        <f t="shared" si="1"/>
        <v/>
      </c>
      <c r="CG28" s="257">
        <f t="shared" si="2"/>
        <v>0</v>
      </c>
    </row>
    <row r="29" spans="1:85" x14ac:dyDescent="0.25">
      <c r="A29" s="693"/>
      <c r="B29" s="618" t="s">
        <v>44</v>
      </c>
      <c r="C29" s="619"/>
      <c r="D29" s="291">
        <f t="shared" si="3"/>
        <v>182</v>
      </c>
      <c r="E29" s="311">
        <v>182</v>
      </c>
      <c r="F29" s="312"/>
      <c r="G29" s="312"/>
      <c r="H29" s="312"/>
      <c r="I29" s="297"/>
      <c r="J29" s="313"/>
      <c r="K29" s="312"/>
      <c r="L29" s="312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5"/>
      <c r="Z29" s="295"/>
      <c r="AA29" s="297"/>
      <c r="AB29" s="324"/>
      <c r="AC29" s="297"/>
      <c r="AD29" s="289"/>
      <c r="CA29" s="257" t="str">
        <f t="shared" si="1"/>
        <v/>
      </c>
      <c r="CG29" s="257">
        <f t="shared" si="2"/>
        <v>0</v>
      </c>
    </row>
    <row r="30" spans="1:85" x14ac:dyDescent="0.25">
      <c r="A30" s="693"/>
      <c r="B30" s="620" t="s">
        <v>80</v>
      </c>
      <c r="C30" s="356" t="s">
        <v>108</v>
      </c>
      <c r="D30" s="291">
        <f t="shared" si="3"/>
        <v>0</v>
      </c>
      <c r="E30" s="311"/>
      <c r="F30" s="312"/>
      <c r="G30" s="312"/>
      <c r="H30" s="312"/>
      <c r="I30" s="297"/>
      <c r="J30" s="313"/>
      <c r="K30" s="312"/>
      <c r="L30" s="312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5"/>
      <c r="Z30" s="295"/>
      <c r="AA30" s="297"/>
      <c r="AB30" s="297"/>
      <c r="AC30" s="297"/>
      <c r="AD30" s="289"/>
      <c r="CA30" s="257" t="str">
        <f t="shared" si="1"/>
        <v/>
      </c>
      <c r="CG30" s="257">
        <f t="shared" si="2"/>
        <v>0</v>
      </c>
    </row>
    <row r="31" spans="1:85" x14ac:dyDescent="0.25">
      <c r="A31" s="693"/>
      <c r="B31" s="620"/>
      <c r="C31" s="356" t="s">
        <v>109</v>
      </c>
      <c r="D31" s="291">
        <f t="shared" si="3"/>
        <v>0</v>
      </c>
      <c r="E31" s="311"/>
      <c r="F31" s="312"/>
      <c r="G31" s="312"/>
      <c r="H31" s="312"/>
      <c r="I31" s="297"/>
      <c r="J31" s="313"/>
      <c r="K31" s="312"/>
      <c r="L31" s="312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5"/>
      <c r="Z31" s="295"/>
      <c r="AA31" s="297"/>
      <c r="AB31" s="297"/>
      <c r="AC31" s="297"/>
      <c r="AD31" s="289"/>
      <c r="CA31" s="257" t="str">
        <f t="shared" si="1"/>
        <v/>
      </c>
      <c r="CG31" s="257">
        <f t="shared" si="2"/>
        <v>0</v>
      </c>
    </row>
    <row r="32" spans="1:85" x14ac:dyDescent="0.25">
      <c r="A32" s="693"/>
      <c r="B32" s="691" t="s">
        <v>81</v>
      </c>
      <c r="C32" s="691"/>
      <c r="D32" s="291">
        <f t="shared" si="3"/>
        <v>0</v>
      </c>
      <c r="E32" s="311"/>
      <c r="F32" s="312"/>
      <c r="G32" s="312"/>
      <c r="H32" s="312"/>
      <c r="I32" s="297"/>
      <c r="J32" s="313"/>
      <c r="K32" s="312"/>
      <c r="L32" s="312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5"/>
      <c r="Z32" s="295"/>
      <c r="AA32" s="297"/>
      <c r="AB32" s="297"/>
      <c r="AC32" s="297"/>
      <c r="AD32" s="289"/>
      <c r="CA32" s="257" t="str">
        <f t="shared" si="1"/>
        <v/>
      </c>
      <c r="CG32" s="257">
        <f t="shared" si="2"/>
        <v>0</v>
      </c>
    </row>
    <row r="33" spans="1:85" x14ac:dyDescent="0.25">
      <c r="A33" s="693"/>
      <c r="B33" s="618" t="s">
        <v>45</v>
      </c>
      <c r="C33" s="619"/>
      <c r="D33" s="291">
        <f t="shared" si="3"/>
        <v>0</v>
      </c>
      <c r="E33" s="311"/>
      <c r="F33" s="312"/>
      <c r="G33" s="312"/>
      <c r="H33" s="312"/>
      <c r="I33" s="297"/>
      <c r="J33" s="313"/>
      <c r="K33" s="312"/>
      <c r="L33" s="312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5"/>
      <c r="Z33" s="295"/>
      <c r="AA33" s="297"/>
      <c r="AB33" s="297"/>
      <c r="AC33" s="297"/>
      <c r="AD33" s="289"/>
      <c r="CA33" s="257" t="str">
        <f t="shared" si="1"/>
        <v/>
      </c>
      <c r="CG33" s="257">
        <f t="shared" si="2"/>
        <v>0</v>
      </c>
    </row>
    <row r="34" spans="1:85" x14ac:dyDescent="0.25">
      <c r="A34" s="693"/>
      <c r="B34" s="656" t="s">
        <v>110</v>
      </c>
      <c r="C34" s="657"/>
      <c r="D34" s="357">
        <f>SUM(J34:T34)</f>
        <v>0</v>
      </c>
      <c r="E34" s="316"/>
      <c r="F34" s="317"/>
      <c r="G34" s="317"/>
      <c r="H34" s="317"/>
      <c r="I34" s="318"/>
      <c r="J34" s="313"/>
      <c r="K34" s="312"/>
      <c r="L34" s="312"/>
      <c r="M34" s="314"/>
      <c r="N34" s="314"/>
      <c r="O34" s="314"/>
      <c r="P34" s="314"/>
      <c r="Q34" s="314"/>
      <c r="R34" s="314"/>
      <c r="S34" s="314"/>
      <c r="T34" s="314"/>
      <c r="U34" s="319"/>
      <c r="V34" s="319"/>
      <c r="W34" s="319"/>
      <c r="X34" s="319"/>
      <c r="Y34" s="315"/>
      <c r="Z34" s="295"/>
      <c r="AA34" s="297"/>
      <c r="AB34" s="297"/>
      <c r="AC34" s="318"/>
      <c r="AD34" s="289"/>
      <c r="CA34" s="257" t="str">
        <f t="shared" si="1"/>
        <v/>
      </c>
      <c r="CG34" s="257">
        <f t="shared" si="2"/>
        <v>0</v>
      </c>
    </row>
    <row r="35" spans="1:85" x14ac:dyDescent="0.25">
      <c r="A35" s="693"/>
      <c r="B35" s="621" t="s">
        <v>47</v>
      </c>
      <c r="C35" s="622"/>
      <c r="D35" s="320">
        <f>SUM(E35:X35)</f>
        <v>756</v>
      </c>
      <c r="E35" s="358">
        <v>171</v>
      </c>
      <c r="F35" s="323"/>
      <c r="G35" s="323">
        <v>6</v>
      </c>
      <c r="H35" s="323">
        <v>3</v>
      </c>
      <c r="I35" s="324">
        <v>1</v>
      </c>
      <c r="J35" s="325">
        <v>16</v>
      </c>
      <c r="K35" s="323"/>
      <c r="L35" s="323">
        <v>20</v>
      </c>
      <c r="M35" s="359">
        <v>28</v>
      </c>
      <c r="N35" s="359">
        <v>27</v>
      </c>
      <c r="O35" s="359">
        <v>22</v>
      </c>
      <c r="P35" s="359">
        <v>28</v>
      </c>
      <c r="Q35" s="359">
        <v>39</v>
      </c>
      <c r="R35" s="359">
        <v>36</v>
      </c>
      <c r="S35" s="359">
        <v>62</v>
      </c>
      <c r="T35" s="359">
        <v>60</v>
      </c>
      <c r="U35" s="359">
        <v>62</v>
      </c>
      <c r="V35" s="359">
        <v>42</v>
      </c>
      <c r="W35" s="359">
        <v>53</v>
      </c>
      <c r="X35" s="359">
        <v>80</v>
      </c>
      <c r="Y35" s="327"/>
      <c r="Z35" s="328"/>
      <c r="AA35" s="324"/>
      <c r="AB35" s="297"/>
      <c r="AC35" s="324"/>
      <c r="AD35" s="289"/>
      <c r="CA35" s="257" t="str">
        <f t="shared" si="1"/>
        <v/>
      </c>
      <c r="CG35" s="257">
        <f t="shared" si="2"/>
        <v>0</v>
      </c>
    </row>
    <row r="36" spans="1:85" x14ac:dyDescent="0.25">
      <c r="A36" s="693"/>
      <c r="B36" s="623" t="s">
        <v>48</v>
      </c>
      <c r="C36" s="360" t="s">
        <v>49</v>
      </c>
      <c r="D36" s="282">
        <f>SUM(U36:X36)</f>
        <v>0</v>
      </c>
      <c r="E36" s="361"/>
      <c r="F36" s="332"/>
      <c r="G36" s="332"/>
      <c r="H36" s="332"/>
      <c r="I36" s="352"/>
      <c r="J36" s="331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62"/>
      <c r="V36" s="362"/>
      <c r="W36" s="362"/>
      <c r="X36" s="362"/>
      <c r="Y36" s="363"/>
      <c r="Z36" s="364"/>
      <c r="AA36" s="352"/>
      <c r="AB36" s="352"/>
      <c r="AC36" s="352"/>
      <c r="AD36" s="289"/>
      <c r="CA36" s="257" t="str">
        <f t="shared" ref="CA36:CA39" si="4">IF(D36&lt;SUM(Y36:AC36),"Total por edad no puede ser menor que la suma de los subgrupos","")</f>
        <v/>
      </c>
      <c r="CG36" s="257">
        <f t="shared" si="2"/>
        <v>0</v>
      </c>
    </row>
    <row r="37" spans="1:85" x14ac:dyDescent="0.25">
      <c r="A37" s="693"/>
      <c r="B37" s="624"/>
      <c r="C37" s="365" t="s">
        <v>50</v>
      </c>
      <c r="D37" s="291">
        <f>SUM(U37:X37)</f>
        <v>218</v>
      </c>
      <c r="E37" s="316"/>
      <c r="F37" s="317"/>
      <c r="G37" s="317"/>
      <c r="H37" s="317"/>
      <c r="I37" s="318"/>
      <c r="J37" s="33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4">
        <v>57</v>
      </c>
      <c r="V37" s="314">
        <v>38</v>
      </c>
      <c r="W37" s="314">
        <v>52</v>
      </c>
      <c r="X37" s="314">
        <v>71</v>
      </c>
      <c r="Y37" s="366"/>
      <c r="Z37" s="367"/>
      <c r="AA37" s="318"/>
      <c r="AB37" s="318"/>
      <c r="AC37" s="318"/>
      <c r="AD37" s="289"/>
      <c r="CA37" s="257" t="str">
        <f t="shared" si="4"/>
        <v/>
      </c>
      <c r="CG37" s="257">
        <f t="shared" si="2"/>
        <v>0</v>
      </c>
    </row>
    <row r="38" spans="1:85" x14ac:dyDescent="0.25">
      <c r="A38" s="693"/>
      <c r="B38" s="625"/>
      <c r="C38" s="368" t="s">
        <v>51</v>
      </c>
      <c r="D38" s="341">
        <f>SUM(U38:X38)</f>
        <v>0</v>
      </c>
      <c r="E38" s="369"/>
      <c r="F38" s="346"/>
      <c r="G38" s="346"/>
      <c r="H38" s="346"/>
      <c r="I38" s="370"/>
      <c r="J38" s="344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71"/>
      <c r="V38" s="371"/>
      <c r="W38" s="371"/>
      <c r="X38" s="371"/>
      <c r="Y38" s="348"/>
      <c r="Z38" s="349"/>
      <c r="AA38" s="370"/>
      <c r="AB38" s="370"/>
      <c r="AC38" s="370"/>
      <c r="AD38" s="289"/>
      <c r="CA38" s="257" t="str">
        <f t="shared" si="4"/>
        <v/>
      </c>
      <c r="CG38" s="257">
        <f t="shared" si="2"/>
        <v>0</v>
      </c>
    </row>
    <row r="39" spans="1:85" x14ac:dyDescent="0.25">
      <c r="A39" s="693"/>
      <c r="B39" s="695" t="s">
        <v>52</v>
      </c>
      <c r="C39" s="696"/>
      <c r="D39" s="300">
        <f>SUM(E39:X39)</f>
        <v>0</v>
      </c>
      <c r="E39" s="301"/>
      <c r="F39" s="302"/>
      <c r="G39" s="302"/>
      <c r="H39" s="302"/>
      <c r="I39" s="306"/>
      <c r="J39" s="305"/>
      <c r="K39" s="302"/>
      <c r="L39" s="30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3"/>
      <c r="Z39" s="374"/>
      <c r="AA39" s="375"/>
      <c r="AB39" s="375"/>
      <c r="AC39" s="375"/>
      <c r="AD39" s="289"/>
      <c r="CA39" s="257" t="str">
        <f t="shared" si="4"/>
        <v/>
      </c>
      <c r="CG39" s="257">
        <f t="shared" si="2"/>
        <v>0</v>
      </c>
    </row>
    <row r="40" spans="1:85" x14ac:dyDescent="0.25">
      <c r="A40" s="694"/>
      <c r="B40" s="626" t="s">
        <v>4</v>
      </c>
      <c r="C40" s="627"/>
      <c r="D40" s="376">
        <f>SUM(E40:X40)</f>
        <v>1994</v>
      </c>
      <c r="E40" s="377">
        <f t="shared" ref="E40:AC40" si="5">SUM(E11:E39)</f>
        <v>1016</v>
      </c>
      <c r="F40" s="378">
        <f t="shared" si="5"/>
        <v>9</v>
      </c>
      <c r="G40" s="378">
        <f t="shared" si="5"/>
        <v>18</v>
      </c>
      <c r="H40" s="378">
        <f t="shared" si="5"/>
        <v>16</v>
      </c>
      <c r="I40" s="379">
        <f t="shared" si="5"/>
        <v>11</v>
      </c>
      <c r="J40" s="380">
        <f t="shared" si="5"/>
        <v>18</v>
      </c>
      <c r="K40" s="378">
        <f t="shared" si="5"/>
        <v>4</v>
      </c>
      <c r="L40" s="378">
        <f t="shared" si="5"/>
        <v>29</v>
      </c>
      <c r="M40" s="381">
        <f t="shared" si="5"/>
        <v>37</v>
      </c>
      <c r="N40" s="381">
        <f t="shared" si="5"/>
        <v>32</v>
      </c>
      <c r="O40" s="381">
        <f t="shared" si="5"/>
        <v>34</v>
      </c>
      <c r="P40" s="381">
        <f t="shared" si="5"/>
        <v>37</v>
      </c>
      <c r="Q40" s="381">
        <f t="shared" si="5"/>
        <v>42</v>
      </c>
      <c r="R40" s="381">
        <f t="shared" si="5"/>
        <v>41</v>
      </c>
      <c r="S40" s="381">
        <f t="shared" si="5"/>
        <v>71</v>
      </c>
      <c r="T40" s="381">
        <f t="shared" si="5"/>
        <v>78</v>
      </c>
      <c r="U40" s="381">
        <f t="shared" si="5"/>
        <v>132</v>
      </c>
      <c r="V40" s="381">
        <f t="shared" si="5"/>
        <v>86</v>
      </c>
      <c r="W40" s="381">
        <f t="shared" si="5"/>
        <v>114</v>
      </c>
      <c r="X40" s="381">
        <f t="shared" si="5"/>
        <v>169</v>
      </c>
      <c r="Y40" s="382">
        <f t="shared" si="5"/>
        <v>0</v>
      </c>
      <c r="Z40" s="383">
        <f t="shared" si="5"/>
        <v>23</v>
      </c>
      <c r="AA40" s="379">
        <f t="shared" si="5"/>
        <v>0</v>
      </c>
      <c r="AB40" s="379">
        <f t="shared" si="5"/>
        <v>0</v>
      </c>
      <c r="AC40" s="379">
        <f t="shared" si="5"/>
        <v>0</v>
      </c>
      <c r="AD40" s="280"/>
    </row>
    <row r="41" spans="1:85" x14ac:dyDescent="0.25">
      <c r="A41" s="384" t="s">
        <v>53</v>
      </c>
      <c r="B41" s="385"/>
      <c r="C41" s="385"/>
      <c r="D41" s="385"/>
      <c r="E41" s="385"/>
      <c r="F41" s="385"/>
      <c r="G41" s="386"/>
      <c r="H41" s="386"/>
      <c r="I41" s="387"/>
      <c r="J41" s="387"/>
      <c r="K41" s="387"/>
      <c r="L41" s="387"/>
      <c r="M41" s="387"/>
      <c r="N41" s="387"/>
      <c r="O41" s="388"/>
      <c r="P41" s="387"/>
      <c r="Q41" s="254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</row>
    <row r="42" spans="1:85" ht="42" x14ac:dyDescent="0.25">
      <c r="A42" s="697" t="s">
        <v>3</v>
      </c>
      <c r="B42" s="698"/>
      <c r="C42" s="699"/>
      <c r="D42" s="389" t="s">
        <v>4</v>
      </c>
      <c r="E42" s="390" t="s">
        <v>54</v>
      </c>
      <c r="F42" s="391" t="s">
        <v>111</v>
      </c>
      <c r="G42" s="391" t="s">
        <v>55</v>
      </c>
      <c r="H42" s="392" t="s">
        <v>56</v>
      </c>
      <c r="I42" s="393" t="s">
        <v>112</v>
      </c>
      <c r="J42" s="387"/>
      <c r="K42" s="387"/>
      <c r="L42" s="387"/>
      <c r="M42" s="387"/>
      <c r="N42" s="387"/>
      <c r="O42" s="387"/>
      <c r="P42" s="387"/>
      <c r="Q42" s="254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</row>
    <row r="43" spans="1:85" x14ac:dyDescent="0.25">
      <c r="A43" s="692" t="s">
        <v>26</v>
      </c>
      <c r="B43" s="628" t="s">
        <v>27</v>
      </c>
      <c r="C43" s="629"/>
      <c r="D43" s="270">
        <f t="shared" ref="D43:D72" si="6">SUM(E43:H43)</f>
        <v>144</v>
      </c>
      <c r="E43" s="271">
        <v>52</v>
      </c>
      <c r="F43" s="272">
        <v>18</v>
      </c>
      <c r="G43" s="272"/>
      <c r="H43" s="394">
        <v>74</v>
      </c>
      <c r="I43" s="395"/>
      <c r="J43" s="289"/>
      <c r="K43" s="387"/>
      <c r="L43" s="387"/>
      <c r="M43" s="387"/>
      <c r="N43" s="387"/>
      <c r="O43" s="387"/>
      <c r="P43" s="387"/>
      <c r="Q43" s="254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CA43" s="257" t="str">
        <f t="shared" ref="CA43:CA71" si="7">IF(AND(D43=0,D11&gt;0),"En esta área en Sección A,  se consignan personas pero falta registrar la Sesión","")</f>
        <v/>
      </c>
      <c r="CG43" s="257">
        <f t="shared" ref="CG43:CG71" si="8">IF(AND(D43=0,D11&gt;0),1,0)</f>
        <v>0</v>
      </c>
    </row>
    <row r="44" spans="1:85" x14ac:dyDescent="0.25">
      <c r="A44" s="693"/>
      <c r="B44" s="630" t="s">
        <v>28</v>
      </c>
      <c r="C44" s="281" t="s">
        <v>29</v>
      </c>
      <c r="D44" s="270">
        <f t="shared" si="6"/>
        <v>83</v>
      </c>
      <c r="E44" s="283">
        <v>33</v>
      </c>
      <c r="F44" s="284">
        <v>4</v>
      </c>
      <c r="G44" s="284"/>
      <c r="H44" s="362">
        <v>46</v>
      </c>
      <c r="I44" s="396"/>
      <c r="J44" s="289"/>
      <c r="K44" s="387"/>
      <c r="L44" s="387"/>
      <c r="M44" s="387"/>
      <c r="N44" s="387"/>
      <c r="O44" s="387"/>
      <c r="P44" s="387"/>
      <c r="Q44" s="254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CA44" s="257" t="str">
        <f t="shared" si="7"/>
        <v/>
      </c>
      <c r="CG44" s="257">
        <f t="shared" si="8"/>
        <v>0</v>
      </c>
    </row>
    <row r="45" spans="1:85" x14ac:dyDescent="0.25">
      <c r="A45" s="693"/>
      <c r="B45" s="631"/>
      <c r="C45" s="290" t="s">
        <v>30</v>
      </c>
      <c r="D45" s="320">
        <f t="shared" si="6"/>
        <v>7</v>
      </c>
      <c r="E45" s="311">
        <v>7</v>
      </c>
      <c r="F45" s="312"/>
      <c r="G45" s="312"/>
      <c r="H45" s="314"/>
      <c r="I45" s="397"/>
      <c r="J45" s="289"/>
      <c r="K45" s="387"/>
      <c r="L45" s="387"/>
      <c r="M45" s="387"/>
      <c r="N45" s="387"/>
      <c r="O45" s="387"/>
      <c r="P45" s="387"/>
      <c r="Q45" s="254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CA45" s="257" t="str">
        <f t="shared" si="7"/>
        <v/>
      </c>
      <c r="CG45" s="257">
        <f t="shared" si="8"/>
        <v>0</v>
      </c>
    </row>
    <row r="46" spans="1:85" x14ac:dyDescent="0.25">
      <c r="A46" s="693"/>
      <c r="B46" s="632"/>
      <c r="C46" s="299" t="s">
        <v>31</v>
      </c>
      <c r="D46" s="341">
        <f t="shared" si="6"/>
        <v>49</v>
      </c>
      <c r="E46" s="342">
        <v>19</v>
      </c>
      <c r="F46" s="355">
        <v>4</v>
      </c>
      <c r="G46" s="355"/>
      <c r="H46" s="371">
        <v>26</v>
      </c>
      <c r="I46" s="398"/>
      <c r="J46" s="289"/>
      <c r="K46" s="387"/>
      <c r="L46" s="387"/>
      <c r="M46" s="387"/>
      <c r="N46" s="387"/>
      <c r="O46" s="387"/>
      <c r="P46" s="387"/>
      <c r="Q46" s="254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CA46" s="257" t="str">
        <f t="shared" si="7"/>
        <v/>
      </c>
      <c r="CG46" s="257">
        <f t="shared" si="8"/>
        <v>0</v>
      </c>
    </row>
    <row r="47" spans="1:85" x14ac:dyDescent="0.25">
      <c r="A47" s="693"/>
      <c r="B47" s="654" t="s">
        <v>32</v>
      </c>
      <c r="C47" s="655"/>
      <c r="D47" s="357">
        <f t="shared" si="6"/>
        <v>164</v>
      </c>
      <c r="E47" s="292">
        <v>88</v>
      </c>
      <c r="F47" s="293">
        <v>16</v>
      </c>
      <c r="G47" s="293"/>
      <c r="H47" s="308">
        <v>60</v>
      </c>
      <c r="I47" s="399"/>
      <c r="J47" s="289"/>
      <c r="K47" s="387"/>
      <c r="L47" s="387"/>
      <c r="M47" s="387"/>
      <c r="N47" s="387"/>
      <c r="O47" s="387"/>
      <c r="P47" s="387"/>
      <c r="Q47" s="254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CA47" s="257" t="str">
        <f t="shared" si="7"/>
        <v/>
      </c>
      <c r="CG47" s="257">
        <f t="shared" si="8"/>
        <v>0</v>
      </c>
    </row>
    <row r="48" spans="1:85" x14ac:dyDescent="0.25">
      <c r="A48" s="693"/>
      <c r="B48" s="618" t="s">
        <v>33</v>
      </c>
      <c r="C48" s="619"/>
      <c r="D48" s="320">
        <f t="shared" si="6"/>
        <v>56</v>
      </c>
      <c r="E48" s="311">
        <v>28</v>
      </c>
      <c r="F48" s="312">
        <v>6</v>
      </c>
      <c r="G48" s="312"/>
      <c r="H48" s="314">
        <v>22</v>
      </c>
      <c r="I48" s="397"/>
      <c r="J48" s="289"/>
      <c r="K48" s="387"/>
      <c r="L48" s="387"/>
      <c r="M48" s="387"/>
      <c r="N48" s="387"/>
      <c r="O48" s="387"/>
      <c r="P48" s="387"/>
      <c r="Q48" s="254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CA48" s="257" t="str">
        <f t="shared" si="7"/>
        <v/>
      </c>
      <c r="CG48" s="257">
        <f t="shared" si="8"/>
        <v>0</v>
      </c>
    </row>
    <row r="49" spans="1:85" x14ac:dyDescent="0.25">
      <c r="A49" s="693"/>
      <c r="B49" s="618" t="s">
        <v>34</v>
      </c>
      <c r="C49" s="619"/>
      <c r="D49" s="320">
        <f t="shared" si="6"/>
        <v>8</v>
      </c>
      <c r="E49" s="311">
        <v>8</v>
      </c>
      <c r="F49" s="312"/>
      <c r="G49" s="312"/>
      <c r="H49" s="314"/>
      <c r="I49" s="397"/>
      <c r="J49" s="289"/>
      <c r="K49" s="387"/>
      <c r="L49" s="387"/>
      <c r="M49" s="387"/>
      <c r="N49" s="387"/>
      <c r="O49" s="387"/>
      <c r="P49" s="387"/>
      <c r="Q49" s="254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CA49" s="257" t="str">
        <f t="shared" si="7"/>
        <v/>
      </c>
      <c r="CG49" s="257">
        <f t="shared" si="8"/>
        <v>0</v>
      </c>
    </row>
    <row r="50" spans="1:85" x14ac:dyDescent="0.25">
      <c r="A50" s="693"/>
      <c r="B50" s="618" t="s">
        <v>79</v>
      </c>
      <c r="C50" s="619"/>
      <c r="D50" s="320">
        <f t="shared" si="6"/>
        <v>0</v>
      </c>
      <c r="E50" s="311"/>
      <c r="F50" s="312"/>
      <c r="G50" s="312"/>
      <c r="H50" s="314"/>
      <c r="I50" s="397"/>
      <c r="J50" s="289"/>
      <c r="K50" s="387"/>
      <c r="L50" s="387"/>
      <c r="M50" s="387"/>
      <c r="N50" s="387"/>
      <c r="O50" s="387"/>
      <c r="P50" s="387"/>
      <c r="Q50" s="254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CA50" s="257" t="str">
        <f t="shared" si="7"/>
        <v/>
      </c>
      <c r="CG50" s="257">
        <f t="shared" si="8"/>
        <v>0</v>
      </c>
    </row>
    <row r="51" spans="1:85" x14ac:dyDescent="0.25">
      <c r="A51" s="693"/>
      <c r="B51" s="618" t="s">
        <v>35</v>
      </c>
      <c r="C51" s="619"/>
      <c r="D51" s="320">
        <f t="shared" si="6"/>
        <v>8</v>
      </c>
      <c r="E51" s="311">
        <v>8</v>
      </c>
      <c r="F51" s="312"/>
      <c r="G51" s="312"/>
      <c r="H51" s="314"/>
      <c r="I51" s="397"/>
      <c r="J51" s="289"/>
      <c r="K51" s="387"/>
      <c r="L51" s="387"/>
      <c r="M51" s="387"/>
      <c r="N51" s="387"/>
      <c r="O51" s="387"/>
      <c r="P51" s="387"/>
      <c r="Q51" s="254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CA51" s="257" t="str">
        <f t="shared" si="7"/>
        <v/>
      </c>
      <c r="CG51" s="257">
        <f t="shared" si="8"/>
        <v>0</v>
      </c>
    </row>
    <row r="52" spans="1:85" x14ac:dyDescent="0.25">
      <c r="A52" s="693"/>
      <c r="B52" s="618" t="s">
        <v>36</v>
      </c>
      <c r="C52" s="619"/>
      <c r="D52" s="320">
        <f t="shared" si="6"/>
        <v>12</v>
      </c>
      <c r="E52" s="358">
        <v>2</v>
      </c>
      <c r="F52" s="323">
        <v>10</v>
      </c>
      <c r="G52" s="323"/>
      <c r="H52" s="359"/>
      <c r="I52" s="400"/>
      <c r="J52" s="289"/>
      <c r="K52" s="387"/>
      <c r="L52" s="387"/>
      <c r="M52" s="387"/>
      <c r="N52" s="387"/>
      <c r="O52" s="387"/>
      <c r="P52" s="387"/>
      <c r="Q52" s="254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CA52" s="257" t="str">
        <f t="shared" si="7"/>
        <v/>
      </c>
      <c r="CG52" s="257">
        <f t="shared" si="8"/>
        <v>0</v>
      </c>
    </row>
    <row r="53" spans="1:85" x14ac:dyDescent="0.25">
      <c r="A53" s="693"/>
      <c r="B53" s="621" t="s">
        <v>106</v>
      </c>
      <c r="C53" s="622"/>
      <c r="D53" s="320">
        <f t="shared" si="6"/>
        <v>0</v>
      </c>
      <c r="E53" s="358"/>
      <c r="F53" s="323"/>
      <c r="G53" s="323"/>
      <c r="H53" s="359"/>
      <c r="I53" s="400"/>
      <c r="J53" s="289"/>
      <c r="K53" s="387"/>
      <c r="L53" s="387"/>
      <c r="M53" s="387"/>
      <c r="N53" s="387"/>
      <c r="O53" s="387"/>
      <c r="P53" s="387"/>
      <c r="Q53" s="254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CA53" s="257" t="str">
        <f t="shared" si="7"/>
        <v/>
      </c>
      <c r="CG53" s="257">
        <f t="shared" si="8"/>
        <v>0</v>
      </c>
    </row>
    <row r="54" spans="1:85" x14ac:dyDescent="0.25">
      <c r="A54" s="693"/>
      <c r="B54" s="623" t="s">
        <v>107</v>
      </c>
      <c r="C54" s="330" t="s">
        <v>37</v>
      </c>
      <c r="D54" s="282">
        <f t="shared" si="6"/>
        <v>34</v>
      </c>
      <c r="E54" s="287">
        <v>18</v>
      </c>
      <c r="F54" s="284">
        <v>8</v>
      </c>
      <c r="G54" s="284"/>
      <c r="H54" s="362">
        <v>8</v>
      </c>
      <c r="I54" s="396"/>
      <c r="J54" s="289"/>
      <c r="K54" s="387"/>
      <c r="L54" s="387"/>
      <c r="M54" s="387"/>
      <c r="N54" s="387"/>
      <c r="O54" s="387"/>
      <c r="P54" s="387"/>
      <c r="Q54" s="254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CA54" s="257" t="str">
        <f t="shared" si="7"/>
        <v/>
      </c>
      <c r="CG54" s="257">
        <f t="shared" si="8"/>
        <v>0</v>
      </c>
    </row>
    <row r="55" spans="1:85" x14ac:dyDescent="0.25">
      <c r="A55" s="693"/>
      <c r="B55" s="624"/>
      <c r="C55" s="335" t="s">
        <v>38</v>
      </c>
      <c r="D55" s="291">
        <f t="shared" si="6"/>
        <v>68</v>
      </c>
      <c r="E55" s="313">
        <v>35</v>
      </c>
      <c r="F55" s="312">
        <v>15</v>
      </c>
      <c r="G55" s="312"/>
      <c r="H55" s="314">
        <v>18</v>
      </c>
      <c r="I55" s="397"/>
      <c r="J55" s="289"/>
      <c r="K55" s="387"/>
      <c r="L55" s="387"/>
      <c r="M55" s="387"/>
      <c r="N55" s="387"/>
      <c r="O55" s="387"/>
      <c r="P55" s="387"/>
      <c r="Q55" s="254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CA55" s="257" t="str">
        <f t="shared" si="7"/>
        <v/>
      </c>
      <c r="CG55" s="257">
        <f t="shared" si="8"/>
        <v>0</v>
      </c>
    </row>
    <row r="56" spans="1:85" x14ac:dyDescent="0.25">
      <c r="A56" s="693"/>
      <c r="B56" s="625"/>
      <c r="C56" s="340" t="s">
        <v>39</v>
      </c>
      <c r="D56" s="341">
        <f t="shared" si="6"/>
        <v>0</v>
      </c>
      <c r="E56" s="343"/>
      <c r="F56" s="355"/>
      <c r="G56" s="355"/>
      <c r="H56" s="371"/>
      <c r="I56" s="398"/>
      <c r="J56" s="289"/>
      <c r="K56" s="387"/>
      <c r="L56" s="387"/>
      <c r="M56" s="387"/>
      <c r="N56" s="387"/>
      <c r="O56" s="387"/>
      <c r="P56" s="387"/>
      <c r="Q56" s="254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CA56" s="257" t="str">
        <f t="shared" si="7"/>
        <v/>
      </c>
      <c r="CG56" s="257">
        <f t="shared" si="8"/>
        <v>0</v>
      </c>
    </row>
    <row r="57" spans="1:85" x14ac:dyDescent="0.25">
      <c r="A57" s="693"/>
      <c r="B57" s="623" t="s">
        <v>40</v>
      </c>
      <c r="C57" s="351" t="s">
        <v>41</v>
      </c>
      <c r="D57" s="270">
        <f t="shared" si="6"/>
        <v>0</v>
      </c>
      <c r="E57" s="283"/>
      <c r="F57" s="284"/>
      <c r="G57" s="284"/>
      <c r="H57" s="362"/>
      <c r="I57" s="396"/>
      <c r="J57" s="289"/>
      <c r="K57" s="387"/>
      <c r="L57" s="387"/>
      <c r="M57" s="387"/>
      <c r="N57" s="387"/>
      <c r="O57" s="387"/>
      <c r="P57" s="387"/>
      <c r="Q57" s="254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CA57" s="257" t="str">
        <f t="shared" si="7"/>
        <v/>
      </c>
      <c r="CG57" s="257">
        <f t="shared" si="8"/>
        <v>0</v>
      </c>
    </row>
    <row r="58" spans="1:85" x14ac:dyDescent="0.25">
      <c r="A58" s="693"/>
      <c r="B58" s="624"/>
      <c r="C58" s="354" t="s">
        <v>42</v>
      </c>
      <c r="D58" s="320">
        <f t="shared" si="6"/>
        <v>0</v>
      </c>
      <c r="E58" s="311"/>
      <c r="F58" s="312"/>
      <c r="G58" s="312"/>
      <c r="H58" s="314"/>
      <c r="I58" s="397"/>
      <c r="J58" s="289"/>
      <c r="K58" s="387"/>
      <c r="L58" s="387"/>
      <c r="M58" s="387"/>
      <c r="N58" s="387"/>
      <c r="O58" s="387"/>
      <c r="P58" s="387"/>
      <c r="Q58" s="254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CA58" s="257" t="str">
        <f t="shared" si="7"/>
        <v/>
      </c>
      <c r="CG58" s="257">
        <f t="shared" si="8"/>
        <v>0</v>
      </c>
    </row>
    <row r="59" spans="1:85" x14ac:dyDescent="0.25">
      <c r="A59" s="693"/>
      <c r="B59" s="625"/>
      <c r="C59" s="340" t="s">
        <v>39</v>
      </c>
      <c r="D59" s="341">
        <f t="shared" si="6"/>
        <v>0</v>
      </c>
      <c r="E59" s="342"/>
      <c r="F59" s="355"/>
      <c r="G59" s="355"/>
      <c r="H59" s="371"/>
      <c r="I59" s="398"/>
      <c r="J59" s="289"/>
      <c r="K59" s="387"/>
      <c r="L59" s="387"/>
      <c r="M59" s="387"/>
      <c r="N59" s="387"/>
      <c r="O59" s="387"/>
      <c r="P59" s="387"/>
      <c r="Q59" s="254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CA59" s="257" t="str">
        <f t="shared" si="7"/>
        <v/>
      </c>
      <c r="CG59" s="257">
        <f t="shared" si="8"/>
        <v>0</v>
      </c>
    </row>
    <row r="60" spans="1:85" x14ac:dyDescent="0.25">
      <c r="A60" s="693"/>
      <c r="B60" s="654" t="s">
        <v>43</v>
      </c>
      <c r="C60" s="655"/>
      <c r="D60" s="357">
        <f t="shared" si="6"/>
        <v>135</v>
      </c>
      <c r="E60" s="292">
        <v>57</v>
      </c>
      <c r="F60" s="293">
        <v>31</v>
      </c>
      <c r="G60" s="293">
        <v>31</v>
      </c>
      <c r="H60" s="308">
        <v>16</v>
      </c>
      <c r="I60" s="399"/>
      <c r="J60" s="289"/>
      <c r="K60" s="387"/>
      <c r="L60" s="387"/>
      <c r="M60" s="387"/>
      <c r="N60" s="387"/>
      <c r="O60" s="387"/>
      <c r="P60" s="387"/>
      <c r="Q60" s="254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CA60" s="257" t="str">
        <f t="shared" si="7"/>
        <v/>
      </c>
      <c r="CG60" s="257">
        <f t="shared" si="8"/>
        <v>0</v>
      </c>
    </row>
    <row r="61" spans="1:85" x14ac:dyDescent="0.25">
      <c r="A61" s="693"/>
      <c r="B61" s="618" t="s">
        <v>44</v>
      </c>
      <c r="C61" s="619"/>
      <c r="D61" s="320">
        <f t="shared" si="6"/>
        <v>185</v>
      </c>
      <c r="E61" s="311">
        <v>115</v>
      </c>
      <c r="F61" s="312"/>
      <c r="G61" s="312"/>
      <c r="H61" s="314">
        <v>70</v>
      </c>
      <c r="I61" s="397"/>
      <c r="J61" s="289"/>
      <c r="K61" s="387"/>
      <c r="L61" s="387"/>
      <c r="M61" s="387"/>
      <c r="N61" s="387"/>
      <c r="O61" s="387"/>
      <c r="P61" s="387"/>
      <c r="Q61" s="254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CA61" s="257" t="str">
        <f t="shared" si="7"/>
        <v/>
      </c>
      <c r="CG61" s="257">
        <f t="shared" si="8"/>
        <v>0</v>
      </c>
    </row>
    <row r="62" spans="1:85" x14ac:dyDescent="0.25">
      <c r="A62" s="693"/>
      <c r="B62" s="620" t="s">
        <v>80</v>
      </c>
      <c r="C62" s="356" t="s">
        <v>108</v>
      </c>
      <c r="D62" s="320">
        <f t="shared" si="6"/>
        <v>0</v>
      </c>
      <c r="E62" s="311"/>
      <c r="F62" s="312"/>
      <c r="G62" s="312"/>
      <c r="H62" s="314"/>
      <c r="I62" s="397"/>
      <c r="J62" s="289"/>
      <c r="K62" s="387"/>
      <c r="L62" s="387"/>
      <c r="M62" s="387"/>
      <c r="N62" s="387"/>
      <c r="O62" s="387"/>
      <c r="P62" s="387"/>
      <c r="Q62" s="254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CA62" s="257" t="str">
        <f t="shared" si="7"/>
        <v/>
      </c>
      <c r="CG62" s="257">
        <f t="shared" si="8"/>
        <v>0</v>
      </c>
    </row>
    <row r="63" spans="1:85" x14ac:dyDescent="0.25">
      <c r="A63" s="693"/>
      <c r="B63" s="620"/>
      <c r="C63" s="356" t="s">
        <v>109</v>
      </c>
      <c r="D63" s="320">
        <f t="shared" si="6"/>
        <v>0</v>
      </c>
      <c r="E63" s="311"/>
      <c r="F63" s="312"/>
      <c r="G63" s="312"/>
      <c r="H63" s="314"/>
      <c r="I63" s="397"/>
      <c r="J63" s="289"/>
      <c r="K63" s="387"/>
      <c r="L63" s="387"/>
      <c r="M63" s="387"/>
      <c r="N63" s="387"/>
      <c r="O63" s="387"/>
      <c r="P63" s="387"/>
      <c r="Q63" s="254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CA63" s="257" t="str">
        <f t="shared" si="7"/>
        <v/>
      </c>
      <c r="CG63" s="257">
        <f t="shared" si="8"/>
        <v>0</v>
      </c>
    </row>
    <row r="64" spans="1:85" x14ac:dyDescent="0.25">
      <c r="A64" s="693"/>
      <c r="B64" s="691" t="s">
        <v>81</v>
      </c>
      <c r="C64" s="691"/>
      <c r="D64" s="320">
        <f t="shared" si="6"/>
        <v>0</v>
      </c>
      <c r="E64" s="311"/>
      <c r="F64" s="312"/>
      <c r="G64" s="312"/>
      <c r="H64" s="314"/>
      <c r="I64" s="397"/>
      <c r="J64" s="289"/>
      <c r="K64" s="387"/>
      <c r="L64" s="387"/>
      <c r="M64" s="387"/>
      <c r="N64" s="387"/>
      <c r="O64" s="387"/>
      <c r="P64" s="387"/>
      <c r="Q64" s="254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CA64" s="257" t="str">
        <f t="shared" si="7"/>
        <v/>
      </c>
      <c r="CG64" s="257">
        <f t="shared" si="8"/>
        <v>0</v>
      </c>
    </row>
    <row r="65" spans="1:85" x14ac:dyDescent="0.25">
      <c r="A65" s="693"/>
      <c r="B65" s="650" t="s">
        <v>45</v>
      </c>
      <c r="C65" s="651"/>
      <c r="D65" s="320">
        <f t="shared" si="6"/>
        <v>0</v>
      </c>
      <c r="E65" s="311"/>
      <c r="F65" s="312"/>
      <c r="G65" s="312"/>
      <c r="H65" s="314"/>
      <c r="I65" s="397"/>
      <c r="J65" s="289"/>
      <c r="K65" s="387"/>
      <c r="L65" s="387"/>
      <c r="M65" s="387"/>
      <c r="N65" s="387"/>
      <c r="O65" s="387"/>
      <c r="P65" s="387"/>
      <c r="Q65" s="254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CA65" s="257" t="str">
        <f t="shared" si="7"/>
        <v/>
      </c>
      <c r="CG65" s="257">
        <f t="shared" si="8"/>
        <v>0</v>
      </c>
    </row>
    <row r="66" spans="1:85" x14ac:dyDescent="0.25">
      <c r="A66" s="693"/>
      <c r="B66" s="656" t="s">
        <v>46</v>
      </c>
      <c r="C66" s="657"/>
      <c r="D66" s="320">
        <f t="shared" si="6"/>
        <v>0</v>
      </c>
      <c r="E66" s="358"/>
      <c r="F66" s="323"/>
      <c r="G66" s="323"/>
      <c r="H66" s="359"/>
      <c r="I66" s="400"/>
      <c r="J66" s="289"/>
      <c r="K66" s="387"/>
      <c r="L66" s="387"/>
      <c r="M66" s="387"/>
      <c r="N66" s="387"/>
      <c r="O66" s="387"/>
      <c r="P66" s="387"/>
      <c r="Q66" s="254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CA66" s="257" t="str">
        <f t="shared" si="7"/>
        <v/>
      </c>
      <c r="CG66" s="257">
        <f t="shared" si="8"/>
        <v>0</v>
      </c>
    </row>
    <row r="67" spans="1:85" x14ac:dyDescent="0.25">
      <c r="A67" s="693"/>
      <c r="B67" s="621" t="s">
        <v>47</v>
      </c>
      <c r="C67" s="622"/>
      <c r="D67" s="320">
        <f t="shared" si="6"/>
        <v>174</v>
      </c>
      <c r="E67" s="358">
        <v>96</v>
      </c>
      <c r="F67" s="323">
        <v>31</v>
      </c>
      <c r="G67" s="323">
        <v>31</v>
      </c>
      <c r="H67" s="359">
        <v>16</v>
      </c>
      <c r="I67" s="400"/>
      <c r="J67" s="289"/>
      <c r="K67" s="387"/>
      <c r="L67" s="387"/>
      <c r="M67" s="387"/>
      <c r="N67" s="387"/>
      <c r="O67" s="387"/>
      <c r="P67" s="387"/>
      <c r="Q67" s="254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CA67" s="257" t="str">
        <f t="shared" si="7"/>
        <v/>
      </c>
      <c r="CG67" s="257">
        <f t="shared" si="8"/>
        <v>0</v>
      </c>
    </row>
    <row r="68" spans="1:85" x14ac:dyDescent="0.25">
      <c r="A68" s="693"/>
      <c r="B68" s="623" t="s">
        <v>48</v>
      </c>
      <c r="C68" s="360" t="s">
        <v>49</v>
      </c>
      <c r="D68" s="270">
        <f t="shared" si="6"/>
        <v>0</v>
      </c>
      <c r="E68" s="283"/>
      <c r="F68" s="284"/>
      <c r="G68" s="284"/>
      <c r="H68" s="362"/>
      <c r="I68" s="396"/>
      <c r="J68" s="289"/>
      <c r="K68" s="387"/>
      <c r="L68" s="387"/>
      <c r="M68" s="387"/>
      <c r="N68" s="387"/>
      <c r="O68" s="387"/>
      <c r="P68" s="387"/>
      <c r="Q68" s="254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CA68" s="257" t="str">
        <f t="shared" si="7"/>
        <v/>
      </c>
      <c r="CG68" s="257">
        <f t="shared" si="8"/>
        <v>0</v>
      </c>
    </row>
    <row r="69" spans="1:85" x14ac:dyDescent="0.25">
      <c r="A69" s="693"/>
      <c r="B69" s="624"/>
      <c r="C69" s="401" t="s">
        <v>50</v>
      </c>
      <c r="D69" s="320">
        <f t="shared" si="6"/>
        <v>22</v>
      </c>
      <c r="E69" s="311">
        <v>22</v>
      </c>
      <c r="F69" s="312"/>
      <c r="G69" s="312"/>
      <c r="H69" s="314"/>
      <c r="I69" s="397"/>
      <c r="J69" s="289"/>
      <c r="K69" s="387"/>
      <c r="L69" s="387"/>
      <c r="M69" s="387"/>
      <c r="N69" s="387"/>
      <c r="O69" s="387"/>
      <c r="P69" s="387"/>
      <c r="Q69" s="254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CA69" s="257" t="str">
        <f t="shared" si="7"/>
        <v/>
      </c>
      <c r="CG69" s="257">
        <f t="shared" si="8"/>
        <v>0</v>
      </c>
    </row>
    <row r="70" spans="1:85" x14ac:dyDescent="0.25">
      <c r="A70" s="693"/>
      <c r="B70" s="625"/>
      <c r="C70" s="368" t="s">
        <v>51</v>
      </c>
      <c r="D70" s="320">
        <f t="shared" si="6"/>
        <v>0</v>
      </c>
      <c r="E70" s="358"/>
      <c r="F70" s="323"/>
      <c r="G70" s="323"/>
      <c r="H70" s="359"/>
      <c r="I70" s="400"/>
      <c r="J70" s="289"/>
      <c r="K70" s="387"/>
      <c r="L70" s="387"/>
      <c r="M70" s="387"/>
      <c r="N70" s="387"/>
      <c r="O70" s="387"/>
      <c r="P70" s="387"/>
      <c r="Q70" s="254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CA70" s="257" t="str">
        <f t="shared" si="7"/>
        <v/>
      </c>
      <c r="CG70" s="257">
        <f t="shared" si="8"/>
        <v>0</v>
      </c>
    </row>
    <row r="71" spans="1:85" x14ac:dyDescent="0.25">
      <c r="A71" s="693"/>
      <c r="B71" s="652" t="s">
        <v>52</v>
      </c>
      <c r="C71" s="653"/>
      <c r="D71" s="376">
        <f t="shared" si="6"/>
        <v>0</v>
      </c>
      <c r="E71" s="402"/>
      <c r="F71" s="403"/>
      <c r="G71" s="403"/>
      <c r="H71" s="404"/>
      <c r="I71" s="405"/>
      <c r="J71" s="289"/>
      <c r="K71" s="387"/>
      <c r="L71" s="387"/>
      <c r="M71" s="387"/>
      <c r="N71" s="387"/>
      <c r="O71" s="387"/>
      <c r="P71" s="387"/>
      <c r="Q71" s="254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CA71" s="257" t="str">
        <f t="shared" si="7"/>
        <v/>
      </c>
      <c r="CG71" s="257">
        <f t="shared" si="8"/>
        <v>0</v>
      </c>
    </row>
    <row r="72" spans="1:85" x14ac:dyDescent="0.25">
      <c r="A72" s="694"/>
      <c r="B72" s="626" t="s">
        <v>4</v>
      </c>
      <c r="C72" s="627"/>
      <c r="D72" s="376">
        <f t="shared" si="6"/>
        <v>1149</v>
      </c>
      <c r="E72" s="376">
        <f>SUM(E43:E71)</f>
        <v>588</v>
      </c>
      <c r="F72" s="376">
        <f>SUM(F43:F71)</f>
        <v>143</v>
      </c>
      <c r="G72" s="376">
        <f>SUM(G43:G71)</f>
        <v>62</v>
      </c>
      <c r="H72" s="406">
        <f>SUM(H43:H71)</f>
        <v>356</v>
      </c>
      <c r="I72" s="407">
        <f>SUM(I43:I71)</f>
        <v>0</v>
      </c>
      <c r="J72" s="289"/>
      <c r="K72" s="387"/>
      <c r="L72" s="387"/>
      <c r="M72" s="387"/>
      <c r="N72" s="387"/>
      <c r="O72" s="387"/>
      <c r="P72" s="387"/>
      <c r="Q72" s="254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</row>
    <row r="73" spans="1:85" x14ac:dyDescent="0.25">
      <c r="A73" s="384" t="s">
        <v>57</v>
      </c>
      <c r="B73" s="385"/>
      <c r="C73" s="385"/>
      <c r="D73" s="385"/>
      <c r="E73" s="385"/>
      <c r="F73" s="385"/>
      <c r="G73" s="386"/>
      <c r="H73" s="386"/>
      <c r="I73" s="408"/>
      <c r="J73" s="408"/>
      <c r="K73" s="408"/>
      <c r="L73" s="408"/>
      <c r="M73" s="408"/>
      <c r="N73" s="408"/>
      <c r="O73" s="388"/>
      <c r="P73" s="387"/>
      <c r="Q73" s="254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</row>
    <row r="74" spans="1:85" ht="31.5" x14ac:dyDescent="0.25">
      <c r="A74" s="620" t="s">
        <v>58</v>
      </c>
      <c r="B74" s="620"/>
      <c r="C74" s="620"/>
      <c r="D74" s="409" t="s">
        <v>59</v>
      </c>
      <c r="E74" s="410" t="s">
        <v>60</v>
      </c>
      <c r="F74" s="391" t="s">
        <v>113</v>
      </c>
      <c r="G74" s="391" t="s">
        <v>61</v>
      </c>
      <c r="H74" s="411" t="s">
        <v>62</v>
      </c>
      <c r="I74" s="412"/>
      <c r="J74" s="413"/>
      <c r="K74" s="413"/>
      <c r="L74" s="413"/>
      <c r="M74" s="413"/>
      <c r="N74" s="413"/>
      <c r="O74" s="413"/>
      <c r="P74" s="387"/>
      <c r="Q74" s="254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</row>
    <row r="75" spans="1:85" x14ac:dyDescent="0.25">
      <c r="A75" s="664" t="s">
        <v>63</v>
      </c>
      <c r="B75" s="665"/>
      <c r="C75" s="666"/>
      <c r="D75" s="414">
        <f>SUM(E75:H75)</f>
        <v>0</v>
      </c>
      <c r="E75" s="283"/>
      <c r="F75" s="284"/>
      <c r="G75" s="284"/>
      <c r="H75" s="285"/>
      <c r="I75" s="289"/>
      <c r="J75" s="413"/>
      <c r="K75" s="413"/>
      <c r="L75" s="413"/>
      <c r="M75" s="413"/>
      <c r="N75" s="413"/>
      <c r="O75" s="413"/>
      <c r="P75" s="387"/>
      <c r="Q75" s="254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</row>
    <row r="76" spans="1:85" x14ac:dyDescent="0.25">
      <c r="A76" s="658" t="s">
        <v>64</v>
      </c>
      <c r="B76" s="659"/>
      <c r="C76" s="660"/>
      <c r="D76" s="414">
        <f>SUM(E76:H76)</f>
        <v>0</v>
      </c>
      <c r="E76" s="292"/>
      <c r="F76" s="293"/>
      <c r="G76" s="293"/>
      <c r="H76" s="294"/>
      <c r="I76" s="289"/>
      <c r="J76" s="413"/>
      <c r="K76" s="413"/>
      <c r="L76" s="413"/>
      <c r="M76" s="413"/>
      <c r="N76" s="413"/>
      <c r="O76" s="413"/>
      <c r="P76" s="388"/>
      <c r="Q76" s="254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</row>
    <row r="77" spans="1:85" x14ac:dyDescent="0.25">
      <c r="A77" s="661" t="s">
        <v>65</v>
      </c>
      <c r="B77" s="662"/>
      <c r="C77" s="663"/>
      <c r="D77" s="414">
        <f>SUM(E77:H77)</f>
        <v>0</v>
      </c>
      <c r="E77" s="311"/>
      <c r="F77" s="312"/>
      <c r="G77" s="312"/>
      <c r="H77" s="415"/>
      <c r="I77" s="289"/>
      <c r="J77" s="413"/>
      <c r="K77" s="413"/>
      <c r="L77" s="413"/>
      <c r="M77" s="413"/>
      <c r="N77" s="413"/>
      <c r="O77" s="413"/>
      <c r="P77" s="413"/>
      <c r="Q77" s="254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</row>
    <row r="78" spans="1:85" x14ac:dyDescent="0.25">
      <c r="A78" s="667" t="s">
        <v>66</v>
      </c>
      <c r="B78" s="668"/>
      <c r="C78" s="669"/>
      <c r="D78" s="416">
        <f>SUM(E78:H78)</f>
        <v>0</v>
      </c>
      <c r="E78" s="358"/>
      <c r="F78" s="323"/>
      <c r="G78" s="323"/>
      <c r="H78" s="417"/>
      <c r="I78" s="289"/>
      <c r="J78" s="413"/>
      <c r="K78" s="413"/>
      <c r="L78" s="413"/>
      <c r="M78" s="413"/>
      <c r="N78" s="413"/>
      <c r="O78" s="413"/>
      <c r="P78" s="413"/>
      <c r="Q78" s="254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</row>
    <row r="79" spans="1:85" x14ac:dyDescent="0.25">
      <c r="A79" s="626" t="s">
        <v>4</v>
      </c>
      <c r="B79" s="700"/>
      <c r="C79" s="701"/>
      <c r="D79" s="406">
        <f>SUM(E79:H79)</f>
        <v>0</v>
      </c>
      <c r="E79" s="377">
        <f>SUM(E75:E78)</f>
        <v>0</v>
      </c>
      <c r="F79" s="378">
        <f>SUM(F75:F78)</f>
        <v>0</v>
      </c>
      <c r="G79" s="378">
        <f>SUM(G75:G78)</f>
        <v>0</v>
      </c>
      <c r="H79" s="418">
        <f>SUM(H75:H78)</f>
        <v>0</v>
      </c>
      <c r="I79" s="289"/>
      <c r="J79" s="387"/>
      <c r="K79" s="387"/>
      <c r="L79" s="387"/>
      <c r="M79" s="387"/>
      <c r="N79" s="387"/>
      <c r="O79" s="387"/>
      <c r="P79" s="413"/>
      <c r="Q79" s="254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</row>
    <row r="80" spans="1:85" x14ac:dyDescent="0.25">
      <c r="A80" s="384" t="s">
        <v>67</v>
      </c>
      <c r="B80" s="385"/>
      <c r="C80" s="385"/>
      <c r="D80" s="385"/>
      <c r="E80" s="419"/>
      <c r="F80" s="419"/>
      <c r="G80" s="419"/>
      <c r="H80" s="419"/>
      <c r="I80" s="419"/>
      <c r="J80" s="419"/>
      <c r="K80" s="420"/>
      <c r="L80" s="420"/>
      <c r="M80" s="420"/>
      <c r="N80" s="421"/>
      <c r="O80" s="422"/>
      <c r="P80" s="413"/>
      <c r="Q80" s="254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</row>
    <row r="81" spans="1:28" ht="21" x14ac:dyDescent="0.25">
      <c r="A81" s="670" t="s">
        <v>68</v>
      </c>
      <c r="B81" s="671"/>
      <c r="C81" s="672"/>
      <c r="D81" s="389" t="s">
        <v>69</v>
      </c>
      <c r="E81" s="673"/>
      <c r="F81" s="673"/>
      <c r="G81" s="254"/>
      <c r="H81" s="254"/>
      <c r="I81" s="254"/>
      <c r="J81" s="254"/>
      <c r="K81" s="254"/>
      <c r="L81" s="254"/>
      <c r="M81" s="254"/>
      <c r="N81" s="254"/>
      <c r="O81" s="254"/>
      <c r="P81" s="413"/>
      <c r="Q81" s="254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</row>
    <row r="82" spans="1:28" x14ac:dyDescent="0.25">
      <c r="A82" s="702" t="s">
        <v>70</v>
      </c>
      <c r="B82" s="703"/>
      <c r="C82" s="704"/>
      <c r="D82" s="423"/>
      <c r="E82" s="705"/>
      <c r="F82" s="705"/>
      <c r="G82" s="254"/>
      <c r="H82" s="254"/>
      <c r="I82" s="254"/>
      <c r="J82" s="254"/>
      <c r="K82" s="254"/>
      <c r="L82" s="254"/>
      <c r="M82" s="254"/>
      <c r="N82" s="254"/>
      <c r="O82" s="254"/>
      <c r="P82" s="387"/>
      <c r="Q82" s="254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</row>
    <row r="83" spans="1:28" x14ac:dyDescent="0.25">
      <c r="A83" s="661" t="s">
        <v>71</v>
      </c>
      <c r="B83" s="662"/>
      <c r="C83" s="663"/>
      <c r="D83" s="423"/>
      <c r="E83" s="705"/>
      <c r="F83" s="705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</row>
    <row r="84" spans="1:28" x14ac:dyDescent="0.25">
      <c r="A84" s="712" t="s">
        <v>72</v>
      </c>
      <c r="B84" s="713"/>
      <c r="C84" s="714"/>
      <c r="D84" s="424"/>
      <c r="E84" s="425"/>
      <c r="F84" s="425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</row>
    <row r="85" spans="1:28" x14ac:dyDescent="0.25">
      <c r="A85" s="426" t="s">
        <v>73</v>
      </c>
      <c r="B85" s="426"/>
      <c r="C85" s="427"/>
      <c r="D85" s="428"/>
      <c r="E85" s="429"/>
    </row>
    <row r="86" spans="1:28" x14ac:dyDescent="0.25">
      <c r="A86" s="610" t="s">
        <v>74</v>
      </c>
      <c r="B86" s="610"/>
      <c r="C86" s="610"/>
      <c r="D86" s="611" t="s">
        <v>75</v>
      </c>
      <c r="E86" s="611" t="s">
        <v>114</v>
      </c>
    </row>
    <row r="87" spans="1:28" ht="18.75" customHeight="1" x14ac:dyDescent="0.25">
      <c r="A87" s="610"/>
      <c r="B87" s="610"/>
      <c r="C87" s="610"/>
      <c r="D87" s="611"/>
      <c r="E87" s="611"/>
    </row>
    <row r="88" spans="1:28" x14ac:dyDescent="0.25">
      <c r="A88" s="709" t="s">
        <v>76</v>
      </c>
      <c r="B88" s="710"/>
      <c r="C88" s="711"/>
      <c r="D88" s="430"/>
      <c r="E88" s="431"/>
      <c r="F88" s="257"/>
    </row>
    <row r="89" spans="1:28" x14ac:dyDescent="0.25">
      <c r="A89" s="706" t="s">
        <v>115</v>
      </c>
      <c r="B89" s="707"/>
      <c r="C89" s="708"/>
      <c r="D89" s="432"/>
      <c r="E89" s="433"/>
      <c r="F89" s="257"/>
    </row>
    <row r="90" spans="1:28" x14ac:dyDescent="0.25">
      <c r="A90" s="607" t="s">
        <v>77</v>
      </c>
      <c r="B90" s="608"/>
      <c r="C90" s="609"/>
      <c r="D90" s="434"/>
      <c r="E90" s="435"/>
      <c r="F90" s="257"/>
    </row>
    <row r="91" spans="1:28" x14ac:dyDescent="0.25">
      <c r="A91" s="427" t="s">
        <v>78</v>
      </c>
      <c r="B91" s="426"/>
      <c r="C91" s="427"/>
      <c r="D91" s="428"/>
      <c r="E91" s="429"/>
    </row>
    <row r="92" spans="1:28" x14ac:dyDescent="0.25">
      <c r="A92" s="610" t="s">
        <v>74</v>
      </c>
      <c r="B92" s="610"/>
      <c r="C92" s="610"/>
      <c r="D92" s="611" t="s">
        <v>75</v>
      </c>
      <c r="E92" s="611" t="s">
        <v>114</v>
      </c>
    </row>
    <row r="93" spans="1:28" ht="15.75" customHeight="1" x14ac:dyDescent="0.25">
      <c r="A93" s="610"/>
      <c r="B93" s="610"/>
      <c r="C93" s="610"/>
      <c r="D93" s="611"/>
      <c r="E93" s="611"/>
      <c r="F93" s="257"/>
    </row>
    <row r="94" spans="1:28" x14ac:dyDescent="0.25">
      <c r="A94" s="615" t="s">
        <v>116</v>
      </c>
      <c r="B94" s="616"/>
      <c r="C94" s="617"/>
      <c r="D94" s="430"/>
      <c r="E94" s="431"/>
      <c r="F94" s="257"/>
    </row>
    <row r="95" spans="1:28" x14ac:dyDescent="0.25">
      <c r="A95" s="612" t="s">
        <v>117</v>
      </c>
      <c r="B95" s="613"/>
      <c r="C95" s="614"/>
      <c r="D95" s="434"/>
      <c r="E95" s="435"/>
      <c r="F95" s="257"/>
    </row>
    <row r="96" spans="1:28" x14ac:dyDescent="0.25">
      <c r="A96" s="426" t="s">
        <v>118</v>
      </c>
      <c r="B96" s="427"/>
      <c r="C96" s="427"/>
      <c r="D96" s="428"/>
      <c r="E96" s="429"/>
      <c r="F96" s="436"/>
      <c r="G96" s="436"/>
      <c r="H96" s="436"/>
    </row>
    <row r="97" spans="1:85" x14ac:dyDescent="0.25">
      <c r="A97" s="633" t="s">
        <v>119</v>
      </c>
      <c r="B97" s="633"/>
      <c r="C97" s="634"/>
      <c r="D97" s="611" t="s">
        <v>82</v>
      </c>
      <c r="E97" s="646" t="s">
        <v>83</v>
      </c>
      <c r="F97" s="647"/>
      <c r="G97" s="647"/>
      <c r="H97" s="647"/>
      <c r="I97" s="647"/>
      <c r="J97" s="647"/>
      <c r="K97" s="648" t="s">
        <v>84</v>
      </c>
      <c r="L97" s="649"/>
    </row>
    <row r="98" spans="1:85" ht="17.25" customHeight="1" x14ac:dyDescent="0.25">
      <c r="A98" s="635"/>
      <c r="B98" s="635"/>
      <c r="C98" s="636"/>
      <c r="D98" s="611"/>
      <c r="E98" s="410" t="s">
        <v>85</v>
      </c>
      <c r="F98" s="437" t="s">
        <v>86</v>
      </c>
      <c r="G98" s="391" t="s">
        <v>87</v>
      </c>
      <c r="H98" s="391" t="s">
        <v>88</v>
      </c>
      <c r="I98" s="438" t="s">
        <v>89</v>
      </c>
      <c r="J98" s="411" t="s">
        <v>90</v>
      </c>
      <c r="K98" s="389" t="s">
        <v>91</v>
      </c>
      <c r="L98" s="389" t="s">
        <v>92</v>
      </c>
    </row>
    <row r="99" spans="1:85" x14ac:dyDescent="0.25">
      <c r="A99" s="637" t="s">
        <v>93</v>
      </c>
      <c r="B99" s="638"/>
      <c r="C99" s="439" t="s">
        <v>94</v>
      </c>
      <c r="D99" s="440">
        <f>SUM(E99:J99)</f>
        <v>0</v>
      </c>
      <c r="E99" s="283"/>
      <c r="F99" s="287"/>
      <c r="G99" s="284"/>
      <c r="H99" s="284"/>
      <c r="I99" s="284"/>
      <c r="J99" s="288"/>
      <c r="K99" s="441"/>
      <c r="L99" s="288"/>
      <c r="M99" s="442"/>
      <c r="CG99" s="257">
        <v>0</v>
      </c>
    </row>
    <row r="100" spans="1:85" x14ac:dyDescent="0.25">
      <c r="A100" s="639"/>
      <c r="B100" s="640"/>
      <c r="C100" s="443" t="s">
        <v>95</v>
      </c>
      <c r="D100" s="444">
        <f t="shared" ref="D100:D107" si="9">SUM(E100:J100)</f>
        <v>0</v>
      </c>
      <c r="E100" s="311"/>
      <c r="F100" s="313"/>
      <c r="G100" s="312"/>
      <c r="H100" s="312"/>
      <c r="I100" s="312"/>
      <c r="J100" s="297"/>
      <c r="K100" s="445"/>
      <c r="L100" s="297"/>
      <c r="M100" s="442"/>
      <c r="CG100" s="257">
        <v>0</v>
      </c>
    </row>
    <row r="101" spans="1:85" x14ac:dyDescent="0.25">
      <c r="A101" s="639"/>
      <c r="B101" s="640"/>
      <c r="C101" s="443" t="s">
        <v>96</v>
      </c>
      <c r="D101" s="446">
        <f t="shared" si="9"/>
        <v>0</v>
      </c>
      <c r="E101" s="342"/>
      <c r="F101" s="343"/>
      <c r="G101" s="355"/>
      <c r="H101" s="355"/>
      <c r="I101" s="355"/>
      <c r="J101" s="350"/>
      <c r="K101" s="447"/>
      <c r="L101" s="350"/>
      <c r="M101" s="442"/>
      <c r="CG101" s="257">
        <v>0</v>
      </c>
    </row>
    <row r="102" spans="1:85" x14ac:dyDescent="0.25">
      <c r="A102" s="637" t="s">
        <v>97</v>
      </c>
      <c r="B102" s="638"/>
      <c r="C102" s="439" t="s">
        <v>94</v>
      </c>
      <c r="D102" s="440">
        <f t="shared" si="9"/>
        <v>0</v>
      </c>
      <c r="E102" s="292"/>
      <c r="F102" s="296"/>
      <c r="G102" s="293"/>
      <c r="H102" s="293"/>
      <c r="I102" s="293"/>
      <c r="J102" s="298"/>
      <c r="K102" s="448"/>
      <c r="L102" s="298"/>
      <c r="M102" s="442"/>
      <c r="CG102" s="257">
        <v>0</v>
      </c>
    </row>
    <row r="103" spans="1:85" x14ac:dyDescent="0.25">
      <c r="A103" s="639"/>
      <c r="B103" s="640"/>
      <c r="C103" s="443" t="s">
        <v>95</v>
      </c>
      <c r="D103" s="444">
        <f t="shared" si="9"/>
        <v>0</v>
      </c>
      <c r="E103" s="358"/>
      <c r="F103" s="325"/>
      <c r="G103" s="323"/>
      <c r="H103" s="323"/>
      <c r="I103" s="323"/>
      <c r="J103" s="324"/>
      <c r="K103" s="449"/>
      <c r="L103" s="324"/>
      <c r="M103" s="442"/>
      <c r="CG103" s="257">
        <v>0</v>
      </c>
    </row>
    <row r="104" spans="1:85" x14ac:dyDescent="0.25">
      <c r="A104" s="639"/>
      <c r="B104" s="640"/>
      <c r="C104" s="443" t="s">
        <v>96</v>
      </c>
      <c r="D104" s="446">
        <f t="shared" si="9"/>
        <v>0</v>
      </c>
      <c r="E104" s="358"/>
      <c r="F104" s="325"/>
      <c r="G104" s="323"/>
      <c r="H104" s="323"/>
      <c r="I104" s="323"/>
      <c r="J104" s="324"/>
      <c r="K104" s="449"/>
      <c r="L104" s="324"/>
      <c r="M104" s="442"/>
      <c r="CG104" s="257">
        <v>0</v>
      </c>
    </row>
    <row r="105" spans="1:85" x14ac:dyDescent="0.25">
      <c r="A105" s="637" t="s">
        <v>98</v>
      </c>
      <c r="B105" s="641"/>
      <c r="C105" s="439" t="s">
        <v>94</v>
      </c>
      <c r="D105" s="440">
        <f t="shared" si="9"/>
        <v>0</v>
      </c>
      <c r="E105" s="283"/>
      <c r="F105" s="287"/>
      <c r="G105" s="284"/>
      <c r="H105" s="284"/>
      <c r="I105" s="284"/>
      <c r="J105" s="288"/>
      <c r="K105" s="441"/>
      <c r="L105" s="288"/>
      <c r="M105" s="442"/>
      <c r="CG105" s="257">
        <v>0</v>
      </c>
    </row>
    <row r="106" spans="1:85" x14ac:dyDescent="0.25">
      <c r="A106" s="642"/>
      <c r="B106" s="643"/>
      <c r="C106" s="443" t="s">
        <v>95</v>
      </c>
      <c r="D106" s="444">
        <f t="shared" si="9"/>
        <v>0</v>
      </c>
      <c r="E106" s="311"/>
      <c r="F106" s="313"/>
      <c r="G106" s="312"/>
      <c r="H106" s="312"/>
      <c r="I106" s="312"/>
      <c r="J106" s="297"/>
      <c r="K106" s="445"/>
      <c r="L106" s="297"/>
      <c r="M106" s="442"/>
      <c r="CG106" s="257">
        <v>0</v>
      </c>
    </row>
    <row r="107" spans="1:85" x14ac:dyDescent="0.25">
      <c r="A107" s="644"/>
      <c r="B107" s="645"/>
      <c r="C107" s="450" t="s">
        <v>96</v>
      </c>
      <c r="D107" s="446">
        <f t="shared" si="9"/>
        <v>0</v>
      </c>
      <c r="E107" s="342"/>
      <c r="F107" s="343"/>
      <c r="G107" s="355"/>
      <c r="H107" s="355"/>
      <c r="I107" s="355"/>
      <c r="J107" s="350"/>
      <c r="K107" s="447"/>
      <c r="L107" s="350"/>
      <c r="M107" s="442"/>
      <c r="CG107" s="257">
        <v>0</v>
      </c>
    </row>
    <row r="195" spans="1:2" hidden="1" x14ac:dyDescent="0.25">
      <c r="A195" s="256">
        <f>SUM(D40,D72,D79,D82:D84,D88:D90,D94:D95,D99:L107)</f>
        <v>3143</v>
      </c>
      <c r="B195" s="256">
        <f>SUM(CG8:CO108)</f>
        <v>0</v>
      </c>
    </row>
  </sheetData>
  <mergeCells count="85">
    <mergeCell ref="A79:C79"/>
    <mergeCell ref="A82:C82"/>
    <mergeCell ref="E82:F82"/>
    <mergeCell ref="A89:C89"/>
    <mergeCell ref="A83:C83"/>
    <mergeCell ref="A88:C88"/>
    <mergeCell ref="E83:F83"/>
    <mergeCell ref="A84:C84"/>
    <mergeCell ref="A86:C87"/>
    <mergeCell ref="D86:D87"/>
    <mergeCell ref="E86:E87"/>
    <mergeCell ref="B32:C32"/>
    <mergeCell ref="B51:C51"/>
    <mergeCell ref="B52:C52"/>
    <mergeCell ref="B64:C64"/>
    <mergeCell ref="A74:C74"/>
    <mergeCell ref="A11:A40"/>
    <mergeCell ref="B29:C29"/>
    <mergeCell ref="B30:B31"/>
    <mergeCell ref="B35:C35"/>
    <mergeCell ref="B36:B38"/>
    <mergeCell ref="B40:C40"/>
    <mergeCell ref="B33:C33"/>
    <mergeCell ref="B34:C34"/>
    <mergeCell ref="B39:C39"/>
    <mergeCell ref="A42:C42"/>
    <mergeCell ref="A43:A72"/>
    <mergeCell ref="Y9:Z9"/>
    <mergeCell ref="AA9:AA10"/>
    <mergeCell ref="AB9:AB10"/>
    <mergeCell ref="AC9:AC10"/>
    <mergeCell ref="B28:C28"/>
    <mergeCell ref="B17:C17"/>
    <mergeCell ref="B18:C18"/>
    <mergeCell ref="B19:C19"/>
    <mergeCell ref="B20:C20"/>
    <mergeCell ref="B11:C11"/>
    <mergeCell ref="B12:B14"/>
    <mergeCell ref="B21:C21"/>
    <mergeCell ref="B22:B24"/>
    <mergeCell ref="B25:B27"/>
    <mergeCell ref="B15:C15"/>
    <mergeCell ref="B16:C16"/>
    <mergeCell ref="A6:O6"/>
    <mergeCell ref="A9:C10"/>
    <mergeCell ref="D9:D10"/>
    <mergeCell ref="E9:I9"/>
    <mergeCell ref="J9:X9"/>
    <mergeCell ref="E97:J97"/>
    <mergeCell ref="K97:L97"/>
    <mergeCell ref="B65:C65"/>
    <mergeCell ref="B71:C71"/>
    <mergeCell ref="B47:C47"/>
    <mergeCell ref="B48:C48"/>
    <mergeCell ref="B49:C49"/>
    <mergeCell ref="B50:C50"/>
    <mergeCell ref="B60:C60"/>
    <mergeCell ref="B66:C66"/>
    <mergeCell ref="A76:C76"/>
    <mergeCell ref="A77:C77"/>
    <mergeCell ref="A75:C75"/>
    <mergeCell ref="A78:C78"/>
    <mergeCell ref="A81:C81"/>
    <mergeCell ref="E81:F81"/>
    <mergeCell ref="A97:C98"/>
    <mergeCell ref="A99:B101"/>
    <mergeCell ref="A102:B104"/>
    <mergeCell ref="A105:B107"/>
    <mergeCell ref="D97:D98"/>
    <mergeCell ref="B43:C43"/>
    <mergeCell ref="B44:B46"/>
    <mergeCell ref="B53:C53"/>
    <mergeCell ref="B54:B56"/>
    <mergeCell ref="B57:B59"/>
    <mergeCell ref="B61:C61"/>
    <mergeCell ref="B62:B63"/>
    <mergeCell ref="B67:C67"/>
    <mergeCell ref="B68:B70"/>
    <mergeCell ref="B72:C72"/>
    <mergeCell ref="A90:C90"/>
    <mergeCell ref="A92:C93"/>
    <mergeCell ref="D92:D93"/>
    <mergeCell ref="E92:E93"/>
    <mergeCell ref="A95:C95"/>
    <mergeCell ref="A94:C94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95"/>
  <sheetViews>
    <sheetView workbookViewId="0">
      <selection activeCell="E11" sqref="E11"/>
    </sheetView>
  </sheetViews>
  <sheetFormatPr baseColWidth="10" defaultRowHeight="15" x14ac:dyDescent="0.25"/>
  <cols>
    <col min="1" max="2" width="26.7109375" style="256" customWidth="1"/>
    <col min="3" max="3" width="37.28515625" style="256" customWidth="1"/>
    <col min="4" max="4" width="11.42578125" style="256"/>
    <col min="5" max="5" width="12.7109375" style="256" customWidth="1"/>
    <col min="6" max="6" width="11.42578125" style="256"/>
    <col min="7" max="7" width="14.5703125" style="256" customWidth="1"/>
    <col min="8" max="8" width="13.5703125" style="256" customWidth="1"/>
    <col min="9" max="9" width="15.7109375" style="256" customWidth="1"/>
    <col min="10" max="26" width="11.42578125" style="256"/>
    <col min="27" max="27" width="13.140625" style="256" customWidth="1"/>
    <col min="28" max="28" width="13.42578125" style="256" customWidth="1"/>
    <col min="29" max="76" width="11.42578125" style="256"/>
    <col min="77" max="96" width="0" style="257" hidden="1" customWidth="1"/>
    <col min="97" max="98" width="11.42578125" style="257"/>
    <col min="99" max="16384" width="11.42578125" style="256"/>
  </cols>
  <sheetData>
    <row r="1" spans="1:98" s="251" customFormat="1" ht="14.25" customHeight="1" x14ac:dyDescent="0.15">
      <c r="A1" s="251" t="s">
        <v>0</v>
      </c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</row>
    <row r="2" spans="1:98" s="251" customFormat="1" ht="14.25" customHeight="1" x14ac:dyDescent="0.15">
      <c r="A2" s="251" t="str">
        <f>CONCATENATE("COMUNA: ",[6]NOMBRE!B2," - ","( ",[6]NOMBRE!C2,[6]NOMBRE!D2,[6]NOMBRE!E2,[6]NOMBRE!F2,[6]NOMBRE!G2," )")</f>
        <v>COMUNA: Linares - ( 07401 )</v>
      </c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</row>
    <row r="3" spans="1:98" s="251" customFormat="1" ht="14.25" customHeight="1" x14ac:dyDescent="0.15">
      <c r="A3" s="251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</row>
    <row r="4" spans="1:98" s="251" customFormat="1" ht="14.25" customHeight="1" x14ac:dyDescent="0.15">
      <c r="A4" s="251" t="str">
        <f>CONCATENATE("MES: ",[6]NOMBRE!B6," - ","( ",[6]NOMBRE!C6,[6]NOMBRE!D6," )")</f>
        <v>MES: JUNIO - ( 06 )</v>
      </c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</row>
    <row r="5" spans="1:98" s="251" customFormat="1" ht="14.25" customHeight="1" x14ac:dyDescent="0.15">
      <c r="A5" s="251" t="str">
        <f>CONCATENATE("AÑO: ",[6]NOMBRE!B7)</f>
        <v>AÑO: 2017</v>
      </c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</row>
    <row r="6" spans="1:98" ht="15.75" x14ac:dyDescent="0.25">
      <c r="A6" s="674" t="s">
        <v>1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253"/>
      <c r="Q6" s="254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</row>
    <row r="7" spans="1:98" ht="15.75" x14ac:dyDescent="0.25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3"/>
      <c r="Q7" s="254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</row>
    <row r="8" spans="1:98" x14ac:dyDescent="0.25">
      <c r="A8" s="259" t="s">
        <v>2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1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</row>
    <row r="9" spans="1:98" ht="15" customHeight="1" x14ac:dyDescent="0.25">
      <c r="A9" s="646" t="s">
        <v>3</v>
      </c>
      <c r="B9" s="647"/>
      <c r="C9" s="675"/>
      <c r="D9" s="623" t="s">
        <v>4</v>
      </c>
      <c r="E9" s="679" t="s">
        <v>99</v>
      </c>
      <c r="F9" s="680"/>
      <c r="G9" s="680"/>
      <c r="H9" s="680"/>
      <c r="I9" s="681"/>
      <c r="J9" s="682" t="s">
        <v>100</v>
      </c>
      <c r="K9" s="683"/>
      <c r="L9" s="683"/>
      <c r="M9" s="683"/>
      <c r="N9" s="683"/>
      <c r="O9" s="683"/>
      <c r="P9" s="683"/>
      <c r="Q9" s="683"/>
      <c r="R9" s="683"/>
      <c r="S9" s="683"/>
      <c r="T9" s="683"/>
      <c r="U9" s="683"/>
      <c r="V9" s="683"/>
      <c r="W9" s="683"/>
      <c r="X9" s="684"/>
      <c r="Y9" s="685" t="s">
        <v>101</v>
      </c>
      <c r="Z9" s="686"/>
      <c r="AA9" s="687" t="s">
        <v>102</v>
      </c>
      <c r="AB9" s="623" t="s">
        <v>103</v>
      </c>
      <c r="AC9" s="689" t="s">
        <v>104</v>
      </c>
    </row>
    <row r="10" spans="1:98" ht="33" customHeight="1" x14ac:dyDescent="0.25">
      <c r="A10" s="676"/>
      <c r="B10" s="677"/>
      <c r="C10" s="678"/>
      <c r="D10" s="625"/>
      <c r="E10" s="262" t="s">
        <v>5</v>
      </c>
      <c r="F10" s="263" t="s">
        <v>6</v>
      </c>
      <c r="G10" s="263" t="s">
        <v>7</v>
      </c>
      <c r="H10" s="264" t="s">
        <v>8</v>
      </c>
      <c r="I10" s="265" t="s">
        <v>9</v>
      </c>
      <c r="J10" s="266" t="s">
        <v>10</v>
      </c>
      <c r="K10" s="263" t="s">
        <v>11</v>
      </c>
      <c r="L10" s="263" t="s">
        <v>12</v>
      </c>
      <c r="M10" s="263" t="s">
        <v>13</v>
      </c>
      <c r="N10" s="263" t="s">
        <v>14</v>
      </c>
      <c r="O10" s="263" t="s">
        <v>15</v>
      </c>
      <c r="P10" s="263" t="s">
        <v>16</v>
      </c>
      <c r="Q10" s="263" t="s">
        <v>17</v>
      </c>
      <c r="R10" s="263" t="s">
        <v>18</v>
      </c>
      <c r="S10" s="263" t="s">
        <v>19</v>
      </c>
      <c r="T10" s="263" t="s">
        <v>20</v>
      </c>
      <c r="U10" s="263" t="s">
        <v>21</v>
      </c>
      <c r="V10" s="263" t="s">
        <v>22</v>
      </c>
      <c r="W10" s="263" t="s">
        <v>23</v>
      </c>
      <c r="X10" s="267" t="s">
        <v>24</v>
      </c>
      <c r="Y10" s="268" t="s">
        <v>25</v>
      </c>
      <c r="Z10" s="269" t="s">
        <v>105</v>
      </c>
      <c r="AA10" s="688"/>
      <c r="AB10" s="625"/>
      <c r="AC10" s="690"/>
    </row>
    <row r="11" spans="1:98" x14ac:dyDescent="0.25">
      <c r="A11" s="692" t="s">
        <v>26</v>
      </c>
      <c r="B11" s="628" t="s">
        <v>27</v>
      </c>
      <c r="C11" s="629"/>
      <c r="D11" s="270">
        <f>SUM(E11:G11)</f>
        <v>132</v>
      </c>
      <c r="E11" s="271">
        <v>132</v>
      </c>
      <c r="F11" s="272"/>
      <c r="G11" s="272"/>
      <c r="H11" s="273"/>
      <c r="I11" s="274"/>
      <c r="J11" s="273"/>
      <c r="K11" s="275"/>
      <c r="L11" s="275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7"/>
      <c r="Z11" s="278"/>
      <c r="AA11" s="279"/>
      <c r="AB11" s="279"/>
      <c r="AC11" s="279"/>
      <c r="AD11" s="280"/>
    </row>
    <row r="12" spans="1:98" x14ac:dyDescent="0.25">
      <c r="A12" s="693"/>
      <c r="B12" s="630" t="s">
        <v>28</v>
      </c>
      <c r="C12" s="281" t="s">
        <v>29</v>
      </c>
      <c r="D12" s="282">
        <f t="shared" ref="D12:D19" si="0">SUM(E12:X12)</f>
        <v>161</v>
      </c>
      <c r="E12" s="283">
        <v>91</v>
      </c>
      <c r="F12" s="284">
        <v>6</v>
      </c>
      <c r="G12" s="284">
        <v>16</v>
      </c>
      <c r="H12" s="284">
        <v>18</v>
      </c>
      <c r="I12" s="285">
        <v>8</v>
      </c>
      <c r="J12" s="284"/>
      <c r="K12" s="284">
        <v>1</v>
      </c>
      <c r="L12" s="284">
        <v>9</v>
      </c>
      <c r="M12" s="284"/>
      <c r="N12" s="284"/>
      <c r="O12" s="284"/>
      <c r="P12" s="284"/>
      <c r="Q12" s="284">
        <v>5</v>
      </c>
      <c r="R12" s="284"/>
      <c r="S12" s="284">
        <v>5</v>
      </c>
      <c r="T12" s="284"/>
      <c r="U12" s="284"/>
      <c r="V12" s="284">
        <v>2</v>
      </c>
      <c r="W12" s="284"/>
      <c r="X12" s="286"/>
      <c r="Y12" s="287"/>
      <c r="Z12" s="286"/>
      <c r="AA12" s="288"/>
      <c r="AB12" s="288"/>
      <c r="AC12" s="288"/>
      <c r="AD12" s="289"/>
      <c r="CA12" s="257" t="str">
        <f t="shared" ref="CA12:CA35" si="1">IF(D12&lt;SUM(Y12:AC12),"Total por edad no puede ser menor que la suma de los subgrupos","")</f>
        <v/>
      </c>
      <c r="CG12" s="257">
        <f t="shared" ref="CG12:CG39" si="2">IF(D12&lt;SUM(Y12:AC12),1,0)</f>
        <v>0</v>
      </c>
    </row>
    <row r="13" spans="1:98" x14ac:dyDescent="0.25">
      <c r="A13" s="693"/>
      <c r="B13" s="631"/>
      <c r="C13" s="290" t="s">
        <v>30</v>
      </c>
      <c r="D13" s="291">
        <f t="shared" si="0"/>
        <v>21</v>
      </c>
      <c r="E13" s="292">
        <v>6</v>
      </c>
      <c r="F13" s="293"/>
      <c r="G13" s="293"/>
      <c r="H13" s="293"/>
      <c r="I13" s="294"/>
      <c r="J13" s="293"/>
      <c r="K13" s="293"/>
      <c r="L13" s="293">
        <v>1</v>
      </c>
      <c r="M13" s="293">
        <v>1</v>
      </c>
      <c r="N13" s="293"/>
      <c r="O13" s="293"/>
      <c r="P13" s="293">
        <v>2</v>
      </c>
      <c r="Q13" s="293"/>
      <c r="R13" s="293">
        <v>5</v>
      </c>
      <c r="S13" s="293">
        <v>1</v>
      </c>
      <c r="T13" s="293">
        <v>5</v>
      </c>
      <c r="U13" s="293"/>
      <c r="V13" s="293"/>
      <c r="W13" s="293"/>
      <c r="X13" s="295"/>
      <c r="Y13" s="296"/>
      <c r="Z13" s="295"/>
      <c r="AA13" s="297"/>
      <c r="AB13" s="297"/>
      <c r="AC13" s="298"/>
      <c r="AD13" s="289"/>
      <c r="CA13" s="257" t="str">
        <f t="shared" si="1"/>
        <v/>
      </c>
      <c r="CG13" s="257">
        <f t="shared" si="2"/>
        <v>0</v>
      </c>
    </row>
    <row r="14" spans="1:98" x14ac:dyDescent="0.25">
      <c r="A14" s="693"/>
      <c r="B14" s="632"/>
      <c r="C14" s="299" t="s">
        <v>31</v>
      </c>
      <c r="D14" s="300">
        <f t="shared" si="0"/>
        <v>20</v>
      </c>
      <c r="E14" s="301">
        <v>6</v>
      </c>
      <c r="F14" s="302"/>
      <c r="G14" s="302"/>
      <c r="H14" s="302"/>
      <c r="I14" s="303"/>
      <c r="J14" s="302"/>
      <c r="K14" s="302"/>
      <c r="L14" s="302"/>
      <c r="M14" s="302"/>
      <c r="N14" s="302"/>
      <c r="O14" s="302"/>
      <c r="P14" s="302">
        <v>1</v>
      </c>
      <c r="Q14" s="302">
        <v>2</v>
      </c>
      <c r="R14" s="302"/>
      <c r="S14" s="302"/>
      <c r="T14" s="302"/>
      <c r="U14" s="302">
        <v>1</v>
      </c>
      <c r="V14" s="302"/>
      <c r="W14" s="302">
        <v>7</v>
      </c>
      <c r="X14" s="304">
        <v>3</v>
      </c>
      <c r="Y14" s="305"/>
      <c r="Z14" s="304"/>
      <c r="AA14" s="306"/>
      <c r="AB14" s="306"/>
      <c r="AC14" s="306"/>
      <c r="AD14" s="289"/>
      <c r="CA14" s="257" t="str">
        <f t="shared" si="1"/>
        <v/>
      </c>
      <c r="CG14" s="257">
        <f t="shared" si="2"/>
        <v>0</v>
      </c>
    </row>
    <row r="15" spans="1:98" x14ac:dyDescent="0.25">
      <c r="A15" s="693"/>
      <c r="B15" s="654" t="s">
        <v>32</v>
      </c>
      <c r="C15" s="655"/>
      <c r="D15" s="307">
        <f t="shared" si="0"/>
        <v>164</v>
      </c>
      <c r="E15" s="292">
        <v>164</v>
      </c>
      <c r="F15" s="293"/>
      <c r="G15" s="293"/>
      <c r="H15" s="293"/>
      <c r="I15" s="298"/>
      <c r="J15" s="296"/>
      <c r="K15" s="293"/>
      <c r="L15" s="293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9"/>
      <c r="Z15" s="310"/>
      <c r="AA15" s="298"/>
      <c r="AB15" s="298"/>
      <c r="AC15" s="298"/>
      <c r="AD15" s="289"/>
      <c r="CA15" s="257" t="str">
        <f t="shared" si="1"/>
        <v/>
      </c>
      <c r="CG15" s="257">
        <f t="shared" si="2"/>
        <v>0</v>
      </c>
    </row>
    <row r="16" spans="1:98" x14ac:dyDescent="0.25">
      <c r="A16" s="693"/>
      <c r="B16" s="618" t="s">
        <v>33</v>
      </c>
      <c r="C16" s="619"/>
      <c r="D16" s="291">
        <f t="shared" si="0"/>
        <v>56</v>
      </c>
      <c r="E16" s="311">
        <v>56</v>
      </c>
      <c r="F16" s="312"/>
      <c r="G16" s="312"/>
      <c r="H16" s="312"/>
      <c r="I16" s="297"/>
      <c r="J16" s="313"/>
      <c r="K16" s="312"/>
      <c r="L16" s="312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5"/>
      <c r="Z16" s="295"/>
      <c r="AA16" s="297"/>
      <c r="AB16" s="297"/>
      <c r="AC16" s="297"/>
      <c r="AD16" s="289"/>
      <c r="CA16" s="257" t="str">
        <f t="shared" si="1"/>
        <v/>
      </c>
      <c r="CG16" s="257">
        <f t="shared" si="2"/>
        <v>0</v>
      </c>
    </row>
    <row r="17" spans="1:85" x14ac:dyDescent="0.25">
      <c r="A17" s="693"/>
      <c r="B17" s="618" t="s">
        <v>34</v>
      </c>
      <c r="C17" s="619"/>
      <c r="D17" s="291">
        <f t="shared" si="0"/>
        <v>8</v>
      </c>
      <c r="E17" s="311">
        <v>8</v>
      </c>
      <c r="F17" s="312"/>
      <c r="G17" s="312"/>
      <c r="H17" s="312"/>
      <c r="I17" s="297"/>
      <c r="J17" s="313"/>
      <c r="K17" s="312"/>
      <c r="L17" s="312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5"/>
      <c r="Z17" s="295"/>
      <c r="AA17" s="297"/>
      <c r="AB17" s="297"/>
      <c r="AC17" s="297"/>
      <c r="AD17" s="289"/>
      <c r="CA17" s="257" t="str">
        <f t="shared" si="1"/>
        <v/>
      </c>
      <c r="CG17" s="257">
        <f t="shared" si="2"/>
        <v>0</v>
      </c>
    </row>
    <row r="18" spans="1:85" x14ac:dyDescent="0.25">
      <c r="A18" s="693"/>
      <c r="B18" s="618" t="s">
        <v>79</v>
      </c>
      <c r="C18" s="619"/>
      <c r="D18" s="291">
        <f t="shared" si="0"/>
        <v>0</v>
      </c>
      <c r="E18" s="311"/>
      <c r="F18" s="312"/>
      <c r="G18" s="312"/>
      <c r="H18" s="312"/>
      <c r="I18" s="297"/>
      <c r="J18" s="313"/>
      <c r="K18" s="312"/>
      <c r="L18" s="312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5"/>
      <c r="Z18" s="295"/>
      <c r="AA18" s="297"/>
      <c r="AB18" s="297"/>
      <c r="AC18" s="297"/>
      <c r="AD18" s="289"/>
      <c r="CA18" s="257" t="str">
        <f t="shared" si="1"/>
        <v/>
      </c>
      <c r="CG18" s="257">
        <f t="shared" si="2"/>
        <v>0</v>
      </c>
    </row>
    <row r="19" spans="1:85" x14ac:dyDescent="0.25">
      <c r="A19" s="693"/>
      <c r="B19" s="618" t="s">
        <v>35</v>
      </c>
      <c r="C19" s="619"/>
      <c r="D19" s="291">
        <f t="shared" si="0"/>
        <v>48</v>
      </c>
      <c r="E19" s="311">
        <v>48</v>
      </c>
      <c r="F19" s="312"/>
      <c r="G19" s="312"/>
      <c r="H19" s="312"/>
      <c r="I19" s="297"/>
      <c r="J19" s="313"/>
      <c r="K19" s="312"/>
      <c r="L19" s="312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5"/>
      <c r="Z19" s="295"/>
      <c r="AA19" s="297"/>
      <c r="AB19" s="297"/>
      <c r="AC19" s="297"/>
      <c r="AD19" s="289"/>
      <c r="CA19" s="257" t="str">
        <f t="shared" si="1"/>
        <v/>
      </c>
      <c r="CG19" s="257">
        <f t="shared" si="2"/>
        <v>0</v>
      </c>
    </row>
    <row r="20" spans="1:85" x14ac:dyDescent="0.25">
      <c r="A20" s="693"/>
      <c r="B20" s="618" t="s">
        <v>36</v>
      </c>
      <c r="C20" s="619"/>
      <c r="D20" s="291">
        <f>SUM(J20:T20)</f>
        <v>43</v>
      </c>
      <c r="E20" s="316"/>
      <c r="F20" s="317"/>
      <c r="G20" s="317"/>
      <c r="H20" s="317"/>
      <c r="I20" s="318"/>
      <c r="J20" s="313"/>
      <c r="K20" s="312">
        <v>4</v>
      </c>
      <c r="L20" s="312">
        <v>17</v>
      </c>
      <c r="M20" s="312">
        <v>10</v>
      </c>
      <c r="N20" s="312">
        <v>7</v>
      </c>
      <c r="O20" s="312">
        <v>3</v>
      </c>
      <c r="P20" s="312">
        <v>2</v>
      </c>
      <c r="Q20" s="312"/>
      <c r="R20" s="312"/>
      <c r="S20" s="312"/>
      <c r="T20" s="312"/>
      <c r="U20" s="319"/>
      <c r="V20" s="319"/>
      <c r="W20" s="319"/>
      <c r="X20" s="319"/>
      <c r="Y20" s="315"/>
      <c r="Z20" s="295">
        <v>43</v>
      </c>
      <c r="AA20" s="297"/>
      <c r="AB20" s="318"/>
      <c r="AC20" s="318"/>
      <c r="AD20" s="289"/>
      <c r="CA20" s="257" t="str">
        <f t="shared" si="1"/>
        <v/>
      </c>
      <c r="CG20" s="257">
        <f t="shared" si="2"/>
        <v>0</v>
      </c>
    </row>
    <row r="21" spans="1:85" x14ac:dyDescent="0.25">
      <c r="A21" s="693"/>
      <c r="B21" s="621" t="s">
        <v>106</v>
      </c>
      <c r="C21" s="622"/>
      <c r="D21" s="320">
        <f>SUM(H21:T21)</f>
        <v>0</v>
      </c>
      <c r="E21" s="321"/>
      <c r="F21" s="322"/>
      <c r="G21" s="322"/>
      <c r="H21" s="323"/>
      <c r="I21" s="324"/>
      <c r="J21" s="325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6"/>
      <c r="V21" s="326"/>
      <c r="W21" s="326"/>
      <c r="X21" s="326"/>
      <c r="Y21" s="327"/>
      <c r="Z21" s="328"/>
      <c r="AA21" s="324"/>
      <c r="AB21" s="329"/>
      <c r="AC21" s="329"/>
      <c r="AD21" s="289"/>
      <c r="CA21" s="257" t="str">
        <f t="shared" si="1"/>
        <v/>
      </c>
      <c r="CG21" s="257">
        <f t="shared" si="2"/>
        <v>0</v>
      </c>
    </row>
    <row r="22" spans="1:85" x14ac:dyDescent="0.25">
      <c r="A22" s="693"/>
      <c r="B22" s="623" t="s">
        <v>107</v>
      </c>
      <c r="C22" s="330" t="s">
        <v>37</v>
      </c>
      <c r="D22" s="270">
        <f>E22</f>
        <v>24</v>
      </c>
      <c r="E22" s="283">
        <v>24</v>
      </c>
      <c r="F22" s="275"/>
      <c r="G22" s="275"/>
      <c r="H22" s="275"/>
      <c r="I22" s="274"/>
      <c r="J22" s="331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276"/>
      <c r="Y22" s="333"/>
      <c r="Z22" s="278"/>
      <c r="AA22" s="334"/>
      <c r="AB22" s="279"/>
      <c r="AC22" s="279"/>
      <c r="AD22" s="289"/>
      <c r="CA22" s="257" t="str">
        <f t="shared" si="1"/>
        <v/>
      </c>
      <c r="CG22" s="257">
        <f t="shared" si="2"/>
        <v>0</v>
      </c>
    </row>
    <row r="23" spans="1:85" x14ac:dyDescent="0.25">
      <c r="A23" s="693"/>
      <c r="B23" s="624"/>
      <c r="C23" s="335" t="s">
        <v>38</v>
      </c>
      <c r="D23" s="320">
        <f>E23</f>
        <v>45</v>
      </c>
      <c r="E23" s="311">
        <v>45</v>
      </c>
      <c r="F23" s="322"/>
      <c r="G23" s="322"/>
      <c r="H23" s="322"/>
      <c r="I23" s="336"/>
      <c r="J23" s="33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26"/>
      <c r="Y23" s="338"/>
      <c r="Z23" s="339"/>
      <c r="AA23" s="324"/>
      <c r="AB23" s="329"/>
      <c r="AC23" s="329"/>
      <c r="AD23" s="289"/>
      <c r="CA23" s="257" t="str">
        <f t="shared" si="1"/>
        <v/>
      </c>
      <c r="CG23" s="257">
        <f t="shared" si="2"/>
        <v>0</v>
      </c>
    </row>
    <row r="24" spans="1:85" x14ac:dyDescent="0.25">
      <c r="A24" s="693"/>
      <c r="B24" s="625"/>
      <c r="C24" s="340" t="s">
        <v>39</v>
      </c>
      <c r="D24" s="341">
        <f>SUM(E24:G24)</f>
        <v>0</v>
      </c>
      <c r="E24" s="342"/>
      <c r="F24" s="343"/>
      <c r="G24" s="343"/>
      <c r="H24" s="344"/>
      <c r="I24" s="345"/>
      <c r="J24" s="344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7"/>
      <c r="Y24" s="348"/>
      <c r="Z24" s="349"/>
      <c r="AA24" s="350"/>
      <c r="AB24" s="350"/>
      <c r="AC24" s="350"/>
      <c r="AD24" s="289"/>
      <c r="CA24" s="257" t="str">
        <f t="shared" si="1"/>
        <v/>
      </c>
      <c r="CG24" s="257">
        <f t="shared" si="2"/>
        <v>0</v>
      </c>
    </row>
    <row r="25" spans="1:85" x14ac:dyDescent="0.25">
      <c r="A25" s="693"/>
      <c r="B25" s="623" t="s">
        <v>40</v>
      </c>
      <c r="C25" s="351" t="s">
        <v>41</v>
      </c>
      <c r="D25" s="282">
        <f>SUM(E25:G25)</f>
        <v>0</v>
      </c>
      <c r="E25" s="283"/>
      <c r="F25" s="284"/>
      <c r="G25" s="284"/>
      <c r="H25" s="332"/>
      <c r="I25" s="352"/>
      <c r="J25" s="331"/>
      <c r="K25" s="332"/>
      <c r="L25" s="332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33"/>
      <c r="Z25" s="278"/>
      <c r="AA25" s="334"/>
      <c r="AB25" s="288"/>
      <c r="AC25" s="288"/>
      <c r="AD25" s="289"/>
      <c r="CA25" s="257" t="str">
        <f t="shared" si="1"/>
        <v/>
      </c>
      <c r="CG25" s="257">
        <f t="shared" si="2"/>
        <v>0</v>
      </c>
    </row>
    <row r="26" spans="1:85" x14ac:dyDescent="0.25">
      <c r="A26" s="693"/>
      <c r="B26" s="624"/>
      <c r="C26" s="354" t="s">
        <v>42</v>
      </c>
      <c r="D26" s="291">
        <f>SUM(E26:I26)</f>
        <v>0</v>
      </c>
      <c r="E26" s="311"/>
      <c r="F26" s="312"/>
      <c r="G26" s="312"/>
      <c r="H26" s="312"/>
      <c r="I26" s="297"/>
      <c r="J26" s="337"/>
      <c r="K26" s="317"/>
      <c r="L26" s="317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38"/>
      <c r="Z26" s="339"/>
      <c r="AA26" s="324"/>
      <c r="AB26" s="297"/>
      <c r="AC26" s="297"/>
      <c r="AD26" s="289"/>
      <c r="CA26" s="257" t="str">
        <f t="shared" si="1"/>
        <v/>
      </c>
      <c r="CG26" s="257">
        <f t="shared" si="2"/>
        <v>0</v>
      </c>
    </row>
    <row r="27" spans="1:85" x14ac:dyDescent="0.25">
      <c r="A27" s="693"/>
      <c r="B27" s="625"/>
      <c r="C27" s="340" t="s">
        <v>39</v>
      </c>
      <c r="D27" s="341">
        <f>SUM(E27:I27)</f>
        <v>0</v>
      </c>
      <c r="E27" s="342"/>
      <c r="F27" s="355"/>
      <c r="G27" s="355"/>
      <c r="H27" s="355"/>
      <c r="I27" s="350"/>
      <c r="J27" s="344"/>
      <c r="K27" s="346"/>
      <c r="L27" s="346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8"/>
      <c r="Z27" s="349"/>
      <c r="AA27" s="350"/>
      <c r="AB27" s="350"/>
      <c r="AC27" s="350"/>
      <c r="AD27" s="289"/>
      <c r="CA27" s="257" t="str">
        <f t="shared" si="1"/>
        <v/>
      </c>
      <c r="CG27" s="257">
        <f t="shared" si="2"/>
        <v>0</v>
      </c>
    </row>
    <row r="28" spans="1:85" x14ac:dyDescent="0.25">
      <c r="A28" s="693"/>
      <c r="B28" s="654" t="s">
        <v>43</v>
      </c>
      <c r="C28" s="655"/>
      <c r="D28" s="307">
        <f t="shared" ref="D28:D33" si="3">SUM(E28:X28)</f>
        <v>283</v>
      </c>
      <c r="E28" s="292">
        <v>217</v>
      </c>
      <c r="F28" s="293"/>
      <c r="G28" s="293"/>
      <c r="H28" s="293"/>
      <c r="I28" s="298"/>
      <c r="J28" s="296">
        <v>1</v>
      </c>
      <c r="K28" s="293">
        <v>3</v>
      </c>
      <c r="L28" s="293">
        <v>4</v>
      </c>
      <c r="M28" s="308">
        <v>1</v>
      </c>
      <c r="N28" s="308">
        <v>1</v>
      </c>
      <c r="O28" s="308">
        <v>4</v>
      </c>
      <c r="P28" s="308">
        <v>1</v>
      </c>
      <c r="Q28" s="308">
        <v>3</v>
      </c>
      <c r="R28" s="308">
        <v>3</v>
      </c>
      <c r="S28" s="308">
        <v>5</v>
      </c>
      <c r="T28" s="308">
        <v>4</v>
      </c>
      <c r="U28" s="308">
        <v>3</v>
      </c>
      <c r="V28" s="308">
        <v>8</v>
      </c>
      <c r="W28" s="308">
        <v>7</v>
      </c>
      <c r="X28" s="308">
        <v>18</v>
      </c>
      <c r="Y28" s="309"/>
      <c r="Z28" s="310"/>
      <c r="AA28" s="298"/>
      <c r="AB28" s="298"/>
      <c r="AC28" s="298"/>
      <c r="AD28" s="289"/>
      <c r="CA28" s="257" t="str">
        <f t="shared" si="1"/>
        <v/>
      </c>
      <c r="CG28" s="257">
        <f t="shared" si="2"/>
        <v>0</v>
      </c>
    </row>
    <row r="29" spans="1:85" x14ac:dyDescent="0.25">
      <c r="A29" s="693"/>
      <c r="B29" s="618" t="s">
        <v>44</v>
      </c>
      <c r="C29" s="619"/>
      <c r="D29" s="291">
        <f t="shared" si="3"/>
        <v>136</v>
      </c>
      <c r="E29" s="311">
        <v>136</v>
      </c>
      <c r="F29" s="312"/>
      <c r="G29" s="312"/>
      <c r="H29" s="312"/>
      <c r="I29" s="297"/>
      <c r="J29" s="313"/>
      <c r="K29" s="312"/>
      <c r="L29" s="312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5"/>
      <c r="Z29" s="295"/>
      <c r="AA29" s="297"/>
      <c r="AB29" s="324"/>
      <c r="AC29" s="297"/>
      <c r="AD29" s="289"/>
      <c r="CA29" s="257" t="str">
        <f t="shared" si="1"/>
        <v/>
      </c>
      <c r="CG29" s="257">
        <f t="shared" si="2"/>
        <v>0</v>
      </c>
    </row>
    <row r="30" spans="1:85" x14ac:dyDescent="0.25">
      <c r="A30" s="693"/>
      <c r="B30" s="620" t="s">
        <v>80</v>
      </c>
      <c r="C30" s="356" t="s">
        <v>108</v>
      </c>
      <c r="D30" s="291">
        <f t="shared" si="3"/>
        <v>0</v>
      </c>
      <c r="E30" s="311"/>
      <c r="F30" s="312"/>
      <c r="G30" s="312"/>
      <c r="H30" s="312"/>
      <c r="I30" s="297"/>
      <c r="J30" s="313"/>
      <c r="K30" s="312"/>
      <c r="L30" s="312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5"/>
      <c r="Z30" s="295"/>
      <c r="AA30" s="297"/>
      <c r="AB30" s="297"/>
      <c r="AC30" s="297"/>
      <c r="AD30" s="289"/>
      <c r="CA30" s="257" t="str">
        <f t="shared" si="1"/>
        <v/>
      </c>
      <c r="CG30" s="257">
        <f t="shared" si="2"/>
        <v>0</v>
      </c>
    </row>
    <row r="31" spans="1:85" x14ac:dyDescent="0.25">
      <c r="A31" s="693"/>
      <c r="B31" s="620"/>
      <c r="C31" s="356" t="s">
        <v>109</v>
      </c>
      <c r="D31" s="291">
        <f t="shared" si="3"/>
        <v>0</v>
      </c>
      <c r="E31" s="311"/>
      <c r="F31" s="312"/>
      <c r="G31" s="312"/>
      <c r="H31" s="312"/>
      <c r="I31" s="297"/>
      <c r="J31" s="313"/>
      <c r="K31" s="312"/>
      <c r="L31" s="312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5"/>
      <c r="Z31" s="295"/>
      <c r="AA31" s="297"/>
      <c r="AB31" s="297"/>
      <c r="AC31" s="297"/>
      <c r="AD31" s="289"/>
      <c r="CA31" s="257" t="str">
        <f t="shared" si="1"/>
        <v/>
      </c>
      <c r="CG31" s="257">
        <f t="shared" si="2"/>
        <v>0</v>
      </c>
    </row>
    <row r="32" spans="1:85" x14ac:dyDescent="0.25">
      <c r="A32" s="693"/>
      <c r="B32" s="691" t="s">
        <v>81</v>
      </c>
      <c r="C32" s="691"/>
      <c r="D32" s="291">
        <f t="shared" si="3"/>
        <v>0</v>
      </c>
      <c r="E32" s="311"/>
      <c r="F32" s="312"/>
      <c r="G32" s="312"/>
      <c r="H32" s="312"/>
      <c r="I32" s="297"/>
      <c r="J32" s="313"/>
      <c r="K32" s="312"/>
      <c r="L32" s="312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5"/>
      <c r="Z32" s="295"/>
      <c r="AA32" s="297"/>
      <c r="AB32" s="297"/>
      <c r="AC32" s="297"/>
      <c r="AD32" s="289"/>
      <c r="CA32" s="257" t="str">
        <f t="shared" si="1"/>
        <v/>
      </c>
      <c r="CG32" s="257">
        <f t="shared" si="2"/>
        <v>0</v>
      </c>
    </row>
    <row r="33" spans="1:85" x14ac:dyDescent="0.25">
      <c r="A33" s="693"/>
      <c r="B33" s="618" t="s">
        <v>45</v>
      </c>
      <c r="C33" s="619"/>
      <c r="D33" s="291">
        <f t="shared" si="3"/>
        <v>0</v>
      </c>
      <c r="E33" s="311"/>
      <c r="F33" s="312"/>
      <c r="G33" s="312"/>
      <c r="H33" s="312"/>
      <c r="I33" s="297"/>
      <c r="J33" s="313"/>
      <c r="K33" s="312"/>
      <c r="L33" s="312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5"/>
      <c r="Z33" s="295"/>
      <c r="AA33" s="297"/>
      <c r="AB33" s="297"/>
      <c r="AC33" s="297"/>
      <c r="AD33" s="289"/>
      <c r="CA33" s="257" t="str">
        <f t="shared" si="1"/>
        <v/>
      </c>
      <c r="CG33" s="257">
        <f t="shared" si="2"/>
        <v>0</v>
      </c>
    </row>
    <row r="34" spans="1:85" x14ac:dyDescent="0.25">
      <c r="A34" s="693"/>
      <c r="B34" s="656" t="s">
        <v>110</v>
      </c>
      <c r="C34" s="657"/>
      <c r="D34" s="357">
        <f>SUM(J34:T34)</f>
        <v>0</v>
      </c>
      <c r="E34" s="316"/>
      <c r="F34" s="317"/>
      <c r="G34" s="317"/>
      <c r="H34" s="317"/>
      <c r="I34" s="318"/>
      <c r="J34" s="313"/>
      <c r="K34" s="312"/>
      <c r="L34" s="312"/>
      <c r="M34" s="314"/>
      <c r="N34" s="314"/>
      <c r="O34" s="314"/>
      <c r="P34" s="314"/>
      <c r="Q34" s="314"/>
      <c r="R34" s="314"/>
      <c r="S34" s="314"/>
      <c r="T34" s="314"/>
      <c r="U34" s="319"/>
      <c r="V34" s="319"/>
      <c r="W34" s="319"/>
      <c r="X34" s="319"/>
      <c r="Y34" s="315"/>
      <c r="Z34" s="295"/>
      <c r="AA34" s="297"/>
      <c r="AB34" s="297"/>
      <c r="AC34" s="318"/>
      <c r="AD34" s="289"/>
      <c r="CA34" s="257" t="str">
        <f t="shared" si="1"/>
        <v/>
      </c>
      <c r="CG34" s="257">
        <f t="shared" si="2"/>
        <v>0</v>
      </c>
    </row>
    <row r="35" spans="1:85" x14ac:dyDescent="0.25">
      <c r="A35" s="693"/>
      <c r="B35" s="621" t="s">
        <v>47</v>
      </c>
      <c r="C35" s="622"/>
      <c r="D35" s="320">
        <f>SUM(E35:X35)</f>
        <v>666</v>
      </c>
      <c r="E35" s="358">
        <v>161</v>
      </c>
      <c r="F35" s="323"/>
      <c r="G35" s="323">
        <v>1</v>
      </c>
      <c r="H35" s="323">
        <v>1</v>
      </c>
      <c r="I35" s="324"/>
      <c r="J35" s="325"/>
      <c r="K35" s="323">
        <v>17</v>
      </c>
      <c r="L35" s="323">
        <v>13</v>
      </c>
      <c r="M35" s="359">
        <v>14</v>
      </c>
      <c r="N35" s="359">
        <v>17</v>
      </c>
      <c r="O35" s="359">
        <v>12</v>
      </c>
      <c r="P35" s="359">
        <v>15</v>
      </c>
      <c r="Q35" s="359">
        <v>19</v>
      </c>
      <c r="R35" s="359">
        <v>34</v>
      </c>
      <c r="S35" s="359">
        <v>38</v>
      </c>
      <c r="T35" s="359">
        <v>58</v>
      </c>
      <c r="U35" s="359">
        <v>53</v>
      </c>
      <c r="V35" s="359">
        <v>49</v>
      </c>
      <c r="W35" s="359">
        <v>53</v>
      </c>
      <c r="X35" s="359">
        <v>111</v>
      </c>
      <c r="Y35" s="327"/>
      <c r="Z35" s="328"/>
      <c r="AA35" s="324"/>
      <c r="AB35" s="297"/>
      <c r="AC35" s="324"/>
      <c r="AD35" s="289"/>
      <c r="CA35" s="257" t="str">
        <f t="shared" si="1"/>
        <v/>
      </c>
      <c r="CG35" s="257">
        <f t="shared" si="2"/>
        <v>0</v>
      </c>
    </row>
    <row r="36" spans="1:85" x14ac:dyDescent="0.25">
      <c r="A36" s="693"/>
      <c r="B36" s="623" t="s">
        <v>48</v>
      </c>
      <c r="C36" s="360" t="s">
        <v>49</v>
      </c>
      <c r="D36" s="282">
        <f>SUM(U36:X36)</f>
        <v>0</v>
      </c>
      <c r="E36" s="361"/>
      <c r="F36" s="332"/>
      <c r="G36" s="332"/>
      <c r="H36" s="332"/>
      <c r="I36" s="352"/>
      <c r="J36" s="331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62"/>
      <c r="V36" s="362"/>
      <c r="W36" s="362"/>
      <c r="X36" s="362"/>
      <c r="Y36" s="363"/>
      <c r="Z36" s="364"/>
      <c r="AA36" s="352"/>
      <c r="AB36" s="352"/>
      <c r="AC36" s="352"/>
      <c r="AD36" s="289"/>
      <c r="CA36" s="257" t="str">
        <f t="shared" ref="CA36:CA39" si="4">IF(D36&lt;SUM(Y36:AC36),"Total por edad no puede ser menor que la suma de los subgrupos","")</f>
        <v/>
      </c>
      <c r="CG36" s="257">
        <f t="shared" si="2"/>
        <v>0</v>
      </c>
    </row>
    <row r="37" spans="1:85" x14ac:dyDescent="0.25">
      <c r="A37" s="693"/>
      <c r="B37" s="624"/>
      <c r="C37" s="365" t="s">
        <v>50</v>
      </c>
      <c r="D37" s="291">
        <f>SUM(U37:X37)</f>
        <v>234</v>
      </c>
      <c r="E37" s="316"/>
      <c r="F37" s="317"/>
      <c r="G37" s="317"/>
      <c r="H37" s="317"/>
      <c r="I37" s="318"/>
      <c r="J37" s="33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4">
        <v>50</v>
      </c>
      <c r="V37" s="314">
        <v>43</v>
      </c>
      <c r="W37" s="314">
        <v>48</v>
      </c>
      <c r="X37" s="314">
        <v>93</v>
      </c>
      <c r="Y37" s="366"/>
      <c r="Z37" s="367"/>
      <c r="AA37" s="318"/>
      <c r="AB37" s="318"/>
      <c r="AC37" s="318"/>
      <c r="AD37" s="289"/>
      <c r="CA37" s="257" t="str">
        <f t="shared" si="4"/>
        <v/>
      </c>
      <c r="CG37" s="257">
        <f t="shared" si="2"/>
        <v>0</v>
      </c>
    </row>
    <row r="38" spans="1:85" x14ac:dyDescent="0.25">
      <c r="A38" s="693"/>
      <c r="B38" s="625"/>
      <c r="C38" s="368" t="s">
        <v>51</v>
      </c>
      <c r="D38" s="341">
        <f>SUM(U38:X38)</f>
        <v>0</v>
      </c>
      <c r="E38" s="369"/>
      <c r="F38" s="346"/>
      <c r="G38" s="346"/>
      <c r="H38" s="346"/>
      <c r="I38" s="370"/>
      <c r="J38" s="344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71"/>
      <c r="V38" s="371"/>
      <c r="W38" s="371"/>
      <c r="X38" s="371"/>
      <c r="Y38" s="348"/>
      <c r="Z38" s="349"/>
      <c r="AA38" s="370"/>
      <c r="AB38" s="370"/>
      <c r="AC38" s="370"/>
      <c r="AD38" s="289"/>
      <c r="CA38" s="257" t="str">
        <f t="shared" si="4"/>
        <v/>
      </c>
      <c r="CG38" s="257">
        <f t="shared" si="2"/>
        <v>0</v>
      </c>
    </row>
    <row r="39" spans="1:85" x14ac:dyDescent="0.25">
      <c r="A39" s="693"/>
      <c r="B39" s="695" t="s">
        <v>52</v>
      </c>
      <c r="C39" s="696"/>
      <c r="D39" s="300">
        <f>SUM(E39:X39)</f>
        <v>0</v>
      </c>
      <c r="E39" s="301"/>
      <c r="F39" s="302"/>
      <c r="G39" s="302"/>
      <c r="H39" s="302"/>
      <c r="I39" s="306"/>
      <c r="J39" s="305"/>
      <c r="K39" s="302"/>
      <c r="L39" s="30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3"/>
      <c r="Z39" s="374"/>
      <c r="AA39" s="375"/>
      <c r="AB39" s="375"/>
      <c r="AC39" s="375"/>
      <c r="AD39" s="289"/>
      <c r="CA39" s="257" t="str">
        <f t="shared" si="4"/>
        <v/>
      </c>
      <c r="CG39" s="257">
        <f t="shared" si="2"/>
        <v>0</v>
      </c>
    </row>
    <row r="40" spans="1:85" x14ac:dyDescent="0.25">
      <c r="A40" s="694"/>
      <c r="B40" s="626" t="s">
        <v>4</v>
      </c>
      <c r="C40" s="627"/>
      <c r="D40" s="376">
        <f>SUM(E40:X40)</f>
        <v>2041</v>
      </c>
      <c r="E40" s="377">
        <f t="shared" ref="E40:AC40" si="5">SUM(E11:E39)</f>
        <v>1094</v>
      </c>
      <c r="F40" s="378">
        <f t="shared" si="5"/>
        <v>6</v>
      </c>
      <c r="G40" s="378">
        <f t="shared" si="5"/>
        <v>17</v>
      </c>
      <c r="H40" s="378">
        <f t="shared" si="5"/>
        <v>19</v>
      </c>
      <c r="I40" s="379">
        <f t="shared" si="5"/>
        <v>8</v>
      </c>
      <c r="J40" s="380">
        <f t="shared" si="5"/>
        <v>1</v>
      </c>
      <c r="K40" s="378">
        <f t="shared" si="5"/>
        <v>25</v>
      </c>
      <c r="L40" s="378">
        <f t="shared" si="5"/>
        <v>44</v>
      </c>
      <c r="M40" s="381">
        <f t="shared" si="5"/>
        <v>26</v>
      </c>
      <c r="N40" s="381">
        <f t="shared" si="5"/>
        <v>25</v>
      </c>
      <c r="O40" s="381">
        <f t="shared" si="5"/>
        <v>19</v>
      </c>
      <c r="P40" s="381">
        <f t="shared" si="5"/>
        <v>21</v>
      </c>
      <c r="Q40" s="381">
        <f t="shared" si="5"/>
        <v>29</v>
      </c>
      <c r="R40" s="381">
        <f t="shared" si="5"/>
        <v>42</v>
      </c>
      <c r="S40" s="381">
        <f t="shared" si="5"/>
        <v>49</v>
      </c>
      <c r="T40" s="381">
        <f t="shared" si="5"/>
        <v>67</v>
      </c>
      <c r="U40" s="381">
        <f t="shared" si="5"/>
        <v>107</v>
      </c>
      <c r="V40" s="381">
        <f t="shared" si="5"/>
        <v>102</v>
      </c>
      <c r="W40" s="381">
        <f t="shared" si="5"/>
        <v>115</v>
      </c>
      <c r="X40" s="381">
        <f t="shared" si="5"/>
        <v>225</v>
      </c>
      <c r="Y40" s="382">
        <f t="shared" si="5"/>
        <v>0</v>
      </c>
      <c r="Z40" s="383">
        <f t="shared" si="5"/>
        <v>43</v>
      </c>
      <c r="AA40" s="379">
        <f t="shared" si="5"/>
        <v>0</v>
      </c>
      <c r="AB40" s="379">
        <f t="shared" si="5"/>
        <v>0</v>
      </c>
      <c r="AC40" s="379">
        <f t="shared" si="5"/>
        <v>0</v>
      </c>
      <c r="AD40" s="280"/>
    </row>
    <row r="41" spans="1:85" x14ac:dyDescent="0.25">
      <c r="A41" s="384" t="s">
        <v>53</v>
      </c>
      <c r="B41" s="385"/>
      <c r="C41" s="385"/>
      <c r="D41" s="385"/>
      <c r="E41" s="385"/>
      <c r="F41" s="385"/>
      <c r="G41" s="386"/>
      <c r="H41" s="386"/>
      <c r="I41" s="387"/>
      <c r="J41" s="387"/>
      <c r="K41" s="387"/>
      <c r="L41" s="387"/>
      <c r="M41" s="387"/>
      <c r="N41" s="387"/>
      <c r="O41" s="388"/>
      <c r="P41" s="387"/>
      <c r="Q41" s="254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</row>
    <row r="42" spans="1:85" ht="42" x14ac:dyDescent="0.25">
      <c r="A42" s="697" t="s">
        <v>3</v>
      </c>
      <c r="B42" s="698"/>
      <c r="C42" s="699"/>
      <c r="D42" s="389" t="s">
        <v>4</v>
      </c>
      <c r="E42" s="390" t="s">
        <v>54</v>
      </c>
      <c r="F42" s="391" t="s">
        <v>111</v>
      </c>
      <c r="G42" s="391" t="s">
        <v>55</v>
      </c>
      <c r="H42" s="392" t="s">
        <v>56</v>
      </c>
      <c r="I42" s="393" t="s">
        <v>112</v>
      </c>
      <c r="J42" s="387"/>
      <c r="K42" s="387"/>
      <c r="L42" s="387"/>
      <c r="M42" s="387"/>
      <c r="N42" s="387"/>
      <c r="O42" s="387"/>
      <c r="P42" s="387"/>
      <c r="Q42" s="254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</row>
    <row r="43" spans="1:85" x14ac:dyDescent="0.25">
      <c r="A43" s="692" t="s">
        <v>26</v>
      </c>
      <c r="B43" s="628" t="s">
        <v>27</v>
      </c>
      <c r="C43" s="629"/>
      <c r="D43" s="270">
        <f t="shared" ref="D43:D72" si="6">SUM(E43:H43)</f>
        <v>288</v>
      </c>
      <c r="E43" s="271">
        <v>140</v>
      </c>
      <c r="F43" s="272">
        <v>6</v>
      </c>
      <c r="G43" s="272"/>
      <c r="H43" s="394">
        <v>142</v>
      </c>
      <c r="I43" s="395"/>
      <c r="J43" s="289"/>
      <c r="K43" s="387"/>
      <c r="L43" s="387"/>
      <c r="M43" s="387"/>
      <c r="N43" s="387"/>
      <c r="O43" s="387"/>
      <c r="P43" s="387"/>
      <c r="Q43" s="254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CA43" s="257" t="str">
        <f t="shared" ref="CA43:CA71" si="7">IF(AND(D43=0,D11&gt;0),"En esta área en Sección A,  se consignan personas pero falta registrar la Sesión","")</f>
        <v/>
      </c>
      <c r="CG43" s="257">
        <f t="shared" ref="CG43:CG71" si="8">IF(AND(D43=0,D11&gt;0),1,0)</f>
        <v>0</v>
      </c>
    </row>
    <row r="44" spans="1:85" x14ac:dyDescent="0.25">
      <c r="A44" s="693"/>
      <c r="B44" s="630" t="s">
        <v>28</v>
      </c>
      <c r="C44" s="281" t="s">
        <v>29</v>
      </c>
      <c r="D44" s="270">
        <f t="shared" si="6"/>
        <v>56</v>
      </c>
      <c r="E44" s="283">
        <v>31</v>
      </c>
      <c r="F44" s="284">
        <v>6</v>
      </c>
      <c r="G44" s="284"/>
      <c r="H44" s="362">
        <v>19</v>
      </c>
      <c r="I44" s="396"/>
      <c r="J44" s="289"/>
      <c r="K44" s="387"/>
      <c r="L44" s="387"/>
      <c r="M44" s="387"/>
      <c r="N44" s="387"/>
      <c r="O44" s="387"/>
      <c r="P44" s="387"/>
      <c r="Q44" s="254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CA44" s="257" t="str">
        <f t="shared" si="7"/>
        <v/>
      </c>
      <c r="CG44" s="257">
        <f t="shared" si="8"/>
        <v>0</v>
      </c>
    </row>
    <row r="45" spans="1:85" x14ac:dyDescent="0.25">
      <c r="A45" s="693"/>
      <c r="B45" s="631"/>
      <c r="C45" s="290" t="s">
        <v>30</v>
      </c>
      <c r="D45" s="320">
        <f t="shared" si="6"/>
        <v>16</v>
      </c>
      <c r="E45" s="311">
        <v>8</v>
      </c>
      <c r="F45" s="312"/>
      <c r="G45" s="312"/>
      <c r="H45" s="314">
        <v>8</v>
      </c>
      <c r="I45" s="397"/>
      <c r="J45" s="289"/>
      <c r="K45" s="387"/>
      <c r="L45" s="387"/>
      <c r="M45" s="387"/>
      <c r="N45" s="387"/>
      <c r="O45" s="387"/>
      <c r="P45" s="387"/>
      <c r="Q45" s="254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CA45" s="257" t="str">
        <f t="shared" si="7"/>
        <v/>
      </c>
      <c r="CG45" s="257">
        <f t="shared" si="8"/>
        <v>0</v>
      </c>
    </row>
    <row r="46" spans="1:85" x14ac:dyDescent="0.25">
      <c r="A46" s="693"/>
      <c r="B46" s="632"/>
      <c r="C46" s="299" t="s">
        <v>31</v>
      </c>
      <c r="D46" s="341">
        <f t="shared" si="6"/>
        <v>50</v>
      </c>
      <c r="E46" s="342">
        <v>18</v>
      </c>
      <c r="F46" s="355">
        <v>6</v>
      </c>
      <c r="G46" s="355"/>
      <c r="H46" s="371">
        <v>26</v>
      </c>
      <c r="I46" s="398"/>
      <c r="J46" s="289"/>
      <c r="K46" s="387"/>
      <c r="L46" s="387"/>
      <c r="M46" s="387"/>
      <c r="N46" s="387"/>
      <c r="O46" s="387"/>
      <c r="P46" s="387"/>
      <c r="Q46" s="254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CA46" s="257" t="str">
        <f t="shared" si="7"/>
        <v/>
      </c>
      <c r="CG46" s="257">
        <f t="shared" si="8"/>
        <v>0</v>
      </c>
    </row>
    <row r="47" spans="1:85" x14ac:dyDescent="0.25">
      <c r="A47" s="693"/>
      <c r="B47" s="654" t="s">
        <v>32</v>
      </c>
      <c r="C47" s="655"/>
      <c r="D47" s="357">
        <f t="shared" si="6"/>
        <v>194</v>
      </c>
      <c r="E47" s="292">
        <v>101</v>
      </c>
      <c r="F47" s="293">
        <v>6</v>
      </c>
      <c r="G47" s="293"/>
      <c r="H47" s="308">
        <v>87</v>
      </c>
      <c r="I47" s="399"/>
      <c r="J47" s="289"/>
      <c r="K47" s="387"/>
      <c r="L47" s="387"/>
      <c r="M47" s="387"/>
      <c r="N47" s="387"/>
      <c r="O47" s="387"/>
      <c r="P47" s="387"/>
      <c r="Q47" s="254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CA47" s="257" t="str">
        <f t="shared" si="7"/>
        <v/>
      </c>
      <c r="CG47" s="257">
        <f t="shared" si="8"/>
        <v>0</v>
      </c>
    </row>
    <row r="48" spans="1:85" x14ac:dyDescent="0.25">
      <c r="A48" s="693"/>
      <c r="B48" s="618" t="s">
        <v>33</v>
      </c>
      <c r="C48" s="619"/>
      <c r="D48" s="320">
        <f t="shared" si="6"/>
        <v>56</v>
      </c>
      <c r="E48" s="311">
        <v>28</v>
      </c>
      <c r="F48" s="312">
        <v>6</v>
      </c>
      <c r="G48" s="312"/>
      <c r="H48" s="314">
        <v>22</v>
      </c>
      <c r="I48" s="397"/>
      <c r="J48" s="289"/>
      <c r="K48" s="387"/>
      <c r="L48" s="387"/>
      <c r="M48" s="387"/>
      <c r="N48" s="387"/>
      <c r="O48" s="387"/>
      <c r="P48" s="387"/>
      <c r="Q48" s="254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CA48" s="257" t="str">
        <f t="shared" si="7"/>
        <v/>
      </c>
      <c r="CG48" s="257">
        <f t="shared" si="8"/>
        <v>0</v>
      </c>
    </row>
    <row r="49" spans="1:85" x14ac:dyDescent="0.25">
      <c r="A49" s="693"/>
      <c r="B49" s="618" t="s">
        <v>34</v>
      </c>
      <c r="C49" s="619"/>
      <c r="D49" s="320">
        <f t="shared" si="6"/>
        <v>1</v>
      </c>
      <c r="E49" s="311">
        <v>1</v>
      </c>
      <c r="F49" s="312"/>
      <c r="G49" s="312"/>
      <c r="H49" s="314"/>
      <c r="I49" s="397"/>
      <c r="J49" s="289"/>
      <c r="K49" s="387"/>
      <c r="L49" s="387"/>
      <c r="M49" s="387"/>
      <c r="N49" s="387"/>
      <c r="O49" s="387"/>
      <c r="P49" s="387"/>
      <c r="Q49" s="254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CA49" s="257" t="str">
        <f t="shared" si="7"/>
        <v/>
      </c>
      <c r="CG49" s="257">
        <f t="shared" si="8"/>
        <v>0</v>
      </c>
    </row>
    <row r="50" spans="1:85" x14ac:dyDescent="0.25">
      <c r="A50" s="693"/>
      <c r="B50" s="618" t="s">
        <v>79</v>
      </c>
      <c r="C50" s="619"/>
      <c r="D50" s="320">
        <f t="shared" si="6"/>
        <v>0</v>
      </c>
      <c r="E50" s="311"/>
      <c r="F50" s="312"/>
      <c r="G50" s="312"/>
      <c r="H50" s="314"/>
      <c r="I50" s="397"/>
      <c r="J50" s="289"/>
      <c r="K50" s="387"/>
      <c r="L50" s="387"/>
      <c r="M50" s="387"/>
      <c r="N50" s="387"/>
      <c r="O50" s="387"/>
      <c r="P50" s="387"/>
      <c r="Q50" s="254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CA50" s="257" t="str">
        <f t="shared" si="7"/>
        <v/>
      </c>
      <c r="CG50" s="257">
        <f t="shared" si="8"/>
        <v>0</v>
      </c>
    </row>
    <row r="51" spans="1:85" x14ac:dyDescent="0.25">
      <c r="A51" s="693"/>
      <c r="B51" s="618" t="s">
        <v>35</v>
      </c>
      <c r="C51" s="619"/>
      <c r="D51" s="320">
        <f t="shared" si="6"/>
        <v>117</v>
      </c>
      <c r="E51" s="311">
        <v>67</v>
      </c>
      <c r="F51" s="312"/>
      <c r="G51" s="312"/>
      <c r="H51" s="314">
        <v>50</v>
      </c>
      <c r="I51" s="397"/>
      <c r="J51" s="289"/>
      <c r="K51" s="387"/>
      <c r="L51" s="387"/>
      <c r="M51" s="387"/>
      <c r="N51" s="387"/>
      <c r="O51" s="387"/>
      <c r="P51" s="387"/>
      <c r="Q51" s="254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CA51" s="257" t="str">
        <f t="shared" si="7"/>
        <v/>
      </c>
      <c r="CG51" s="257">
        <f t="shared" si="8"/>
        <v>0</v>
      </c>
    </row>
    <row r="52" spans="1:85" x14ac:dyDescent="0.25">
      <c r="A52" s="693"/>
      <c r="B52" s="618" t="s">
        <v>36</v>
      </c>
      <c r="C52" s="619"/>
      <c r="D52" s="320">
        <f t="shared" si="6"/>
        <v>17</v>
      </c>
      <c r="E52" s="358">
        <v>5</v>
      </c>
      <c r="F52" s="323">
        <v>12</v>
      </c>
      <c r="G52" s="323"/>
      <c r="H52" s="359"/>
      <c r="I52" s="400"/>
      <c r="J52" s="289"/>
      <c r="K52" s="387"/>
      <c r="L52" s="387"/>
      <c r="M52" s="387"/>
      <c r="N52" s="387"/>
      <c r="O52" s="387"/>
      <c r="P52" s="387"/>
      <c r="Q52" s="254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CA52" s="257" t="str">
        <f t="shared" si="7"/>
        <v/>
      </c>
      <c r="CG52" s="257">
        <f t="shared" si="8"/>
        <v>0</v>
      </c>
    </row>
    <row r="53" spans="1:85" x14ac:dyDescent="0.25">
      <c r="A53" s="693"/>
      <c r="B53" s="621" t="s">
        <v>106</v>
      </c>
      <c r="C53" s="622"/>
      <c r="D53" s="320">
        <f t="shared" si="6"/>
        <v>0</v>
      </c>
      <c r="E53" s="358"/>
      <c r="F53" s="323"/>
      <c r="G53" s="323"/>
      <c r="H53" s="359"/>
      <c r="I53" s="400"/>
      <c r="J53" s="289"/>
      <c r="K53" s="387"/>
      <c r="L53" s="387"/>
      <c r="M53" s="387"/>
      <c r="N53" s="387"/>
      <c r="O53" s="387"/>
      <c r="P53" s="387"/>
      <c r="Q53" s="254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CA53" s="257" t="str">
        <f t="shared" si="7"/>
        <v/>
      </c>
      <c r="CG53" s="257">
        <f t="shared" si="8"/>
        <v>0</v>
      </c>
    </row>
    <row r="54" spans="1:85" x14ac:dyDescent="0.25">
      <c r="A54" s="693"/>
      <c r="B54" s="623" t="s">
        <v>107</v>
      </c>
      <c r="C54" s="330" t="s">
        <v>37</v>
      </c>
      <c r="D54" s="282">
        <f t="shared" si="6"/>
        <v>32</v>
      </c>
      <c r="E54" s="287">
        <v>18</v>
      </c>
      <c r="F54" s="284">
        <v>6</v>
      </c>
      <c r="G54" s="284"/>
      <c r="H54" s="362">
        <v>8</v>
      </c>
      <c r="I54" s="396"/>
      <c r="J54" s="289"/>
      <c r="K54" s="387"/>
      <c r="L54" s="387"/>
      <c r="M54" s="387"/>
      <c r="N54" s="387"/>
      <c r="O54" s="387"/>
      <c r="P54" s="387"/>
      <c r="Q54" s="254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CA54" s="257" t="str">
        <f t="shared" si="7"/>
        <v/>
      </c>
      <c r="CG54" s="257">
        <f t="shared" si="8"/>
        <v>0</v>
      </c>
    </row>
    <row r="55" spans="1:85" x14ac:dyDescent="0.25">
      <c r="A55" s="693"/>
      <c r="B55" s="624"/>
      <c r="C55" s="335" t="s">
        <v>38</v>
      </c>
      <c r="D55" s="291">
        <f t="shared" si="6"/>
        <v>59</v>
      </c>
      <c r="E55" s="313">
        <v>35</v>
      </c>
      <c r="F55" s="312">
        <v>6</v>
      </c>
      <c r="G55" s="312"/>
      <c r="H55" s="314">
        <v>18</v>
      </c>
      <c r="I55" s="397"/>
      <c r="J55" s="289"/>
      <c r="K55" s="387"/>
      <c r="L55" s="387"/>
      <c r="M55" s="387"/>
      <c r="N55" s="387"/>
      <c r="O55" s="387"/>
      <c r="P55" s="387"/>
      <c r="Q55" s="254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CA55" s="257" t="str">
        <f t="shared" si="7"/>
        <v/>
      </c>
      <c r="CG55" s="257">
        <f t="shared" si="8"/>
        <v>0</v>
      </c>
    </row>
    <row r="56" spans="1:85" x14ac:dyDescent="0.25">
      <c r="A56" s="693"/>
      <c r="B56" s="625"/>
      <c r="C56" s="340" t="s">
        <v>39</v>
      </c>
      <c r="D56" s="341">
        <f t="shared" si="6"/>
        <v>0</v>
      </c>
      <c r="E56" s="343"/>
      <c r="F56" s="355"/>
      <c r="G56" s="355"/>
      <c r="H56" s="371"/>
      <c r="I56" s="398"/>
      <c r="J56" s="289"/>
      <c r="K56" s="387"/>
      <c r="L56" s="387"/>
      <c r="M56" s="387"/>
      <c r="N56" s="387"/>
      <c r="O56" s="387"/>
      <c r="P56" s="387"/>
      <c r="Q56" s="254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CA56" s="257" t="str">
        <f t="shared" si="7"/>
        <v/>
      </c>
      <c r="CG56" s="257">
        <f t="shared" si="8"/>
        <v>0</v>
      </c>
    </row>
    <row r="57" spans="1:85" x14ac:dyDescent="0.25">
      <c r="A57" s="693"/>
      <c r="B57" s="623" t="s">
        <v>40</v>
      </c>
      <c r="C57" s="351" t="s">
        <v>41</v>
      </c>
      <c r="D57" s="270">
        <f t="shared" si="6"/>
        <v>0</v>
      </c>
      <c r="E57" s="283"/>
      <c r="F57" s="284"/>
      <c r="G57" s="284"/>
      <c r="H57" s="362"/>
      <c r="I57" s="396"/>
      <c r="J57" s="289"/>
      <c r="K57" s="387"/>
      <c r="L57" s="387"/>
      <c r="M57" s="387"/>
      <c r="N57" s="387"/>
      <c r="O57" s="387"/>
      <c r="P57" s="387"/>
      <c r="Q57" s="254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CA57" s="257" t="str">
        <f t="shared" si="7"/>
        <v/>
      </c>
      <c r="CG57" s="257">
        <f t="shared" si="8"/>
        <v>0</v>
      </c>
    </row>
    <row r="58" spans="1:85" x14ac:dyDescent="0.25">
      <c r="A58" s="693"/>
      <c r="B58" s="624"/>
      <c r="C58" s="354" t="s">
        <v>42</v>
      </c>
      <c r="D58" s="320">
        <f t="shared" si="6"/>
        <v>0</v>
      </c>
      <c r="E58" s="311"/>
      <c r="F58" s="312"/>
      <c r="G58" s="312"/>
      <c r="H58" s="314"/>
      <c r="I58" s="397"/>
      <c r="J58" s="289"/>
      <c r="K58" s="387"/>
      <c r="L58" s="387"/>
      <c r="M58" s="387"/>
      <c r="N58" s="387"/>
      <c r="O58" s="387"/>
      <c r="P58" s="387"/>
      <c r="Q58" s="254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CA58" s="257" t="str">
        <f t="shared" si="7"/>
        <v/>
      </c>
      <c r="CG58" s="257">
        <f t="shared" si="8"/>
        <v>0</v>
      </c>
    </row>
    <row r="59" spans="1:85" x14ac:dyDescent="0.25">
      <c r="A59" s="693"/>
      <c r="B59" s="625"/>
      <c r="C59" s="340" t="s">
        <v>39</v>
      </c>
      <c r="D59" s="341">
        <f t="shared" si="6"/>
        <v>0</v>
      </c>
      <c r="E59" s="342"/>
      <c r="F59" s="355"/>
      <c r="G59" s="355"/>
      <c r="H59" s="371"/>
      <c r="I59" s="398"/>
      <c r="J59" s="289"/>
      <c r="K59" s="387"/>
      <c r="L59" s="387"/>
      <c r="M59" s="387"/>
      <c r="N59" s="387"/>
      <c r="O59" s="387"/>
      <c r="P59" s="387"/>
      <c r="Q59" s="254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CA59" s="257" t="str">
        <f t="shared" si="7"/>
        <v/>
      </c>
      <c r="CG59" s="257">
        <f t="shared" si="8"/>
        <v>0</v>
      </c>
    </row>
    <row r="60" spans="1:85" x14ac:dyDescent="0.25">
      <c r="A60" s="693"/>
      <c r="B60" s="654" t="s">
        <v>43</v>
      </c>
      <c r="C60" s="655"/>
      <c r="D60" s="357">
        <f t="shared" si="6"/>
        <v>218</v>
      </c>
      <c r="E60" s="292">
        <v>97</v>
      </c>
      <c r="F60" s="293">
        <v>48</v>
      </c>
      <c r="G60" s="293">
        <v>48</v>
      </c>
      <c r="H60" s="308">
        <v>25</v>
      </c>
      <c r="I60" s="399"/>
      <c r="J60" s="289"/>
      <c r="K60" s="387"/>
      <c r="L60" s="387"/>
      <c r="M60" s="387"/>
      <c r="N60" s="387"/>
      <c r="O60" s="387"/>
      <c r="P60" s="387"/>
      <c r="Q60" s="254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CA60" s="257" t="str">
        <f t="shared" si="7"/>
        <v/>
      </c>
      <c r="CG60" s="257">
        <f t="shared" si="8"/>
        <v>0</v>
      </c>
    </row>
    <row r="61" spans="1:85" x14ac:dyDescent="0.25">
      <c r="A61" s="693"/>
      <c r="B61" s="618" t="s">
        <v>44</v>
      </c>
      <c r="C61" s="619"/>
      <c r="D61" s="320">
        <f t="shared" si="6"/>
        <v>228</v>
      </c>
      <c r="E61" s="311">
        <v>66</v>
      </c>
      <c r="F61" s="312"/>
      <c r="G61" s="312"/>
      <c r="H61" s="314">
        <v>162</v>
      </c>
      <c r="I61" s="397"/>
      <c r="J61" s="289"/>
      <c r="K61" s="387"/>
      <c r="L61" s="387"/>
      <c r="M61" s="387"/>
      <c r="N61" s="387"/>
      <c r="O61" s="387"/>
      <c r="P61" s="387"/>
      <c r="Q61" s="254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CA61" s="257" t="str">
        <f t="shared" si="7"/>
        <v/>
      </c>
      <c r="CG61" s="257">
        <f t="shared" si="8"/>
        <v>0</v>
      </c>
    </row>
    <row r="62" spans="1:85" x14ac:dyDescent="0.25">
      <c r="A62" s="693"/>
      <c r="B62" s="620" t="s">
        <v>80</v>
      </c>
      <c r="C62" s="356" t="s">
        <v>108</v>
      </c>
      <c r="D62" s="320">
        <f t="shared" si="6"/>
        <v>0</v>
      </c>
      <c r="E62" s="311"/>
      <c r="F62" s="312"/>
      <c r="G62" s="312"/>
      <c r="H62" s="314"/>
      <c r="I62" s="397"/>
      <c r="J62" s="289"/>
      <c r="K62" s="387"/>
      <c r="L62" s="387"/>
      <c r="M62" s="387"/>
      <c r="N62" s="387"/>
      <c r="O62" s="387"/>
      <c r="P62" s="387"/>
      <c r="Q62" s="254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CA62" s="257" t="str">
        <f t="shared" si="7"/>
        <v/>
      </c>
      <c r="CG62" s="257">
        <f t="shared" si="8"/>
        <v>0</v>
      </c>
    </row>
    <row r="63" spans="1:85" x14ac:dyDescent="0.25">
      <c r="A63" s="693"/>
      <c r="B63" s="620"/>
      <c r="C63" s="356" t="s">
        <v>109</v>
      </c>
      <c r="D63" s="320">
        <f t="shared" si="6"/>
        <v>0</v>
      </c>
      <c r="E63" s="311"/>
      <c r="F63" s="312"/>
      <c r="G63" s="312"/>
      <c r="H63" s="314"/>
      <c r="I63" s="397"/>
      <c r="J63" s="289"/>
      <c r="K63" s="387"/>
      <c r="L63" s="387"/>
      <c r="M63" s="387"/>
      <c r="N63" s="387"/>
      <c r="O63" s="387"/>
      <c r="P63" s="387"/>
      <c r="Q63" s="254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CA63" s="257" t="str">
        <f t="shared" si="7"/>
        <v/>
      </c>
      <c r="CG63" s="257">
        <f t="shared" si="8"/>
        <v>0</v>
      </c>
    </row>
    <row r="64" spans="1:85" x14ac:dyDescent="0.25">
      <c r="A64" s="693"/>
      <c r="B64" s="691" t="s">
        <v>81</v>
      </c>
      <c r="C64" s="691"/>
      <c r="D64" s="320">
        <f t="shared" si="6"/>
        <v>0</v>
      </c>
      <c r="E64" s="311"/>
      <c r="F64" s="312"/>
      <c r="G64" s="312"/>
      <c r="H64" s="314"/>
      <c r="I64" s="397"/>
      <c r="J64" s="289"/>
      <c r="K64" s="387"/>
      <c r="L64" s="387"/>
      <c r="M64" s="387"/>
      <c r="N64" s="387"/>
      <c r="O64" s="387"/>
      <c r="P64" s="387"/>
      <c r="Q64" s="254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CA64" s="257" t="str">
        <f t="shared" si="7"/>
        <v/>
      </c>
      <c r="CG64" s="257">
        <f t="shared" si="8"/>
        <v>0</v>
      </c>
    </row>
    <row r="65" spans="1:85" x14ac:dyDescent="0.25">
      <c r="A65" s="693"/>
      <c r="B65" s="650" t="s">
        <v>45</v>
      </c>
      <c r="C65" s="651"/>
      <c r="D65" s="320">
        <f t="shared" si="6"/>
        <v>0</v>
      </c>
      <c r="E65" s="311"/>
      <c r="F65" s="312"/>
      <c r="G65" s="312"/>
      <c r="H65" s="314"/>
      <c r="I65" s="397"/>
      <c r="J65" s="289"/>
      <c r="K65" s="387"/>
      <c r="L65" s="387"/>
      <c r="M65" s="387"/>
      <c r="N65" s="387"/>
      <c r="O65" s="387"/>
      <c r="P65" s="387"/>
      <c r="Q65" s="254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CA65" s="257" t="str">
        <f t="shared" si="7"/>
        <v/>
      </c>
      <c r="CG65" s="257">
        <f t="shared" si="8"/>
        <v>0</v>
      </c>
    </row>
    <row r="66" spans="1:85" x14ac:dyDescent="0.25">
      <c r="A66" s="693"/>
      <c r="B66" s="656" t="s">
        <v>46</v>
      </c>
      <c r="C66" s="657"/>
      <c r="D66" s="320">
        <f t="shared" si="6"/>
        <v>0</v>
      </c>
      <c r="E66" s="358"/>
      <c r="F66" s="323"/>
      <c r="G66" s="323"/>
      <c r="H66" s="359"/>
      <c r="I66" s="400"/>
      <c r="J66" s="289"/>
      <c r="K66" s="387"/>
      <c r="L66" s="387"/>
      <c r="M66" s="387"/>
      <c r="N66" s="387"/>
      <c r="O66" s="387"/>
      <c r="P66" s="387"/>
      <c r="Q66" s="254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CA66" s="257" t="str">
        <f t="shared" si="7"/>
        <v/>
      </c>
      <c r="CG66" s="257">
        <f t="shared" si="8"/>
        <v>0</v>
      </c>
    </row>
    <row r="67" spans="1:85" x14ac:dyDescent="0.25">
      <c r="A67" s="693"/>
      <c r="B67" s="621" t="s">
        <v>47</v>
      </c>
      <c r="C67" s="622"/>
      <c r="D67" s="320">
        <f t="shared" si="6"/>
        <v>215</v>
      </c>
      <c r="E67" s="358">
        <v>87</v>
      </c>
      <c r="F67" s="323">
        <v>48</v>
      </c>
      <c r="G67" s="323">
        <v>48</v>
      </c>
      <c r="H67" s="359">
        <v>32</v>
      </c>
      <c r="I67" s="400"/>
      <c r="J67" s="289"/>
      <c r="K67" s="387"/>
      <c r="L67" s="387"/>
      <c r="M67" s="387"/>
      <c r="N67" s="387"/>
      <c r="O67" s="387"/>
      <c r="P67" s="387"/>
      <c r="Q67" s="254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CA67" s="257" t="str">
        <f t="shared" si="7"/>
        <v/>
      </c>
      <c r="CG67" s="257">
        <f t="shared" si="8"/>
        <v>0</v>
      </c>
    </row>
    <row r="68" spans="1:85" x14ac:dyDescent="0.25">
      <c r="A68" s="693"/>
      <c r="B68" s="623" t="s">
        <v>48</v>
      </c>
      <c r="C68" s="360" t="s">
        <v>49</v>
      </c>
      <c r="D68" s="270">
        <f t="shared" si="6"/>
        <v>0</v>
      </c>
      <c r="E68" s="283"/>
      <c r="F68" s="284"/>
      <c r="G68" s="284"/>
      <c r="H68" s="362"/>
      <c r="I68" s="396"/>
      <c r="J68" s="289"/>
      <c r="K68" s="387"/>
      <c r="L68" s="387"/>
      <c r="M68" s="387"/>
      <c r="N68" s="387"/>
      <c r="O68" s="387"/>
      <c r="P68" s="387"/>
      <c r="Q68" s="254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CA68" s="257" t="str">
        <f t="shared" si="7"/>
        <v/>
      </c>
      <c r="CG68" s="257">
        <f t="shared" si="8"/>
        <v>0</v>
      </c>
    </row>
    <row r="69" spans="1:85" x14ac:dyDescent="0.25">
      <c r="A69" s="693"/>
      <c r="B69" s="624"/>
      <c r="C69" s="401" t="s">
        <v>50</v>
      </c>
      <c r="D69" s="320">
        <f t="shared" si="6"/>
        <v>24</v>
      </c>
      <c r="E69" s="311">
        <v>24</v>
      </c>
      <c r="F69" s="312"/>
      <c r="G69" s="312"/>
      <c r="H69" s="314"/>
      <c r="I69" s="397"/>
      <c r="J69" s="289"/>
      <c r="K69" s="387"/>
      <c r="L69" s="387"/>
      <c r="M69" s="387"/>
      <c r="N69" s="387"/>
      <c r="O69" s="387"/>
      <c r="P69" s="387"/>
      <c r="Q69" s="254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CA69" s="257" t="str">
        <f t="shared" si="7"/>
        <v/>
      </c>
      <c r="CG69" s="257">
        <f t="shared" si="8"/>
        <v>0</v>
      </c>
    </row>
    <row r="70" spans="1:85" x14ac:dyDescent="0.25">
      <c r="A70" s="693"/>
      <c r="B70" s="625"/>
      <c r="C70" s="368" t="s">
        <v>51</v>
      </c>
      <c r="D70" s="320">
        <f t="shared" si="6"/>
        <v>0</v>
      </c>
      <c r="E70" s="358"/>
      <c r="F70" s="323"/>
      <c r="G70" s="323"/>
      <c r="H70" s="359"/>
      <c r="I70" s="400"/>
      <c r="J70" s="289"/>
      <c r="K70" s="387"/>
      <c r="L70" s="387"/>
      <c r="M70" s="387"/>
      <c r="N70" s="387"/>
      <c r="O70" s="387"/>
      <c r="P70" s="387"/>
      <c r="Q70" s="254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CA70" s="257" t="str">
        <f t="shared" si="7"/>
        <v/>
      </c>
      <c r="CG70" s="257">
        <f t="shared" si="8"/>
        <v>0</v>
      </c>
    </row>
    <row r="71" spans="1:85" x14ac:dyDescent="0.25">
      <c r="A71" s="693"/>
      <c r="B71" s="652" t="s">
        <v>52</v>
      </c>
      <c r="C71" s="653"/>
      <c r="D71" s="376">
        <f t="shared" si="6"/>
        <v>0</v>
      </c>
      <c r="E71" s="402"/>
      <c r="F71" s="403"/>
      <c r="G71" s="403"/>
      <c r="H71" s="404"/>
      <c r="I71" s="405"/>
      <c r="J71" s="289"/>
      <c r="K71" s="387"/>
      <c r="L71" s="387"/>
      <c r="M71" s="387"/>
      <c r="N71" s="387"/>
      <c r="O71" s="387"/>
      <c r="P71" s="387"/>
      <c r="Q71" s="254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CA71" s="257" t="str">
        <f t="shared" si="7"/>
        <v/>
      </c>
      <c r="CG71" s="257">
        <f t="shared" si="8"/>
        <v>0</v>
      </c>
    </row>
    <row r="72" spans="1:85" x14ac:dyDescent="0.25">
      <c r="A72" s="694"/>
      <c r="B72" s="626" t="s">
        <v>4</v>
      </c>
      <c r="C72" s="627"/>
      <c r="D72" s="376">
        <f t="shared" si="6"/>
        <v>1571</v>
      </c>
      <c r="E72" s="376">
        <f>SUM(E43:E71)</f>
        <v>726</v>
      </c>
      <c r="F72" s="376">
        <f>SUM(F43:F71)</f>
        <v>150</v>
      </c>
      <c r="G72" s="376">
        <f>SUM(G43:G71)</f>
        <v>96</v>
      </c>
      <c r="H72" s="406">
        <f>SUM(H43:H71)</f>
        <v>599</v>
      </c>
      <c r="I72" s="407">
        <f>SUM(I43:I71)</f>
        <v>0</v>
      </c>
      <c r="J72" s="289"/>
      <c r="K72" s="387"/>
      <c r="L72" s="387"/>
      <c r="M72" s="387"/>
      <c r="N72" s="387"/>
      <c r="O72" s="387"/>
      <c r="P72" s="387"/>
      <c r="Q72" s="254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</row>
    <row r="73" spans="1:85" x14ac:dyDescent="0.25">
      <c r="A73" s="384" t="s">
        <v>57</v>
      </c>
      <c r="B73" s="385"/>
      <c r="C73" s="385"/>
      <c r="D73" s="385"/>
      <c r="E73" s="385"/>
      <c r="F73" s="385"/>
      <c r="G73" s="386"/>
      <c r="H73" s="386"/>
      <c r="I73" s="408"/>
      <c r="J73" s="408"/>
      <c r="K73" s="408"/>
      <c r="L73" s="408"/>
      <c r="M73" s="408"/>
      <c r="N73" s="408"/>
      <c r="O73" s="388"/>
      <c r="P73" s="387"/>
      <c r="Q73" s="254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</row>
    <row r="74" spans="1:85" ht="31.5" x14ac:dyDescent="0.25">
      <c r="A74" s="620" t="s">
        <v>58</v>
      </c>
      <c r="B74" s="620"/>
      <c r="C74" s="620"/>
      <c r="D74" s="409" t="s">
        <v>59</v>
      </c>
      <c r="E74" s="410" t="s">
        <v>60</v>
      </c>
      <c r="F74" s="391" t="s">
        <v>113</v>
      </c>
      <c r="G74" s="391" t="s">
        <v>61</v>
      </c>
      <c r="H74" s="411" t="s">
        <v>62</v>
      </c>
      <c r="I74" s="412"/>
      <c r="J74" s="413"/>
      <c r="K74" s="413"/>
      <c r="L74" s="413"/>
      <c r="M74" s="413"/>
      <c r="N74" s="413"/>
      <c r="O74" s="413"/>
      <c r="P74" s="387"/>
      <c r="Q74" s="254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</row>
    <row r="75" spans="1:85" x14ac:dyDescent="0.25">
      <c r="A75" s="664" t="s">
        <v>63</v>
      </c>
      <c r="B75" s="665"/>
      <c r="C75" s="666"/>
      <c r="D75" s="414">
        <f>SUM(E75:H75)</f>
        <v>0</v>
      </c>
      <c r="E75" s="283"/>
      <c r="F75" s="284"/>
      <c r="G75" s="284"/>
      <c r="H75" s="285"/>
      <c r="I75" s="289"/>
      <c r="J75" s="413"/>
      <c r="K75" s="413"/>
      <c r="L75" s="413"/>
      <c r="M75" s="413"/>
      <c r="N75" s="413"/>
      <c r="O75" s="413"/>
      <c r="P75" s="387"/>
      <c r="Q75" s="254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</row>
    <row r="76" spans="1:85" x14ac:dyDescent="0.25">
      <c r="A76" s="658" t="s">
        <v>64</v>
      </c>
      <c r="B76" s="659"/>
      <c r="C76" s="660"/>
      <c r="D76" s="414">
        <f>SUM(E76:H76)</f>
        <v>0</v>
      </c>
      <c r="E76" s="292"/>
      <c r="F76" s="293"/>
      <c r="G76" s="293"/>
      <c r="H76" s="294"/>
      <c r="I76" s="289"/>
      <c r="J76" s="413"/>
      <c r="K76" s="413"/>
      <c r="L76" s="413"/>
      <c r="M76" s="413"/>
      <c r="N76" s="413"/>
      <c r="O76" s="413"/>
      <c r="P76" s="388"/>
      <c r="Q76" s="254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</row>
    <row r="77" spans="1:85" x14ac:dyDescent="0.25">
      <c r="A77" s="661" t="s">
        <v>65</v>
      </c>
      <c r="B77" s="662"/>
      <c r="C77" s="663"/>
      <c r="D77" s="414">
        <f>SUM(E77:H77)</f>
        <v>0</v>
      </c>
      <c r="E77" s="311"/>
      <c r="F77" s="312"/>
      <c r="G77" s="312"/>
      <c r="H77" s="415"/>
      <c r="I77" s="289"/>
      <c r="J77" s="413"/>
      <c r="K77" s="413"/>
      <c r="L77" s="413"/>
      <c r="M77" s="413"/>
      <c r="N77" s="413"/>
      <c r="O77" s="413"/>
      <c r="P77" s="413"/>
      <c r="Q77" s="254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</row>
    <row r="78" spans="1:85" x14ac:dyDescent="0.25">
      <c r="A78" s="667" t="s">
        <v>66</v>
      </c>
      <c r="B78" s="668"/>
      <c r="C78" s="669"/>
      <c r="D78" s="416">
        <f>SUM(E78:H78)</f>
        <v>0</v>
      </c>
      <c r="E78" s="358"/>
      <c r="F78" s="323"/>
      <c r="G78" s="323"/>
      <c r="H78" s="417"/>
      <c r="I78" s="289"/>
      <c r="J78" s="413"/>
      <c r="K78" s="413"/>
      <c r="L78" s="413"/>
      <c r="M78" s="413"/>
      <c r="N78" s="413"/>
      <c r="O78" s="413"/>
      <c r="P78" s="413"/>
      <c r="Q78" s="254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</row>
    <row r="79" spans="1:85" x14ac:dyDescent="0.25">
      <c r="A79" s="626" t="s">
        <v>4</v>
      </c>
      <c r="B79" s="700"/>
      <c r="C79" s="701"/>
      <c r="D79" s="406">
        <f>SUM(E79:H79)</f>
        <v>0</v>
      </c>
      <c r="E79" s="377">
        <f>SUM(E75:E78)</f>
        <v>0</v>
      </c>
      <c r="F79" s="378">
        <f>SUM(F75:F78)</f>
        <v>0</v>
      </c>
      <c r="G79" s="378">
        <f>SUM(G75:G78)</f>
        <v>0</v>
      </c>
      <c r="H79" s="418">
        <f>SUM(H75:H78)</f>
        <v>0</v>
      </c>
      <c r="I79" s="289"/>
      <c r="J79" s="387"/>
      <c r="K79" s="387"/>
      <c r="L79" s="387"/>
      <c r="M79" s="387"/>
      <c r="N79" s="387"/>
      <c r="O79" s="387"/>
      <c r="P79" s="413"/>
      <c r="Q79" s="254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</row>
    <row r="80" spans="1:85" x14ac:dyDescent="0.25">
      <c r="A80" s="384" t="s">
        <v>67</v>
      </c>
      <c r="B80" s="385"/>
      <c r="C80" s="385"/>
      <c r="D80" s="385"/>
      <c r="E80" s="419"/>
      <c r="F80" s="419"/>
      <c r="G80" s="419"/>
      <c r="H80" s="419"/>
      <c r="I80" s="419"/>
      <c r="J80" s="419"/>
      <c r="K80" s="420"/>
      <c r="L80" s="420"/>
      <c r="M80" s="420"/>
      <c r="N80" s="421"/>
      <c r="O80" s="422"/>
      <c r="P80" s="413"/>
      <c r="Q80" s="254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</row>
    <row r="81" spans="1:28" ht="21" x14ac:dyDescent="0.25">
      <c r="A81" s="670" t="s">
        <v>68</v>
      </c>
      <c r="B81" s="671"/>
      <c r="C81" s="672"/>
      <c r="D81" s="389" t="s">
        <v>69</v>
      </c>
      <c r="E81" s="673"/>
      <c r="F81" s="673"/>
      <c r="G81" s="254"/>
      <c r="H81" s="254"/>
      <c r="I81" s="254"/>
      <c r="J81" s="254"/>
      <c r="K81" s="254"/>
      <c r="L81" s="254"/>
      <c r="M81" s="254"/>
      <c r="N81" s="254"/>
      <c r="O81" s="254"/>
      <c r="P81" s="413"/>
      <c r="Q81" s="254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</row>
    <row r="82" spans="1:28" x14ac:dyDescent="0.25">
      <c r="A82" s="702" t="s">
        <v>70</v>
      </c>
      <c r="B82" s="703"/>
      <c r="C82" s="704"/>
      <c r="D82" s="423"/>
      <c r="E82" s="705"/>
      <c r="F82" s="705"/>
      <c r="G82" s="254"/>
      <c r="H82" s="254"/>
      <c r="I82" s="254"/>
      <c r="J82" s="254"/>
      <c r="K82" s="254"/>
      <c r="L82" s="254"/>
      <c r="M82" s="254"/>
      <c r="N82" s="254"/>
      <c r="O82" s="254"/>
      <c r="P82" s="387"/>
      <c r="Q82" s="254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</row>
    <row r="83" spans="1:28" x14ac:dyDescent="0.25">
      <c r="A83" s="661" t="s">
        <v>71</v>
      </c>
      <c r="B83" s="662"/>
      <c r="C83" s="663"/>
      <c r="D83" s="423"/>
      <c r="E83" s="705"/>
      <c r="F83" s="705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</row>
    <row r="84" spans="1:28" x14ac:dyDescent="0.25">
      <c r="A84" s="712" t="s">
        <v>72</v>
      </c>
      <c r="B84" s="713"/>
      <c r="C84" s="714"/>
      <c r="D84" s="424"/>
      <c r="E84" s="425"/>
      <c r="F84" s="425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</row>
    <row r="85" spans="1:28" x14ac:dyDescent="0.25">
      <c r="A85" s="426" t="s">
        <v>73</v>
      </c>
      <c r="B85" s="426"/>
      <c r="C85" s="427"/>
      <c r="D85" s="428"/>
      <c r="E85" s="429"/>
    </row>
    <row r="86" spans="1:28" x14ac:dyDescent="0.25">
      <c r="A86" s="610" t="s">
        <v>74</v>
      </c>
      <c r="B86" s="610"/>
      <c r="C86" s="610"/>
      <c r="D86" s="611" t="s">
        <v>75</v>
      </c>
      <c r="E86" s="611" t="s">
        <v>114</v>
      </c>
    </row>
    <row r="87" spans="1:28" ht="18.75" customHeight="1" x14ac:dyDescent="0.25">
      <c r="A87" s="610"/>
      <c r="B87" s="610"/>
      <c r="C87" s="610"/>
      <c r="D87" s="611"/>
      <c r="E87" s="611"/>
    </row>
    <row r="88" spans="1:28" x14ac:dyDescent="0.25">
      <c r="A88" s="709" t="s">
        <v>76</v>
      </c>
      <c r="B88" s="710"/>
      <c r="C88" s="711"/>
      <c r="D88" s="430"/>
      <c r="E88" s="431"/>
      <c r="F88" s="257"/>
    </row>
    <row r="89" spans="1:28" x14ac:dyDescent="0.25">
      <c r="A89" s="706" t="s">
        <v>115</v>
      </c>
      <c r="B89" s="707"/>
      <c r="C89" s="708"/>
      <c r="D89" s="432"/>
      <c r="E89" s="433"/>
      <c r="F89" s="257"/>
    </row>
    <row r="90" spans="1:28" x14ac:dyDescent="0.25">
      <c r="A90" s="607" t="s">
        <v>77</v>
      </c>
      <c r="B90" s="608"/>
      <c r="C90" s="609"/>
      <c r="D90" s="434"/>
      <c r="E90" s="435"/>
      <c r="F90" s="257"/>
    </row>
    <row r="91" spans="1:28" x14ac:dyDescent="0.25">
      <c r="A91" s="427" t="s">
        <v>78</v>
      </c>
      <c r="B91" s="426"/>
      <c r="C91" s="427"/>
      <c r="D91" s="428"/>
      <c r="E91" s="429"/>
    </row>
    <row r="92" spans="1:28" x14ac:dyDescent="0.25">
      <c r="A92" s="610" t="s">
        <v>74</v>
      </c>
      <c r="B92" s="610"/>
      <c r="C92" s="610"/>
      <c r="D92" s="611" t="s">
        <v>75</v>
      </c>
      <c r="E92" s="611" t="s">
        <v>114</v>
      </c>
    </row>
    <row r="93" spans="1:28" ht="15.75" customHeight="1" x14ac:dyDescent="0.25">
      <c r="A93" s="610"/>
      <c r="B93" s="610"/>
      <c r="C93" s="610"/>
      <c r="D93" s="611"/>
      <c r="E93" s="611"/>
      <c r="F93" s="257"/>
    </row>
    <row r="94" spans="1:28" x14ac:dyDescent="0.25">
      <c r="A94" s="615" t="s">
        <v>116</v>
      </c>
      <c r="B94" s="616"/>
      <c r="C94" s="617"/>
      <c r="D94" s="430"/>
      <c r="E94" s="431"/>
      <c r="F94" s="257"/>
    </row>
    <row r="95" spans="1:28" x14ac:dyDescent="0.25">
      <c r="A95" s="612" t="s">
        <v>117</v>
      </c>
      <c r="B95" s="613"/>
      <c r="C95" s="614"/>
      <c r="D95" s="434"/>
      <c r="E95" s="435"/>
      <c r="F95" s="257"/>
    </row>
    <row r="96" spans="1:28" x14ac:dyDescent="0.25">
      <c r="A96" s="426" t="s">
        <v>118</v>
      </c>
      <c r="B96" s="427"/>
      <c r="C96" s="427"/>
      <c r="D96" s="428"/>
      <c r="E96" s="429"/>
      <c r="F96" s="436"/>
      <c r="G96" s="436"/>
      <c r="H96" s="436"/>
    </row>
    <row r="97" spans="1:85" x14ac:dyDescent="0.25">
      <c r="A97" s="633" t="s">
        <v>119</v>
      </c>
      <c r="B97" s="633"/>
      <c r="C97" s="634"/>
      <c r="D97" s="611" t="s">
        <v>82</v>
      </c>
      <c r="E97" s="646" t="s">
        <v>83</v>
      </c>
      <c r="F97" s="647"/>
      <c r="G97" s="647"/>
      <c r="H97" s="647"/>
      <c r="I97" s="647"/>
      <c r="J97" s="647"/>
      <c r="K97" s="648" t="s">
        <v>84</v>
      </c>
      <c r="L97" s="649"/>
    </row>
    <row r="98" spans="1:85" ht="17.25" customHeight="1" x14ac:dyDescent="0.25">
      <c r="A98" s="635"/>
      <c r="B98" s="635"/>
      <c r="C98" s="636"/>
      <c r="D98" s="611"/>
      <c r="E98" s="410" t="s">
        <v>85</v>
      </c>
      <c r="F98" s="437" t="s">
        <v>86</v>
      </c>
      <c r="G98" s="391" t="s">
        <v>87</v>
      </c>
      <c r="H98" s="391" t="s">
        <v>88</v>
      </c>
      <c r="I98" s="438" t="s">
        <v>89</v>
      </c>
      <c r="J98" s="411" t="s">
        <v>90</v>
      </c>
      <c r="K98" s="389" t="s">
        <v>91</v>
      </c>
      <c r="L98" s="389" t="s">
        <v>92</v>
      </c>
    </row>
    <row r="99" spans="1:85" x14ac:dyDescent="0.25">
      <c r="A99" s="637" t="s">
        <v>93</v>
      </c>
      <c r="B99" s="638"/>
      <c r="C99" s="439" t="s">
        <v>94</v>
      </c>
      <c r="D99" s="440">
        <f>SUM(E99:J99)</f>
        <v>0</v>
      </c>
      <c r="E99" s="283"/>
      <c r="F99" s="287"/>
      <c r="G99" s="284"/>
      <c r="H99" s="284"/>
      <c r="I99" s="284"/>
      <c r="J99" s="288"/>
      <c r="K99" s="441"/>
      <c r="L99" s="288"/>
      <c r="M99" s="442"/>
      <c r="CG99" s="257">
        <v>0</v>
      </c>
    </row>
    <row r="100" spans="1:85" x14ac:dyDescent="0.25">
      <c r="A100" s="639"/>
      <c r="B100" s="640"/>
      <c r="C100" s="443" t="s">
        <v>95</v>
      </c>
      <c r="D100" s="444">
        <f t="shared" ref="D100:D107" si="9">SUM(E100:J100)</f>
        <v>0</v>
      </c>
      <c r="E100" s="311"/>
      <c r="F100" s="313"/>
      <c r="G100" s="312"/>
      <c r="H100" s="312"/>
      <c r="I100" s="312"/>
      <c r="J100" s="297"/>
      <c r="K100" s="445"/>
      <c r="L100" s="297"/>
      <c r="M100" s="442"/>
      <c r="CG100" s="257">
        <v>0</v>
      </c>
    </row>
    <row r="101" spans="1:85" x14ac:dyDescent="0.25">
      <c r="A101" s="639"/>
      <c r="B101" s="640"/>
      <c r="C101" s="443" t="s">
        <v>96</v>
      </c>
      <c r="D101" s="446">
        <f t="shared" si="9"/>
        <v>0</v>
      </c>
      <c r="E101" s="342"/>
      <c r="F101" s="343"/>
      <c r="G101" s="355"/>
      <c r="H101" s="355"/>
      <c r="I101" s="355"/>
      <c r="J101" s="350"/>
      <c r="K101" s="447"/>
      <c r="L101" s="350"/>
      <c r="M101" s="442"/>
      <c r="CG101" s="257">
        <v>0</v>
      </c>
    </row>
    <row r="102" spans="1:85" x14ac:dyDescent="0.25">
      <c r="A102" s="637" t="s">
        <v>97</v>
      </c>
      <c r="B102" s="638"/>
      <c r="C102" s="439" t="s">
        <v>94</v>
      </c>
      <c r="D102" s="440">
        <f t="shared" si="9"/>
        <v>0</v>
      </c>
      <c r="E102" s="292"/>
      <c r="F102" s="296"/>
      <c r="G102" s="293"/>
      <c r="H102" s="293"/>
      <c r="I102" s="293"/>
      <c r="J102" s="298"/>
      <c r="K102" s="448"/>
      <c r="L102" s="298"/>
      <c r="M102" s="442"/>
      <c r="CG102" s="257">
        <v>0</v>
      </c>
    </row>
    <row r="103" spans="1:85" x14ac:dyDescent="0.25">
      <c r="A103" s="639"/>
      <c r="B103" s="640"/>
      <c r="C103" s="443" t="s">
        <v>95</v>
      </c>
      <c r="D103" s="444">
        <f t="shared" si="9"/>
        <v>0</v>
      </c>
      <c r="E103" s="358"/>
      <c r="F103" s="325"/>
      <c r="G103" s="323"/>
      <c r="H103" s="323"/>
      <c r="I103" s="323"/>
      <c r="J103" s="324"/>
      <c r="K103" s="449"/>
      <c r="L103" s="324"/>
      <c r="M103" s="442"/>
      <c r="CG103" s="257">
        <v>0</v>
      </c>
    </row>
    <row r="104" spans="1:85" x14ac:dyDescent="0.25">
      <c r="A104" s="639"/>
      <c r="B104" s="640"/>
      <c r="C104" s="443" t="s">
        <v>96</v>
      </c>
      <c r="D104" s="446">
        <f t="shared" si="9"/>
        <v>0</v>
      </c>
      <c r="E104" s="358"/>
      <c r="F104" s="325"/>
      <c r="G104" s="323"/>
      <c r="H104" s="323"/>
      <c r="I104" s="323"/>
      <c r="J104" s="324"/>
      <c r="K104" s="449"/>
      <c r="L104" s="324"/>
      <c r="M104" s="442"/>
      <c r="CG104" s="257">
        <v>0</v>
      </c>
    </row>
    <row r="105" spans="1:85" x14ac:dyDescent="0.25">
      <c r="A105" s="637" t="s">
        <v>98</v>
      </c>
      <c r="B105" s="641"/>
      <c r="C105" s="439" t="s">
        <v>94</v>
      </c>
      <c r="D105" s="440">
        <f t="shared" si="9"/>
        <v>0</v>
      </c>
      <c r="E105" s="283"/>
      <c r="F105" s="287"/>
      <c r="G105" s="284"/>
      <c r="H105" s="284"/>
      <c r="I105" s="284"/>
      <c r="J105" s="288"/>
      <c r="K105" s="441"/>
      <c r="L105" s="288"/>
      <c r="M105" s="442"/>
      <c r="CG105" s="257">
        <v>0</v>
      </c>
    </row>
    <row r="106" spans="1:85" x14ac:dyDescent="0.25">
      <c r="A106" s="642"/>
      <c r="B106" s="643"/>
      <c r="C106" s="443" t="s">
        <v>95</v>
      </c>
      <c r="D106" s="444">
        <f t="shared" si="9"/>
        <v>0</v>
      </c>
      <c r="E106" s="311"/>
      <c r="F106" s="313"/>
      <c r="G106" s="312"/>
      <c r="H106" s="312"/>
      <c r="I106" s="312"/>
      <c r="J106" s="297"/>
      <c r="K106" s="445"/>
      <c r="L106" s="297"/>
      <c r="M106" s="442"/>
      <c r="CG106" s="257">
        <v>0</v>
      </c>
    </row>
    <row r="107" spans="1:85" x14ac:dyDescent="0.25">
      <c r="A107" s="644"/>
      <c r="B107" s="645"/>
      <c r="C107" s="450" t="s">
        <v>96</v>
      </c>
      <c r="D107" s="446">
        <f t="shared" si="9"/>
        <v>0</v>
      </c>
      <c r="E107" s="342"/>
      <c r="F107" s="343"/>
      <c r="G107" s="355"/>
      <c r="H107" s="355"/>
      <c r="I107" s="355"/>
      <c r="J107" s="350"/>
      <c r="K107" s="447"/>
      <c r="L107" s="350"/>
      <c r="M107" s="442"/>
      <c r="CG107" s="257">
        <v>0</v>
      </c>
    </row>
    <row r="195" spans="1:2" hidden="1" x14ac:dyDescent="0.25">
      <c r="A195" s="256">
        <f>SUM(D40,D72,D79,D82:D84,D88:D90,D94:D95,D99:L107)</f>
        <v>3612</v>
      </c>
      <c r="B195" s="256">
        <f>SUM(CG8:CO108)</f>
        <v>0</v>
      </c>
    </row>
  </sheetData>
  <mergeCells count="85">
    <mergeCell ref="A99:B101"/>
    <mergeCell ref="A102:B104"/>
    <mergeCell ref="A105:B107"/>
    <mergeCell ref="A94:C94"/>
    <mergeCell ref="A89:C89"/>
    <mergeCell ref="A95:C95"/>
    <mergeCell ref="A97:C98"/>
    <mergeCell ref="B51:C51"/>
    <mergeCell ref="B52:C52"/>
    <mergeCell ref="B64:C64"/>
    <mergeCell ref="B65:C65"/>
    <mergeCell ref="B71:C71"/>
    <mergeCell ref="B62:B63"/>
    <mergeCell ref="B67:C67"/>
    <mergeCell ref="B68:B70"/>
    <mergeCell ref="E81:F81"/>
    <mergeCell ref="A79:C79"/>
    <mergeCell ref="E83:F83"/>
    <mergeCell ref="A84:C84"/>
    <mergeCell ref="E82:F82"/>
    <mergeCell ref="A83:C83"/>
    <mergeCell ref="A82:C82"/>
    <mergeCell ref="A81:C81"/>
    <mergeCell ref="B47:C47"/>
    <mergeCell ref="B48:C48"/>
    <mergeCell ref="B49:C49"/>
    <mergeCell ref="B50:C50"/>
    <mergeCell ref="B33:C33"/>
    <mergeCell ref="B34:C34"/>
    <mergeCell ref="B39:C39"/>
    <mergeCell ref="B35:C35"/>
    <mergeCell ref="A42:C42"/>
    <mergeCell ref="A43:A72"/>
    <mergeCell ref="B43:C43"/>
    <mergeCell ref="B44:B46"/>
    <mergeCell ref="B53:C53"/>
    <mergeCell ref="B54:B56"/>
    <mergeCell ref="B57:B59"/>
    <mergeCell ref="B61:C61"/>
    <mergeCell ref="Y9:Z9"/>
    <mergeCell ref="AA9:AA10"/>
    <mergeCell ref="AB9:AB10"/>
    <mergeCell ref="AC9:AC10"/>
    <mergeCell ref="A11:A40"/>
    <mergeCell ref="B11:C11"/>
    <mergeCell ref="B32:C32"/>
    <mergeCell ref="B30:B31"/>
    <mergeCell ref="B18:C18"/>
    <mergeCell ref="B19:C19"/>
    <mergeCell ref="B29:C29"/>
    <mergeCell ref="B36:B38"/>
    <mergeCell ref="B40:C40"/>
    <mergeCell ref="A6:O6"/>
    <mergeCell ref="B28:C28"/>
    <mergeCell ref="B15:C15"/>
    <mergeCell ref="B16:C16"/>
    <mergeCell ref="B17:C17"/>
    <mergeCell ref="A9:C10"/>
    <mergeCell ref="D9:D10"/>
    <mergeCell ref="E9:I9"/>
    <mergeCell ref="J9:X9"/>
    <mergeCell ref="B12:B14"/>
    <mergeCell ref="B21:C21"/>
    <mergeCell ref="B22:B24"/>
    <mergeCell ref="B25:B27"/>
    <mergeCell ref="B20:C20"/>
    <mergeCell ref="B72:C72"/>
    <mergeCell ref="B60:C60"/>
    <mergeCell ref="B66:C66"/>
    <mergeCell ref="D86:D87"/>
    <mergeCell ref="A74:C74"/>
    <mergeCell ref="A76:C76"/>
    <mergeCell ref="A77:C77"/>
    <mergeCell ref="A75:C75"/>
    <mergeCell ref="A78:C78"/>
    <mergeCell ref="D97:D98"/>
    <mergeCell ref="E97:J97"/>
    <mergeCell ref="K97:L97"/>
    <mergeCell ref="E86:E87"/>
    <mergeCell ref="A90:C90"/>
    <mergeCell ref="A92:C93"/>
    <mergeCell ref="D92:D93"/>
    <mergeCell ref="E92:E93"/>
    <mergeCell ref="A86:C87"/>
    <mergeCell ref="A88:C88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95"/>
  <sheetViews>
    <sheetView workbookViewId="0">
      <selection activeCell="C5" sqref="C5"/>
    </sheetView>
  </sheetViews>
  <sheetFormatPr baseColWidth="10" defaultRowHeight="15" x14ac:dyDescent="0.25"/>
  <cols>
    <col min="1" max="2" width="26.7109375" style="256" customWidth="1"/>
    <col min="3" max="3" width="37.28515625" style="256" customWidth="1"/>
    <col min="4" max="4" width="11.42578125" style="256"/>
    <col min="5" max="5" width="12.7109375" style="256" customWidth="1"/>
    <col min="6" max="6" width="11.42578125" style="256"/>
    <col min="7" max="7" width="14.5703125" style="256" customWidth="1"/>
    <col min="8" max="8" width="13.5703125" style="256" customWidth="1"/>
    <col min="9" max="9" width="15.7109375" style="256" customWidth="1"/>
    <col min="10" max="26" width="11.42578125" style="256"/>
    <col min="27" max="27" width="13.140625" style="256" customWidth="1"/>
    <col min="28" max="28" width="13.42578125" style="256" customWidth="1"/>
    <col min="29" max="76" width="11.42578125" style="256"/>
    <col min="77" max="96" width="0" style="257" hidden="1" customWidth="1"/>
    <col min="97" max="98" width="11.42578125" style="257"/>
    <col min="99" max="16384" width="11.42578125" style="256"/>
  </cols>
  <sheetData>
    <row r="1" spans="1:98" s="251" customFormat="1" ht="14.25" customHeight="1" x14ac:dyDescent="0.15">
      <c r="A1" s="251" t="s">
        <v>0</v>
      </c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</row>
    <row r="2" spans="1:98" s="251" customFormat="1" ht="14.25" customHeight="1" x14ac:dyDescent="0.15">
      <c r="A2" s="251" t="str">
        <f>CONCATENATE("COMUNA: ",[7]NOMBRE!B2," - ","( ",[7]NOMBRE!C2,[7]NOMBRE!D2,[7]NOMBRE!E2,[7]NOMBRE!F2,[7]NOMBRE!G2," )")</f>
        <v>COMUNA: Linares - ( 07401 )</v>
      </c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</row>
    <row r="3" spans="1:98" s="251" customFormat="1" ht="14.25" customHeight="1" x14ac:dyDescent="0.15">
      <c r="A3" s="25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</row>
    <row r="4" spans="1:98" s="251" customFormat="1" ht="14.25" customHeight="1" x14ac:dyDescent="0.15">
      <c r="A4" s="251" t="str">
        <f>CONCATENATE("MES: ",[7]NOMBRE!B6," - ","( ",[7]NOMBRE!C6,[7]NOMBRE!D6," )")</f>
        <v>MES: JULIO - ( 07 )</v>
      </c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</row>
    <row r="5" spans="1:98" s="251" customFormat="1" ht="14.25" customHeight="1" x14ac:dyDescent="0.15">
      <c r="A5" s="251" t="str">
        <f>CONCATENATE("AÑO: ",[7]NOMBRE!B7)</f>
        <v>AÑO: 2017</v>
      </c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</row>
    <row r="6" spans="1:98" ht="15.75" x14ac:dyDescent="0.25">
      <c r="A6" s="674" t="s">
        <v>1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253"/>
      <c r="Q6" s="254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</row>
    <row r="7" spans="1:98" ht="15.75" x14ac:dyDescent="0.25">
      <c r="A7" s="457"/>
      <c r="B7" s="457"/>
      <c r="C7" s="457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  <c r="O7" s="457"/>
      <c r="P7" s="253"/>
      <c r="Q7" s="254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</row>
    <row r="8" spans="1:98" x14ac:dyDescent="0.25">
      <c r="A8" s="259" t="s">
        <v>2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1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</row>
    <row r="9" spans="1:98" ht="15" customHeight="1" x14ac:dyDescent="0.25">
      <c r="A9" s="646" t="s">
        <v>3</v>
      </c>
      <c r="B9" s="647"/>
      <c r="C9" s="675"/>
      <c r="D9" s="623" t="s">
        <v>4</v>
      </c>
      <c r="E9" s="679" t="s">
        <v>99</v>
      </c>
      <c r="F9" s="680"/>
      <c r="G9" s="680"/>
      <c r="H9" s="680"/>
      <c r="I9" s="681"/>
      <c r="J9" s="682" t="s">
        <v>100</v>
      </c>
      <c r="K9" s="683"/>
      <c r="L9" s="683"/>
      <c r="M9" s="683"/>
      <c r="N9" s="683"/>
      <c r="O9" s="683"/>
      <c r="P9" s="683"/>
      <c r="Q9" s="683"/>
      <c r="R9" s="683"/>
      <c r="S9" s="683"/>
      <c r="T9" s="683"/>
      <c r="U9" s="683"/>
      <c r="V9" s="683"/>
      <c r="W9" s="683"/>
      <c r="X9" s="684"/>
      <c r="Y9" s="685" t="s">
        <v>101</v>
      </c>
      <c r="Z9" s="686"/>
      <c r="AA9" s="687" t="s">
        <v>102</v>
      </c>
      <c r="AB9" s="623" t="s">
        <v>103</v>
      </c>
      <c r="AC9" s="689" t="s">
        <v>104</v>
      </c>
    </row>
    <row r="10" spans="1:98" ht="33" customHeight="1" x14ac:dyDescent="0.25">
      <c r="A10" s="676"/>
      <c r="B10" s="677"/>
      <c r="C10" s="678"/>
      <c r="D10" s="625"/>
      <c r="E10" s="262" t="s">
        <v>5</v>
      </c>
      <c r="F10" s="263" t="s">
        <v>6</v>
      </c>
      <c r="G10" s="263" t="s">
        <v>7</v>
      </c>
      <c r="H10" s="264" t="s">
        <v>8</v>
      </c>
      <c r="I10" s="265" t="s">
        <v>9</v>
      </c>
      <c r="J10" s="266" t="s">
        <v>10</v>
      </c>
      <c r="K10" s="263" t="s">
        <v>11</v>
      </c>
      <c r="L10" s="263" t="s">
        <v>12</v>
      </c>
      <c r="M10" s="263" t="s">
        <v>13</v>
      </c>
      <c r="N10" s="263" t="s">
        <v>14</v>
      </c>
      <c r="O10" s="263" t="s">
        <v>15</v>
      </c>
      <c r="P10" s="263" t="s">
        <v>16</v>
      </c>
      <c r="Q10" s="263" t="s">
        <v>17</v>
      </c>
      <c r="R10" s="263" t="s">
        <v>18</v>
      </c>
      <c r="S10" s="263" t="s">
        <v>19</v>
      </c>
      <c r="T10" s="263" t="s">
        <v>20</v>
      </c>
      <c r="U10" s="263" t="s">
        <v>21</v>
      </c>
      <c r="V10" s="263" t="s">
        <v>22</v>
      </c>
      <c r="W10" s="263" t="s">
        <v>23</v>
      </c>
      <c r="X10" s="267" t="s">
        <v>24</v>
      </c>
      <c r="Y10" s="268" t="s">
        <v>25</v>
      </c>
      <c r="Z10" s="269" t="s">
        <v>105</v>
      </c>
      <c r="AA10" s="688"/>
      <c r="AB10" s="625"/>
      <c r="AC10" s="690"/>
    </row>
    <row r="11" spans="1:98" x14ac:dyDescent="0.25">
      <c r="A11" s="692" t="s">
        <v>26</v>
      </c>
      <c r="B11" s="628" t="s">
        <v>27</v>
      </c>
      <c r="C11" s="629"/>
      <c r="D11" s="270">
        <f>SUM(E11:G11)</f>
        <v>116</v>
      </c>
      <c r="E11" s="271">
        <v>116</v>
      </c>
      <c r="F11" s="272"/>
      <c r="G11" s="272"/>
      <c r="H11" s="273"/>
      <c r="I11" s="274"/>
      <c r="J11" s="273"/>
      <c r="K11" s="275"/>
      <c r="L11" s="275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7"/>
      <c r="Z11" s="278"/>
      <c r="AA11" s="279"/>
      <c r="AB11" s="279"/>
      <c r="AC11" s="279"/>
      <c r="AD11" s="280"/>
    </row>
    <row r="12" spans="1:98" x14ac:dyDescent="0.25">
      <c r="A12" s="693"/>
      <c r="B12" s="630" t="s">
        <v>28</v>
      </c>
      <c r="C12" s="281" t="s">
        <v>29</v>
      </c>
      <c r="D12" s="282">
        <f t="shared" ref="D12:D19" si="0">SUM(E12:X12)</f>
        <v>128</v>
      </c>
      <c r="E12" s="283">
        <v>71</v>
      </c>
      <c r="F12" s="284">
        <v>12</v>
      </c>
      <c r="G12" s="284">
        <v>9</v>
      </c>
      <c r="H12" s="284">
        <v>10</v>
      </c>
      <c r="I12" s="285">
        <v>12</v>
      </c>
      <c r="J12" s="284"/>
      <c r="K12" s="284"/>
      <c r="L12" s="284">
        <v>3</v>
      </c>
      <c r="M12" s="284">
        <v>1</v>
      </c>
      <c r="N12" s="284"/>
      <c r="O12" s="284"/>
      <c r="P12" s="284">
        <v>5</v>
      </c>
      <c r="Q12" s="284"/>
      <c r="R12" s="284"/>
      <c r="S12" s="284">
        <v>5</v>
      </c>
      <c r="T12" s="284"/>
      <c r="U12" s="284"/>
      <c r="V12" s="284"/>
      <c r="W12" s="284"/>
      <c r="X12" s="286"/>
      <c r="Y12" s="287"/>
      <c r="Z12" s="286"/>
      <c r="AA12" s="288"/>
      <c r="AB12" s="288"/>
      <c r="AC12" s="288"/>
      <c r="AD12" s="289"/>
      <c r="CA12" s="257" t="str">
        <f t="shared" ref="CA12:CA35" si="1">IF(D12&lt;SUM(Y12:AC12),"Total por edad no puede ser menor que la suma de los subgrupos","")</f>
        <v/>
      </c>
      <c r="CG12" s="257">
        <f t="shared" ref="CG12:CG39" si="2">IF(D12&lt;SUM(Y12:AC12),1,0)</f>
        <v>0</v>
      </c>
    </row>
    <row r="13" spans="1:98" x14ac:dyDescent="0.25">
      <c r="A13" s="693"/>
      <c r="B13" s="631"/>
      <c r="C13" s="451" t="s">
        <v>30</v>
      </c>
      <c r="D13" s="291">
        <f t="shared" si="0"/>
        <v>17</v>
      </c>
      <c r="E13" s="292">
        <v>8</v>
      </c>
      <c r="F13" s="293"/>
      <c r="G13" s="293"/>
      <c r="H13" s="293"/>
      <c r="I13" s="294"/>
      <c r="J13" s="293"/>
      <c r="K13" s="293"/>
      <c r="L13" s="293">
        <v>1</v>
      </c>
      <c r="M13" s="293"/>
      <c r="N13" s="293"/>
      <c r="O13" s="293"/>
      <c r="P13" s="293"/>
      <c r="Q13" s="293">
        <v>5</v>
      </c>
      <c r="R13" s="293">
        <v>1</v>
      </c>
      <c r="S13" s="293"/>
      <c r="T13" s="293"/>
      <c r="U13" s="293"/>
      <c r="V13" s="293"/>
      <c r="W13" s="293">
        <v>2</v>
      </c>
      <c r="X13" s="295"/>
      <c r="Y13" s="296"/>
      <c r="Z13" s="295"/>
      <c r="AA13" s="297"/>
      <c r="AB13" s="297"/>
      <c r="AC13" s="298"/>
      <c r="AD13" s="289"/>
      <c r="CA13" s="257" t="str">
        <f t="shared" si="1"/>
        <v/>
      </c>
      <c r="CG13" s="257">
        <f t="shared" si="2"/>
        <v>0</v>
      </c>
    </row>
    <row r="14" spans="1:98" x14ac:dyDescent="0.25">
      <c r="A14" s="693"/>
      <c r="B14" s="632"/>
      <c r="C14" s="299" t="s">
        <v>31</v>
      </c>
      <c r="D14" s="300">
        <f t="shared" si="0"/>
        <v>33</v>
      </c>
      <c r="E14" s="301">
        <v>14</v>
      </c>
      <c r="F14" s="302"/>
      <c r="G14" s="302"/>
      <c r="H14" s="302"/>
      <c r="I14" s="303"/>
      <c r="J14" s="302"/>
      <c r="K14" s="302"/>
      <c r="L14" s="302"/>
      <c r="M14" s="302"/>
      <c r="N14" s="302"/>
      <c r="O14" s="302">
        <v>1</v>
      </c>
      <c r="P14" s="302"/>
      <c r="Q14" s="302"/>
      <c r="R14" s="302">
        <v>1</v>
      </c>
      <c r="S14" s="302"/>
      <c r="T14" s="302">
        <v>2</v>
      </c>
      <c r="U14" s="302">
        <v>8</v>
      </c>
      <c r="V14" s="302"/>
      <c r="W14" s="302">
        <v>5</v>
      </c>
      <c r="X14" s="304">
        <v>2</v>
      </c>
      <c r="Y14" s="305"/>
      <c r="Z14" s="304"/>
      <c r="AA14" s="306"/>
      <c r="AB14" s="306"/>
      <c r="AC14" s="306"/>
      <c r="AD14" s="289"/>
      <c r="CA14" s="257" t="str">
        <f t="shared" si="1"/>
        <v/>
      </c>
      <c r="CG14" s="257">
        <f t="shared" si="2"/>
        <v>0</v>
      </c>
    </row>
    <row r="15" spans="1:98" x14ac:dyDescent="0.25">
      <c r="A15" s="693"/>
      <c r="B15" s="654" t="s">
        <v>32</v>
      </c>
      <c r="C15" s="655"/>
      <c r="D15" s="307">
        <f t="shared" si="0"/>
        <v>184</v>
      </c>
      <c r="E15" s="292">
        <v>184</v>
      </c>
      <c r="F15" s="293"/>
      <c r="G15" s="293"/>
      <c r="H15" s="293"/>
      <c r="I15" s="298"/>
      <c r="J15" s="296"/>
      <c r="K15" s="293"/>
      <c r="L15" s="293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9"/>
      <c r="Z15" s="310"/>
      <c r="AA15" s="298"/>
      <c r="AB15" s="298"/>
      <c r="AC15" s="298"/>
      <c r="AD15" s="289"/>
      <c r="CA15" s="257" t="str">
        <f t="shared" si="1"/>
        <v/>
      </c>
      <c r="CG15" s="257">
        <f t="shared" si="2"/>
        <v>0</v>
      </c>
    </row>
    <row r="16" spans="1:98" x14ac:dyDescent="0.25">
      <c r="A16" s="693"/>
      <c r="B16" s="618" t="s">
        <v>33</v>
      </c>
      <c r="C16" s="619"/>
      <c r="D16" s="291">
        <f t="shared" si="0"/>
        <v>58</v>
      </c>
      <c r="E16" s="311">
        <v>58</v>
      </c>
      <c r="F16" s="312"/>
      <c r="G16" s="312"/>
      <c r="H16" s="312"/>
      <c r="I16" s="297"/>
      <c r="J16" s="313"/>
      <c r="K16" s="312"/>
      <c r="L16" s="312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5"/>
      <c r="Z16" s="295"/>
      <c r="AA16" s="297"/>
      <c r="AB16" s="297"/>
      <c r="AC16" s="297"/>
      <c r="AD16" s="289"/>
      <c r="CA16" s="257" t="str">
        <f t="shared" si="1"/>
        <v/>
      </c>
      <c r="CG16" s="257">
        <f t="shared" si="2"/>
        <v>0</v>
      </c>
    </row>
    <row r="17" spans="1:85" x14ac:dyDescent="0.25">
      <c r="A17" s="693"/>
      <c r="B17" s="618" t="s">
        <v>34</v>
      </c>
      <c r="C17" s="619"/>
      <c r="D17" s="291">
        <f t="shared" si="0"/>
        <v>15</v>
      </c>
      <c r="E17" s="311">
        <v>15</v>
      </c>
      <c r="F17" s="312"/>
      <c r="G17" s="312"/>
      <c r="H17" s="312"/>
      <c r="I17" s="297"/>
      <c r="J17" s="313"/>
      <c r="K17" s="312"/>
      <c r="L17" s="312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5"/>
      <c r="Z17" s="295"/>
      <c r="AA17" s="297"/>
      <c r="AB17" s="297"/>
      <c r="AC17" s="297"/>
      <c r="AD17" s="289"/>
      <c r="CA17" s="257" t="str">
        <f t="shared" si="1"/>
        <v/>
      </c>
      <c r="CG17" s="257">
        <f t="shared" si="2"/>
        <v>0</v>
      </c>
    </row>
    <row r="18" spans="1:85" x14ac:dyDescent="0.25">
      <c r="A18" s="693"/>
      <c r="B18" s="618" t="s">
        <v>79</v>
      </c>
      <c r="C18" s="619"/>
      <c r="D18" s="291">
        <f t="shared" si="0"/>
        <v>0</v>
      </c>
      <c r="E18" s="311"/>
      <c r="F18" s="312"/>
      <c r="G18" s="312"/>
      <c r="H18" s="312"/>
      <c r="I18" s="297"/>
      <c r="J18" s="313"/>
      <c r="K18" s="312"/>
      <c r="L18" s="312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5"/>
      <c r="Z18" s="295"/>
      <c r="AA18" s="297"/>
      <c r="AB18" s="297"/>
      <c r="AC18" s="297"/>
      <c r="AD18" s="289"/>
      <c r="CA18" s="257" t="str">
        <f t="shared" si="1"/>
        <v/>
      </c>
      <c r="CG18" s="257">
        <f t="shared" si="2"/>
        <v>0</v>
      </c>
    </row>
    <row r="19" spans="1:85" x14ac:dyDescent="0.25">
      <c r="A19" s="693"/>
      <c r="B19" s="618" t="s">
        <v>35</v>
      </c>
      <c r="C19" s="619"/>
      <c r="D19" s="291">
        <f t="shared" si="0"/>
        <v>46</v>
      </c>
      <c r="E19" s="311">
        <v>46</v>
      </c>
      <c r="F19" s="312"/>
      <c r="G19" s="312"/>
      <c r="H19" s="312"/>
      <c r="I19" s="297"/>
      <c r="J19" s="313"/>
      <c r="K19" s="312"/>
      <c r="L19" s="312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5"/>
      <c r="Z19" s="295"/>
      <c r="AA19" s="297"/>
      <c r="AB19" s="297"/>
      <c r="AC19" s="297"/>
      <c r="AD19" s="289"/>
      <c r="CA19" s="257" t="str">
        <f t="shared" si="1"/>
        <v/>
      </c>
      <c r="CG19" s="257">
        <f t="shared" si="2"/>
        <v>0</v>
      </c>
    </row>
    <row r="20" spans="1:85" x14ac:dyDescent="0.25">
      <c r="A20" s="693"/>
      <c r="B20" s="618" t="s">
        <v>36</v>
      </c>
      <c r="C20" s="619"/>
      <c r="D20" s="291">
        <f>SUM(J20:T20)</f>
        <v>26</v>
      </c>
      <c r="E20" s="316"/>
      <c r="F20" s="317"/>
      <c r="G20" s="317"/>
      <c r="H20" s="317"/>
      <c r="I20" s="318"/>
      <c r="J20" s="313">
        <v>1</v>
      </c>
      <c r="K20" s="312">
        <v>2</v>
      </c>
      <c r="L20" s="312">
        <v>10</v>
      </c>
      <c r="M20" s="312">
        <v>7</v>
      </c>
      <c r="N20" s="312">
        <v>4</v>
      </c>
      <c r="O20" s="312">
        <v>1</v>
      </c>
      <c r="P20" s="312">
        <v>1</v>
      </c>
      <c r="Q20" s="312"/>
      <c r="R20" s="312"/>
      <c r="S20" s="312"/>
      <c r="T20" s="312"/>
      <c r="U20" s="319"/>
      <c r="V20" s="319"/>
      <c r="W20" s="319"/>
      <c r="X20" s="319"/>
      <c r="Y20" s="315"/>
      <c r="Z20" s="295">
        <v>26</v>
      </c>
      <c r="AA20" s="297"/>
      <c r="AB20" s="318"/>
      <c r="AC20" s="318"/>
      <c r="AD20" s="289"/>
      <c r="CA20" s="257" t="str">
        <f t="shared" si="1"/>
        <v/>
      </c>
      <c r="CG20" s="257">
        <f t="shared" si="2"/>
        <v>0</v>
      </c>
    </row>
    <row r="21" spans="1:85" x14ac:dyDescent="0.25">
      <c r="A21" s="693"/>
      <c r="B21" s="621" t="s">
        <v>106</v>
      </c>
      <c r="C21" s="622"/>
      <c r="D21" s="320">
        <f>SUM(H21:T21)</f>
        <v>0</v>
      </c>
      <c r="E21" s="321"/>
      <c r="F21" s="322"/>
      <c r="G21" s="322"/>
      <c r="H21" s="323"/>
      <c r="I21" s="324"/>
      <c r="J21" s="325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6"/>
      <c r="V21" s="326"/>
      <c r="W21" s="326"/>
      <c r="X21" s="326"/>
      <c r="Y21" s="327"/>
      <c r="Z21" s="328"/>
      <c r="AA21" s="324"/>
      <c r="AB21" s="329"/>
      <c r="AC21" s="329"/>
      <c r="AD21" s="289"/>
      <c r="CA21" s="257" t="str">
        <f t="shared" si="1"/>
        <v/>
      </c>
      <c r="CG21" s="257">
        <f t="shared" si="2"/>
        <v>0</v>
      </c>
    </row>
    <row r="22" spans="1:85" x14ac:dyDescent="0.25">
      <c r="A22" s="693"/>
      <c r="B22" s="623" t="s">
        <v>107</v>
      </c>
      <c r="C22" s="330" t="s">
        <v>37</v>
      </c>
      <c r="D22" s="270">
        <f>E22</f>
        <v>16</v>
      </c>
      <c r="E22" s="283">
        <v>16</v>
      </c>
      <c r="F22" s="275"/>
      <c r="G22" s="275"/>
      <c r="H22" s="275"/>
      <c r="I22" s="274"/>
      <c r="J22" s="331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276"/>
      <c r="Y22" s="333"/>
      <c r="Z22" s="278"/>
      <c r="AA22" s="334"/>
      <c r="AB22" s="279"/>
      <c r="AC22" s="279"/>
      <c r="AD22" s="289"/>
      <c r="CA22" s="257" t="str">
        <f t="shared" si="1"/>
        <v/>
      </c>
      <c r="CG22" s="257">
        <f t="shared" si="2"/>
        <v>0</v>
      </c>
    </row>
    <row r="23" spans="1:85" x14ac:dyDescent="0.25">
      <c r="A23" s="693"/>
      <c r="B23" s="624"/>
      <c r="C23" s="453" t="s">
        <v>38</v>
      </c>
      <c r="D23" s="320">
        <f>E23</f>
        <v>8</v>
      </c>
      <c r="E23" s="311">
        <v>8</v>
      </c>
      <c r="F23" s="322"/>
      <c r="G23" s="322"/>
      <c r="H23" s="322"/>
      <c r="I23" s="336"/>
      <c r="J23" s="33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26"/>
      <c r="Y23" s="338"/>
      <c r="Z23" s="339"/>
      <c r="AA23" s="324"/>
      <c r="AB23" s="329"/>
      <c r="AC23" s="329"/>
      <c r="AD23" s="289"/>
      <c r="CA23" s="257" t="str">
        <f t="shared" si="1"/>
        <v/>
      </c>
      <c r="CG23" s="257">
        <f t="shared" si="2"/>
        <v>0</v>
      </c>
    </row>
    <row r="24" spans="1:85" x14ac:dyDescent="0.25">
      <c r="A24" s="693"/>
      <c r="B24" s="625"/>
      <c r="C24" s="340" t="s">
        <v>39</v>
      </c>
      <c r="D24" s="341">
        <f>SUM(E24:G24)</f>
        <v>0</v>
      </c>
      <c r="E24" s="342"/>
      <c r="F24" s="343"/>
      <c r="G24" s="343"/>
      <c r="H24" s="344"/>
      <c r="I24" s="345"/>
      <c r="J24" s="344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7"/>
      <c r="Y24" s="348"/>
      <c r="Z24" s="349"/>
      <c r="AA24" s="350"/>
      <c r="AB24" s="350"/>
      <c r="AC24" s="350"/>
      <c r="AD24" s="289"/>
      <c r="CA24" s="257" t="str">
        <f t="shared" si="1"/>
        <v/>
      </c>
      <c r="CG24" s="257">
        <f t="shared" si="2"/>
        <v>0</v>
      </c>
    </row>
    <row r="25" spans="1:85" x14ac:dyDescent="0.25">
      <c r="A25" s="693"/>
      <c r="B25" s="623" t="s">
        <v>40</v>
      </c>
      <c r="C25" s="351" t="s">
        <v>41</v>
      </c>
      <c r="D25" s="282">
        <f>SUM(E25:G25)</f>
        <v>0</v>
      </c>
      <c r="E25" s="283"/>
      <c r="F25" s="284"/>
      <c r="G25" s="284"/>
      <c r="H25" s="332"/>
      <c r="I25" s="352"/>
      <c r="J25" s="331"/>
      <c r="K25" s="332"/>
      <c r="L25" s="332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33"/>
      <c r="Z25" s="278"/>
      <c r="AA25" s="334"/>
      <c r="AB25" s="288"/>
      <c r="AC25" s="288"/>
      <c r="AD25" s="289"/>
      <c r="CA25" s="257" t="str">
        <f t="shared" si="1"/>
        <v/>
      </c>
      <c r="CG25" s="257">
        <f t="shared" si="2"/>
        <v>0</v>
      </c>
    </row>
    <row r="26" spans="1:85" x14ac:dyDescent="0.25">
      <c r="A26" s="693"/>
      <c r="B26" s="624"/>
      <c r="C26" s="354" t="s">
        <v>42</v>
      </c>
      <c r="D26" s="291">
        <f>SUM(E26:I26)</f>
        <v>0</v>
      </c>
      <c r="E26" s="311"/>
      <c r="F26" s="312"/>
      <c r="G26" s="312"/>
      <c r="H26" s="312"/>
      <c r="I26" s="297"/>
      <c r="J26" s="337"/>
      <c r="K26" s="317"/>
      <c r="L26" s="317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38"/>
      <c r="Z26" s="339"/>
      <c r="AA26" s="324"/>
      <c r="AB26" s="297"/>
      <c r="AC26" s="297"/>
      <c r="AD26" s="289"/>
      <c r="CA26" s="257" t="str">
        <f t="shared" si="1"/>
        <v/>
      </c>
      <c r="CG26" s="257">
        <f t="shared" si="2"/>
        <v>0</v>
      </c>
    </row>
    <row r="27" spans="1:85" x14ac:dyDescent="0.25">
      <c r="A27" s="693"/>
      <c r="B27" s="625"/>
      <c r="C27" s="340" t="s">
        <v>39</v>
      </c>
      <c r="D27" s="341">
        <f>SUM(E27:I27)</f>
        <v>0</v>
      </c>
      <c r="E27" s="342"/>
      <c r="F27" s="355"/>
      <c r="G27" s="355"/>
      <c r="H27" s="355"/>
      <c r="I27" s="350"/>
      <c r="J27" s="344"/>
      <c r="K27" s="346"/>
      <c r="L27" s="346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8"/>
      <c r="Z27" s="349"/>
      <c r="AA27" s="350"/>
      <c r="AB27" s="350"/>
      <c r="AC27" s="350"/>
      <c r="AD27" s="289"/>
      <c r="CA27" s="257" t="str">
        <f t="shared" si="1"/>
        <v/>
      </c>
      <c r="CG27" s="257">
        <f t="shared" si="2"/>
        <v>0</v>
      </c>
    </row>
    <row r="28" spans="1:85" x14ac:dyDescent="0.25">
      <c r="A28" s="693"/>
      <c r="B28" s="654" t="s">
        <v>43</v>
      </c>
      <c r="C28" s="655"/>
      <c r="D28" s="307">
        <f t="shared" ref="D28:D33" si="3">SUM(E28:X28)</f>
        <v>211</v>
      </c>
      <c r="E28" s="292">
        <v>149</v>
      </c>
      <c r="F28" s="293"/>
      <c r="G28" s="293"/>
      <c r="H28" s="293"/>
      <c r="I28" s="298"/>
      <c r="J28" s="296"/>
      <c r="K28" s="293">
        <v>2</v>
      </c>
      <c r="L28" s="293">
        <v>3</v>
      </c>
      <c r="M28" s="308">
        <v>1</v>
      </c>
      <c r="N28" s="308">
        <v>2</v>
      </c>
      <c r="O28" s="308">
        <v>2</v>
      </c>
      <c r="P28" s="308"/>
      <c r="Q28" s="308">
        <v>2</v>
      </c>
      <c r="R28" s="308">
        <v>4</v>
      </c>
      <c r="S28" s="308">
        <v>6</v>
      </c>
      <c r="T28" s="308">
        <v>4</v>
      </c>
      <c r="U28" s="308">
        <v>4</v>
      </c>
      <c r="V28" s="308">
        <v>6</v>
      </c>
      <c r="W28" s="308">
        <v>3</v>
      </c>
      <c r="X28" s="308">
        <v>23</v>
      </c>
      <c r="Y28" s="309"/>
      <c r="Z28" s="310"/>
      <c r="AA28" s="298"/>
      <c r="AB28" s="298"/>
      <c r="AC28" s="298"/>
      <c r="AD28" s="289"/>
      <c r="CA28" s="257" t="str">
        <f t="shared" si="1"/>
        <v/>
      </c>
      <c r="CG28" s="257">
        <f t="shared" si="2"/>
        <v>0</v>
      </c>
    </row>
    <row r="29" spans="1:85" x14ac:dyDescent="0.25">
      <c r="A29" s="693"/>
      <c r="B29" s="618" t="s">
        <v>44</v>
      </c>
      <c r="C29" s="619"/>
      <c r="D29" s="291">
        <f t="shared" si="3"/>
        <v>142</v>
      </c>
      <c r="E29" s="311">
        <v>142</v>
      </c>
      <c r="F29" s="312"/>
      <c r="G29" s="312"/>
      <c r="H29" s="312"/>
      <c r="I29" s="297"/>
      <c r="J29" s="313"/>
      <c r="K29" s="312"/>
      <c r="L29" s="312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5"/>
      <c r="Z29" s="295"/>
      <c r="AA29" s="297"/>
      <c r="AB29" s="324"/>
      <c r="AC29" s="297"/>
      <c r="AD29" s="289"/>
      <c r="CA29" s="257" t="str">
        <f t="shared" si="1"/>
        <v/>
      </c>
      <c r="CG29" s="257">
        <f t="shared" si="2"/>
        <v>0</v>
      </c>
    </row>
    <row r="30" spans="1:85" x14ac:dyDescent="0.25">
      <c r="A30" s="693"/>
      <c r="B30" s="620" t="s">
        <v>80</v>
      </c>
      <c r="C30" s="356" t="s">
        <v>108</v>
      </c>
      <c r="D30" s="291">
        <f t="shared" si="3"/>
        <v>0</v>
      </c>
      <c r="E30" s="311"/>
      <c r="F30" s="312"/>
      <c r="G30" s="312"/>
      <c r="H30" s="312"/>
      <c r="I30" s="297"/>
      <c r="J30" s="313"/>
      <c r="K30" s="312"/>
      <c r="L30" s="312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5"/>
      <c r="Z30" s="295"/>
      <c r="AA30" s="297"/>
      <c r="AB30" s="297"/>
      <c r="AC30" s="297"/>
      <c r="AD30" s="289"/>
      <c r="CA30" s="257" t="str">
        <f t="shared" si="1"/>
        <v/>
      </c>
      <c r="CG30" s="257">
        <f t="shared" si="2"/>
        <v>0</v>
      </c>
    </row>
    <row r="31" spans="1:85" x14ac:dyDescent="0.25">
      <c r="A31" s="693"/>
      <c r="B31" s="620"/>
      <c r="C31" s="356" t="s">
        <v>109</v>
      </c>
      <c r="D31" s="291">
        <f t="shared" si="3"/>
        <v>0</v>
      </c>
      <c r="E31" s="311"/>
      <c r="F31" s="312"/>
      <c r="G31" s="312"/>
      <c r="H31" s="312"/>
      <c r="I31" s="297"/>
      <c r="J31" s="313"/>
      <c r="K31" s="312"/>
      <c r="L31" s="312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5"/>
      <c r="Z31" s="295"/>
      <c r="AA31" s="297"/>
      <c r="AB31" s="297"/>
      <c r="AC31" s="297"/>
      <c r="AD31" s="289"/>
      <c r="CA31" s="257" t="str">
        <f t="shared" si="1"/>
        <v/>
      </c>
      <c r="CG31" s="257">
        <f t="shared" si="2"/>
        <v>0</v>
      </c>
    </row>
    <row r="32" spans="1:85" x14ac:dyDescent="0.25">
      <c r="A32" s="693"/>
      <c r="B32" s="691" t="s">
        <v>81</v>
      </c>
      <c r="C32" s="691"/>
      <c r="D32" s="291">
        <f t="shared" si="3"/>
        <v>0</v>
      </c>
      <c r="E32" s="311"/>
      <c r="F32" s="312"/>
      <c r="G32" s="312"/>
      <c r="H32" s="312"/>
      <c r="I32" s="297"/>
      <c r="J32" s="313"/>
      <c r="K32" s="312"/>
      <c r="L32" s="312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5"/>
      <c r="Z32" s="295"/>
      <c r="AA32" s="297"/>
      <c r="AB32" s="297"/>
      <c r="AC32" s="297"/>
      <c r="AD32" s="289"/>
      <c r="CA32" s="257" t="str">
        <f t="shared" si="1"/>
        <v/>
      </c>
      <c r="CG32" s="257">
        <f t="shared" si="2"/>
        <v>0</v>
      </c>
    </row>
    <row r="33" spans="1:85" x14ac:dyDescent="0.25">
      <c r="A33" s="693"/>
      <c r="B33" s="618" t="s">
        <v>45</v>
      </c>
      <c r="C33" s="619"/>
      <c r="D33" s="291">
        <f t="shared" si="3"/>
        <v>0</v>
      </c>
      <c r="E33" s="311"/>
      <c r="F33" s="312"/>
      <c r="G33" s="312"/>
      <c r="H33" s="312"/>
      <c r="I33" s="297"/>
      <c r="J33" s="313"/>
      <c r="K33" s="312"/>
      <c r="L33" s="312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5"/>
      <c r="Z33" s="295"/>
      <c r="AA33" s="297"/>
      <c r="AB33" s="297"/>
      <c r="AC33" s="297"/>
      <c r="AD33" s="289"/>
      <c r="CA33" s="257" t="str">
        <f t="shared" si="1"/>
        <v/>
      </c>
      <c r="CG33" s="257">
        <f t="shared" si="2"/>
        <v>0</v>
      </c>
    </row>
    <row r="34" spans="1:85" x14ac:dyDescent="0.25">
      <c r="A34" s="693"/>
      <c r="B34" s="656" t="s">
        <v>110</v>
      </c>
      <c r="C34" s="657"/>
      <c r="D34" s="357">
        <f>SUM(J34:T34)</f>
        <v>0</v>
      </c>
      <c r="E34" s="316"/>
      <c r="F34" s="317"/>
      <c r="G34" s="317"/>
      <c r="H34" s="317"/>
      <c r="I34" s="318"/>
      <c r="J34" s="313"/>
      <c r="K34" s="312"/>
      <c r="L34" s="312"/>
      <c r="M34" s="314"/>
      <c r="N34" s="314"/>
      <c r="O34" s="314"/>
      <c r="P34" s="314"/>
      <c r="Q34" s="314"/>
      <c r="R34" s="314"/>
      <c r="S34" s="314"/>
      <c r="T34" s="314"/>
      <c r="U34" s="319"/>
      <c r="V34" s="319"/>
      <c r="W34" s="319"/>
      <c r="X34" s="319"/>
      <c r="Y34" s="315"/>
      <c r="Z34" s="295"/>
      <c r="AA34" s="297"/>
      <c r="AB34" s="297"/>
      <c r="AC34" s="318"/>
      <c r="AD34" s="289"/>
      <c r="CA34" s="257" t="str">
        <f t="shared" si="1"/>
        <v/>
      </c>
      <c r="CG34" s="257">
        <f t="shared" si="2"/>
        <v>0</v>
      </c>
    </row>
    <row r="35" spans="1:85" x14ac:dyDescent="0.25">
      <c r="A35" s="693"/>
      <c r="B35" s="621" t="s">
        <v>47</v>
      </c>
      <c r="C35" s="622"/>
      <c r="D35" s="320">
        <f>SUM(E35:X35)</f>
        <v>650</v>
      </c>
      <c r="E35" s="358">
        <v>152</v>
      </c>
      <c r="F35" s="323"/>
      <c r="G35" s="323"/>
      <c r="H35" s="323">
        <v>2</v>
      </c>
      <c r="I35" s="324"/>
      <c r="J35" s="325">
        <v>15</v>
      </c>
      <c r="K35" s="323">
        <v>1</v>
      </c>
      <c r="L35" s="323">
        <v>14</v>
      </c>
      <c r="M35" s="359">
        <v>12</v>
      </c>
      <c r="N35" s="359">
        <v>17</v>
      </c>
      <c r="O35" s="359">
        <v>12</v>
      </c>
      <c r="P35" s="359">
        <v>14</v>
      </c>
      <c r="Q35" s="359">
        <v>17</v>
      </c>
      <c r="R35" s="359">
        <v>33</v>
      </c>
      <c r="S35" s="359">
        <v>40</v>
      </c>
      <c r="T35" s="359">
        <v>59</v>
      </c>
      <c r="U35" s="359">
        <v>52</v>
      </c>
      <c r="V35" s="359">
        <v>47</v>
      </c>
      <c r="W35" s="359">
        <v>50</v>
      </c>
      <c r="X35" s="359">
        <v>113</v>
      </c>
      <c r="Y35" s="327"/>
      <c r="Z35" s="328"/>
      <c r="AA35" s="324"/>
      <c r="AB35" s="297"/>
      <c r="AC35" s="324"/>
      <c r="AD35" s="289"/>
      <c r="CA35" s="257" t="str">
        <f t="shared" si="1"/>
        <v/>
      </c>
      <c r="CG35" s="257">
        <f t="shared" si="2"/>
        <v>0</v>
      </c>
    </row>
    <row r="36" spans="1:85" x14ac:dyDescent="0.25">
      <c r="A36" s="693"/>
      <c r="B36" s="623" t="s">
        <v>48</v>
      </c>
      <c r="C36" s="360" t="s">
        <v>49</v>
      </c>
      <c r="D36" s="282">
        <f>SUM(U36:X36)</f>
        <v>0</v>
      </c>
      <c r="E36" s="361"/>
      <c r="F36" s="332"/>
      <c r="G36" s="332"/>
      <c r="H36" s="332"/>
      <c r="I36" s="352"/>
      <c r="J36" s="331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62"/>
      <c r="V36" s="362"/>
      <c r="W36" s="362"/>
      <c r="X36" s="362"/>
      <c r="Y36" s="363"/>
      <c r="Z36" s="364"/>
      <c r="AA36" s="352"/>
      <c r="AB36" s="352"/>
      <c r="AC36" s="352"/>
      <c r="AD36" s="289"/>
      <c r="CA36" s="257" t="str">
        <f t="shared" ref="CA36:CA39" si="4">IF(D36&lt;SUM(Y36:AC36),"Total por edad no puede ser menor que la suma de los subgrupos","")</f>
        <v/>
      </c>
      <c r="CG36" s="257">
        <f t="shared" si="2"/>
        <v>0</v>
      </c>
    </row>
    <row r="37" spans="1:85" x14ac:dyDescent="0.25">
      <c r="A37" s="693"/>
      <c r="B37" s="624"/>
      <c r="C37" s="365" t="s">
        <v>50</v>
      </c>
      <c r="D37" s="291">
        <f>SUM(U37:X37)</f>
        <v>228</v>
      </c>
      <c r="E37" s="316"/>
      <c r="F37" s="317"/>
      <c r="G37" s="317"/>
      <c r="H37" s="317"/>
      <c r="I37" s="318"/>
      <c r="J37" s="33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4">
        <v>48</v>
      </c>
      <c r="V37" s="314">
        <v>42</v>
      </c>
      <c r="W37" s="314">
        <v>47</v>
      </c>
      <c r="X37" s="314">
        <v>91</v>
      </c>
      <c r="Y37" s="366"/>
      <c r="Z37" s="367"/>
      <c r="AA37" s="318"/>
      <c r="AB37" s="318"/>
      <c r="AC37" s="318"/>
      <c r="AD37" s="289"/>
      <c r="CA37" s="257" t="str">
        <f t="shared" si="4"/>
        <v/>
      </c>
      <c r="CG37" s="257">
        <f t="shared" si="2"/>
        <v>0</v>
      </c>
    </row>
    <row r="38" spans="1:85" x14ac:dyDescent="0.25">
      <c r="A38" s="693"/>
      <c r="B38" s="625"/>
      <c r="C38" s="368" t="s">
        <v>51</v>
      </c>
      <c r="D38" s="341">
        <f>SUM(U38:X38)</f>
        <v>0</v>
      </c>
      <c r="E38" s="369"/>
      <c r="F38" s="346"/>
      <c r="G38" s="346"/>
      <c r="H38" s="346"/>
      <c r="I38" s="370"/>
      <c r="J38" s="344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71"/>
      <c r="V38" s="371"/>
      <c r="W38" s="371"/>
      <c r="X38" s="371"/>
      <c r="Y38" s="348"/>
      <c r="Z38" s="349"/>
      <c r="AA38" s="370"/>
      <c r="AB38" s="370"/>
      <c r="AC38" s="370"/>
      <c r="AD38" s="289"/>
      <c r="CA38" s="257" t="str">
        <f t="shared" si="4"/>
        <v/>
      </c>
      <c r="CG38" s="257">
        <f t="shared" si="2"/>
        <v>0</v>
      </c>
    </row>
    <row r="39" spans="1:85" x14ac:dyDescent="0.25">
      <c r="A39" s="693"/>
      <c r="B39" s="695" t="s">
        <v>52</v>
      </c>
      <c r="C39" s="696"/>
      <c r="D39" s="300">
        <f>SUM(E39:X39)</f>
        <v>0</v>
      </c>
      <c r="E39" s="301"/>
      <c r="F39" s="302"/>
      <c r="G39" s="302"/>
      <c r="H39" s="302"/>
      <c r="I39" s="306"/>
      <c r="J39" s="305"/>
      <c r="K39" s="302"/>
      <c r="L39" s="30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3"/>
      <c r="Z39" s="374"/>
      <c r="AA39" s="375"/>
      <c r="AB39" s="375"/>
      <c r="AC39" s="375"/>
      <c r="AD39" s="289"/>
      <c r="CA39" s="257" t="str">
        <f t="shared" si="4"/>
        <v/>
      </c>
      <c r="CG39" s="257">
        <f t="shared" si="2"/>
        <v>0</v>
      </c>
    </row>
    <row r="40" spans="1:85" x14ac:dyDescent="0.25">
      <c r="A40" s="694"/>
      <c r="B40" s="626" t="s">
        <v>4</v>
      </c>
      <c r="C40" s="627"/>
      <c r="D40" s="376">
        <f>SUM(E40:X40)</f>
        <v>1878</v>
      </c>
      <c r="E40" s="377">
        <f t="shared" ref="E40:AC40" si="5">SUM(E11:E39)</f>
        <v>979</v>
      </c>
      <c r="F40" s="378">
        <f t="shared" si="5"/>
        <v>12</v>
      </c>
      <c r="G40" s="378">
        <f t="shared" si="5"/>
        <v>9</v>
      </c>
      <c r="H40" s="378">
        <f t="shared" si="5"/>
        <v>12</v>
      </c>
      <c r="I40" s="379">
        <f t="shared" si="5"/>
        <v>12</v>
      </c>
      <c r="J40" s="380">
        <f t="shared" si="5"/>
        <v>16</v>
      </c>
      <c r="K40" s="378">
        <f t="shared" si="5"/>
        <v>5</v>
      </c>
      <c r="L40" s="378">
        <f t="shared" si="5"/>
        <v>31</v>
      </c>
      <c r="M40" s="381">
        <f t="shared" si="5"/>
        <v>21</v>
      </c>
      <c r="N40" s="381">
        <f t="shared" si="5"/>
        <v>23</v>
      </c>
      <c r="O40" s="381">
        <f t="shared" si="5"/>
        <v>16</v>
      </c>
      <c r="P40" s="381">
        <f t="shared" si="5"/>
        <v>20</v>
      </c>
      <c r="Q40" s="381">
        <f t="shared" si="5"/>
        <v>24</v>
      </c>
      <c r="R40" s="381">
        <f t="shared" si="5"/>
        <v>39</v>
      </c>
      <c r="S40" s="381">
        <f t="shared" si="5"/>
        <v>51</v>
      </c>
      <c r="T40" s="381">
        <f t="shared" si="5"/>
        <v>65</v>
      </c>
      <c r="U40" s="381">
        <f t="shared" si="5"/>
        <v>112</v>
      </c>
      <c r="V40" s="381">
        <f t="shared" si="5"/>
        <v>95</v>
      </c>
      <c r="W40" s="381">
        <f t="shared" si="5"/>
        <v>107</v>
      </c>
      <c r="X40" s="381">
        <f t="shared" si="5"/>
        <v>229</v>
      </c>
      <c r="Y40" s="382">
        <f t="shared" si="5"/>
        <v>0</v>
      </c>
      <c r="Z40" s="383">
        <f t="shared" si="5"/>
        <v>26</v>
      </c>
      <c r="AA40" s="379">
        <f t="shared" si="5"/>
        <v>0</v>
      </c>
      <c r="AB40" s="379">
        <f t="shared" si="5"/>
        <v>0</v>
      </c>
      <c r="AC40" s="379">
        <f t="shared" si="5"/>
        <v>0</v>
      </c>
      <c r="AD40" s="280"/>
    </row>
    <row r="41" spans="1:85" x14ac:dyDescent="0.25">
      <c r="A41" s="384" t="s">
        <v>53</v>
      </c>
      <c r="B41" s="385"/>
      <c r="C41" s="385"/>
      <c r="D41" s="385"/>
      <c r="E41" s="385"/>
      <c r="F41" s="385"/>
      <c r="G41" s="386"/>
      <c r="H41" s="386"/>
      <c r="I41" s="387"/>
      <c r="J41" s="387"/>
      <c r="K41" s="387"/>
      <c r="L41" s="387"/>
      <c r="M41" s="387"/>
      <c r="N41" s="387"/>
      <c r="O41" s="388"/>
      <c r="P41" s="387"/>
      <c r="Q41" s="254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</row>
    <row r="42" spans="1:85" ht="42" x14ac:dyDescent="0.25">
      <c r="A42" s="697" t="s">
        <v>3</v>
      </c>
      <c r="B42" s="698"/>
      <c r="C42" s="699"/>
      <c r="D42" s="452" t="s">
        <v>4</v>
      </c>
      <c r="E42" s="390" t="s">
        <v>54</v>
      </c>
      <c r="F42" s="455" t="s">
        <v>111</v>
      </c>
      <c r="G42" s="455" t="s">
        <v>55</v>
      </c>
      <c r="H42" s="456" t="s">
        <v>56</v>
      </c>
      <c r="I42" s="393" t="s">
        <v>112</v>
      </c>
      <c r="J42" s="387"/>
      <c r="K42" s="387"/>
      <c r="L42" s="387"/>
      <c r="M42" s="387"/>
      <c r="N42" s="387"/>
      <c r="O42" s="387"/>
      <c r="P42" s="387"/>
      <c r="Q42" s="254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</row>
    <row r="43" spans="1:85" x14ac:dyDescent="0.25">
      <c r="A43" s="692" t="s">
        <v>26</v>
      </c>
      <c r="B43" s="628" t="s">
        <v>27</v>
      </c>
      <c r="C43" s="629"/>
      <c r="D43" s="270">
        <f t="shared" ref="D43:D72" si="6">SUM(E43:H43)</f>
        <v>167</v>
      </c>
      <c r="E43" s="271">
        <v>65</v>
      </c>
      <c r="F43" s="272">
        <v>14</v>
      </c>
      <c r="G43" s="272"/>
      <c r="H43" s="394">
        <v>88</v>
      </c>
      <c r="I43" s="395"/>
      <c r="J43" s="289"/>
      <c r="K43" s="387"/>
      <c r="L43" s="387"/>
      <c r="M43" s="387"/>
      <c r="N43" s="387"/>
      <c r="O43" s="387"/>
      <c r="P43" s="387"/>
      <c r="Q43" s="254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CA43" s="257" t="str">
        <f t="shared" ref="CA43:CA71" si="7">IF(AND(D43=0,D11&gt;0),"En esta área en Sección A,  se consignan personas pero falta registrar la Sesión","")</f>
        <v/>
      </c>
      <c r="CG43" s="257">
        <f t="shared" ref="CG43:CG71" si="8">IF(AND(D43=0,D11&gt;0),1,0)</f>
        <v>0</v>
      </c>
    </row>
    <row r="44" spans="1:85" x14ac:dyDescent="0.25">
      <c r="A44" s="693"/>
      <c r="B44" s="630" t="s">
        <v>28</v>
      </c>
      <c r="C44" s="281" t="s">
        <v>29</v>
      </c>
      <c r="D44" s="270">
        <f t="shared" si="6"/>
        <v>88</v>
      </c>
      <c r="E44" s="283">
        <v>37</v>
      </c>
      <c r="F44" s="284">
        <v>8</v>
      </c>
      <c r="G44" s="284"/>
      <c r="H44" s="362">
        <v>43</v>
      </c>
      <c r="I44" s="396"/>
      <c r="J44" s="289"/>
      <c r="K44" s="387"/>
      <c r="L44" s="387"/>
      <c r="M44" s="387"/>
      <c r="N44" s="387"/>
      <c r="O44" s="387"/>
      <c r="P44" s="387"/>
      <c r="Q44" s="254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CA44" s="257" t="str">
        <f t="shared" si="7"/>
        <v/>
      </c>
      <c r="CG44" s="257">
        <f t="shared" si="8"/>
        <v>0</v>
      </c>
    </row>
    <row r="45" spans="1:85" x14ac:dyDescent="0.25">
      <c r="A45" s="693"/>
      <c r="B45" s="631"/>
      <c r="C45" s="451" t="s">
        <v>30</v>
      </c>
      <c r="D45" s="320">
        <f t="shared" si="6"/>
        <v>20</v>
      </c>
      <c r="E45" s="311">
        <v>9</v>
      </c>
      <c r="F45" s="312"/>
      <c r="G45" s="312"/>
      <c r="H45" s="314">
        <v>11</v>
      </c>
      <c r="I45" s="397"/>
      <c r="J45" s="289"/>
      <c r="K45" s="387"/>
      <c r="L45" s="387"/>
      <c r="M45" s="387"/>
      <c r="N45" s="387"/>
      <c r="O45" s="387"/>
      <c r="P45" s="387"/>
      <c r="Q45" s="254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CA45" s="257" t="str">
        <f t="shared" si="7"/>
        <v/>
      </c>
      <c r="CG45" s="257">
        <f t="shared" si="8"/>
        <v>0</v>
      </c>
    </row>
    <row r="46" spans="1:85" x14ac:dyDescent="0.25">
      <c r="A46" s="693"/>
      <c r="B46" s="632"/>
      <c r="C46" s="299" t="s">
        <v>31</v>
      </c>
      <c r="D46" s="341">
        <f t="shared" si="6"/>
        <v>53</v>
      </c>
      <c r="E46" s="342">
        <v>20</v>
      </c>
      <c r="F46" s="355">
        <v>8</v>
      </c>
      <c r="G46" s="355"/>
      <c r="H46" s="371">
        <v>25</v>
      </c>
      <c r="I46" s="398"/>
      <c r="J46" s="289"/>
      <c r="K46" s="387"/>
      <c r="L46" s="387"/>
      <c r="M46" s="387"/>
      <c r="N46" s="387"/>
      <c r="O46" s="387"/>
      <c r="P46" s="387"/>
      <c r="Q46" s="254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CA46" s="257" t="str">
        <f t="shared" si="7"/>
        <v/>
      </c>
      <c r="CG46" s="257">
        <f t="shared" si="8"/>
        <v>0</v>
      </c>
    </row>
    <row r="47" spans="1:85" x14ac:dyDescent="0.25">
      <c r="A47" s="693"/>
      <c r="B47" s="654" t="s">
        <v>32</v>
      </c>
      <c r="C47" s="655"/>
      <c r="D47" s="357">
        <f t="shared" si="6"/>
        <v>184</v>
      </c>
      <c r="E47" s="292">
        <v>87</v>
      </c>
      <c r="F47" s="293">
        <v>15</v>
      </c>
      <c r="G47" s="293"/>
      <c r="H47" s="308">
        <v>82</v>
      </c>
      <c r="I47" s="399"/>
      <c r="J47" s="289"/>
      <c r="K47" s="387"/>
      <c r="L47" s="387"/>
      <c r="M47" s="387"/>
      <c r="N47" s="387"/>
      <c r="O47" s="387"/>
      <c r="P47" s="387"/>
      <c r="Q47" s="254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CA47" s="257" t="str">
        <f t="shared" si="7"/>
        <v/>
      </c>
      <c r="CG47" s="257">
        <f t="shared" si="8"/>
        <v>0</v>
      </c>
    </row>
    <row r="48" spans="1:85" x14ac:dyDescent="0.25">
      <c r="A48" s="693"/>
      <c r="B48" s="618" t="s">
        <v>33</v>
      </c>
      <c r="C48" s="619"/>
      <c r="D48" s="320">
        <f t="shared" si="6"/>
        <v>67</v>
      </c>
      <c r="E48" s="311">
        <v>32</v>
      </c>
      <c r="F48" s="312">
        <v>15</v>
      </c>
      <c r="G48" s="312"/>
      <c r="H48" s="314">
        <v>20</v>
      </c>
      <c r="I48" s="397"/>
      <c r="J48" s="289"/>
      <c r="K48" s="387"/>
      <c r="L48" s="387"/>
      <c r="M48" s="387"/>
      <c r="N48" s="387"/>
      <c r="O48" s="387"/>
      <c r="P48" s="387"/>
      <c r="Q48" s="254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CA48" s="257" t="str">
        <f t="shared" si="7"/>
        <v/>
      </c>
      <c r="CG48" s="257">
        <f t="shared" si="8"/>
        <v>0</v>
      </c>
    </row>
    <row r="49" spans="1:85" x14ac:dyDescent="0.25">
      <c r="A49" s="693"/>
      <c r="B49" s="618" t="s">
        <v>34</v>
      </c>
      <c r="C49" s="619"/>
      <c r="D49" s="320">
        <f t="shared" si="6"/>
        <v>15</v>
      </c>
      <c r="E49" s="311">
        <v>15</v>
      </c>
      <c r="F49" s="312"/>
      <c r="G49" s="312"/>
      <c r="H49" s="314"/>
      <c r="I49" s="397"/>
      <c r="J49" s="289"/>
      <c r="K49" s="387"/>
      <c r="L49" s="387"/>
      <c r="M49" s="387"/>
      <c r="N49" s="387"/>
      <c r="O49" s="387"/>
      <c r="P49" s="387"/>
      <c r="Q49" s="254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CA49" s="257" t="str">
        <f t="shared" si="7"/>
        <v/>
      </c>
      <c r="CG49" s="257">
        <f t="shared" si="8"/>
        <v>0</v>
      </c>
    </row>
    <row r="50" spans="1:85" x14ac:dyDescent="0.25">
      <c r="A50" s="693"/>
      <c r="B50" s="618" t="s">
        <v>79</v>
      </c>
      <c r="C50" s="619"/>
      <c r="D50" s="320">
        <f t="shared" si="6"/>
        <v>0</v>
      </c>
      <c r="E50" s="311"/>
      <c r="F50" s="312"/>
      <c r="G50" s="312"/>
      <c r="H50" s="314"/>
      <c r="I50" s="397"/>
      <c r="J50" s="289"/>
      <c r="K50" s="387"/>
      <c r="L50" s="387"/>
      <c r="M50" s="387"/>
      <c r="N50" s="387"/>
      <c r="O50" s="387"/>
      <c r="P50" s="387"/>
      <c r="Q50" s="254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CA50" s="257" t="str">
        <f t="shared" si="7"/>
        <v/>
      </c>
      <c r="CG50" s="257">
        <f t="shared" si="8"/>
        <v>0</v>
      </c>
    </row>
    <row r="51" spans="1:85" x14ac:dyDescent="0.25">
      <c r="A51" s="693"/>
      <c r="B51" s="618" t="s">
        <v>35</v>
      </c>
      <c r="C51" s="619"/>
      <c r="D51" s="320">
        <f t="shared" si="6"/>
        <v>23</v>
      </c>
      <c r="E51" s="311">
        <v>9</v>
      </c>
      <c r="F51" s="312"/>
      <c r="G51" s="312"/>
      <c r="H51" s="314">
        <v>14</v>
      </c>
      <c r="I51" s="397"/>
      <c r="J51" s="289"/>
      <c r="K51" s="387"/>
      <c r="L51" s="387"/>
      <c r="M51" s="387"/>
      <c r="N51" s="387"/>
      <c r="O51" s="387"/>
      <c r="P51" s="387"/>
      <c r="Q51" s="254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CA51" s="257" t="str">
        <f t="shared" si="7"/>
        <v/>
      </c>
      <c r="CG51" s="257">
        <f t="shared" si="8"/>
        <v>0</v>
      </c>
    </row>
    <row r="52" spans="1:85" x14ac:dyDescent="0.25">
      <c r="A52" s="693"/>
      <c r="B52" s="618" t="s">
        <v>36</v>
      </c>
      <c r="C52" s="619"/>
      <c r="D52" s="320">
        <f t="shared" si="6"/>
        <v>14</v>
      </c>
      <c r="E52" s="358"/>
      <c r="F52" s="323">
        <v>14</v>
      </c>
      <c r="G52" s="323"/>
      <c r="H52" s="359"/>
      <c r="I52" s="400"/>
      <c r="J52" s="289"/>
      <c r="K52" s="387"/>
      <c r="L52" s="387"/>
      <c r="M52" s="387"/>
      <c r="N52" s="387"/>
      <c r="O52" s="387"/>
      <c r="P52" s="387"/>
      <c r="Q52" s="254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CA52" s="257" t="str">
        <f t="shared" si="7"/>
        <v/>
      </c>
      <c r="CG52" s="257">
        <f t="shared" si="8"/>
        <v>0</v>
      </c>
    </row>
    <row r="53" spans="1:85" x14ac:dyDescent="0.25">
      <c r="A53" s="693"/>
      <c r="B53" s="621" t="s">
        <v>106</v>
      </c>
      <c r="C53" s="622"/>
      <c r="D53" s="320">
        <f t="shared" si="6"/>
        <v>0</v>
      </c>
      <c r="E53" s="358"/>
      <c r="F53" s="323"/>
      <c r="G53" s="323"/>
      <c r="H53" s="359"/>
      <c r="I53" s="400"/>
      <c r="J53" s="289"/>
      <c r="K53" s="387"/>
      <c r="L53" s="387"/>
      <c r="M53" s="387"/>
      <c r="N53" s="387"/>
      <c r="O53" s="387"/>
      <c r="P53" s="387"/>
      <c r="Q53" s="254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CA53" s="257" t="str">
        <f t="shared" si="7"/>
        <v/>
      </c>
      <c r="CG53" s="257">
        <f t="shared" si="8"/>
        <v>0</v>
      </c>
    </row>
    <row r="54" spans="1:85" x14ac:dyDescent="0.25">
      <c r="A54" s="693"/>
      <c r="B54" s="623" t="s">
        <v>107</v>
      </c>
      <c r="C54" s="330" t="s">
        <v>37</v>
      </c>
      <c r="D54" s="282">
        <f t="shared" si="6"/>
        <v>40</v>
      </c>
      <c r="E54" s="287">
        <v>20</v>
      </c>
      <c r="F54" s="284">
        <v>8</v>
      </c>
      <c r="G54" s="284"/>
      <c r="H54" s="362">
        <v>12</v>
      </c>
      <c r="I54" s="396"/>
      <c r="J54" s="289"/>
      <c r="K54" s="387"/>
      <c r="L54" s="387"/>
      <c r="M54" s="387"/>
      <c r="N54" s="387"/>
      <c r="O54" s="387"/>
      <c r="P54" s="387"/>
      <c r="Q54" s="254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CA54" s="257" t="str">
        <f t="shared" si="7"/>
        <v/>
      </c>
      <c r="CG54" s="257">
        <f t="shared" si="8"/>
        <v>0</v>
      </c>
    </row>
    <row r="55" spans="1:85" x14ac:dyDescent="0.25">
      <c r="A55" s="693"/>
      <c r="B55" s="624"/>
      <c r="C55" s="453" t="s">
        <v>38</v>
      </c>
      <c r="D55" s="291">
        <f t="shared" si="6"/>
        <v>55</v>
      </c>
      <c r="E55" s="313">
        <v>31</v>
      </c>
      <c r="F55" s="312">
        <v>8</v>
      </c>
      <c r="G55" s="312"/>
      <c r="H55" s="314">
        <v>16</v>
      </c>
      <c r="I55" s="397"/>
      <c r="J55" s="289"/>
      <c r="K55" s="387"/>
      <c r="L55" s="387"/>
      <c r="M55" s="387"/>
      <c r="N55" s="387"/>
      <c r="O55" s="387"/>
      <c r="P55" s="387"/>
      <c r="Q55" s="254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CA55" s="257" t="str">
        <f t="shared" si="7"/>
        <v/>
      </c>
      <c r="CG55" s="257">
        <f t="shared" si="8"/>
        <v>0</v>
      </c>
    </row>
    <row r="56" spans="1:85" x14ac:dyDescent="0.25">
      <c r="A56" s="693"/>
      <c r="B56" s="625"/>
      <c r="C56" s="340" t="s">
        <v>39</v>
      </c>
      <c r="D56" s="341">
        <f t="shared" si="6"/>
        <v>0</v>
      </c>
      <c r="E56" s="343"/>
      <c r="F56" s="355"/>
      <c r="G56" s="355"/>
      <c r="H56" s="371"/>
      <c r="I56" s="398"/>
      <c r="J56" s="289"/>
      <c r="K56" s="387"/>
      <c r="L56" s="387"/>
      <c r="M56" s="387"/>
      <c r="N56" s="387"/>
      <c r="O56" s="387"/>
      <c r="P56" s="387"/>
      <c r="Q56" s="254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CA56" s="257" t="str">
        <f t="shared" si="7"/>
        <v/>
      </c>
      <c r="CG56" s="257">
        <f t="shared" si="8"/>
        <v>0</v>
      </c>
    </row>
    <row r="57" spans="1:85" x14ac:dyDescent="0.25">
      <c r="A57" s="693"/>
      <c r="B57" s="623" t="s">
        <v>40</v>
      </c>
      <c r="C57" s="351" t="s">
        <v>41</v>
      </c>
      <c r="D57" s="270">
        <f t="shared" si="6"/>
        <v>0</v>
      </c>
      <c r="E57" s="283"/>
      <c r="F57" s="284"/>
      <c r="G57" s="284"/>
      <c r="H57" s="362"/>
      <c r="I57" s="396"/>
      <c r="J57" s="289"/>
      <c r="K57" s="387"/>
      <c r="L57" s="387"/>
      <c r="M57" s="387"/>
      <c r="N57" s="387"/>
      <c r="O57" s="387"/>
      <c r="P57" s="387"/>
      <c r="Q57" s="254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CA57" s="257" t="str">
        <f t="shared" si="7"/>
        <v/>
      </c>
      <c r="CG57" s="257">
        <f t="shared" si="8"/>
        <v>0</v>
      </c>
    </row>
    <row r="58" spans="1:85" x14ac:dyDescent="0.25">
      <c r="A58" s="693"/>
      <c r="B58" s="624"/>
      <c r="C58" s="354" t="s">
        <v>42</v>
      </c>
      <c r="D58" s="320">
        <f t="shared" si="6"/>
        <v>0</v>
      </c>
      <c r="E58" s="311"/>
      <c r="F58" s="312"/>
      <c r="G58" s="312"/>
      <c r="H58" s="314"/>
      <c r="I58" s="397"/>
      <c r="J58" s="289"/>
      <c r="K58" s="387"/>
      <c r="L58" s="387"/>
      <c r="M58" s="387"/>
      <c r="N58" s="387"/>
      <c r="O58" s="387"/>
      <c r="P58" s="387"/>
      <c r="Q58" s="254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CA58" s="257" t="str">
        <f t="shared" si="7"/>
        <v/>
      </c>
      <c r="CG58" s="257">
        <f t="shared" si="8"/>
        <v>0</v>
      </c>
    </row>
    <row r="59" spans="1:85" x14ac:dyDescent="0.25">
      <c r="A59" s="693"/>
      <c r="B59" s="625"/>
      <c r="C59" s="340" t="s">
        <v>39</v>
      </c>
      <c r="D59" s="341">
        <f t="shared" si="6"/>
        <v>25</v>
      </c>
      <c r="E59" s="342">
        <v>14</v>
      </c>
      <c r="F59" s="355">
        <v>5</v>
      </c>
      <c r="G59" s="355"/>
      <c r="H59" s="371">
        <v>6</v>
      </c>
      <c r="I59" s="398"/>
      <c r="J59" s="289"/>
      <c r="K59" s="387"/>
      <c r="L59" s="387"/>
      <c r="M59" s="387"/>
      <c r="N59" s="387"/>
      <c r="O59" s="387"/>
      <c r="P59" s="387"/>
      <c r="Q59" s="254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CA59" s="257" t="str">
        <f t="shared" si="7"/>
        <v/>
      </c>
      <c r="CG59" s="257">
        <f t="shared" si="8"/>
        <v>0</v>
      </c>
    </row>
    <row r="60" spans="1:85" x14ac:dyDescent="0.25">
      <c r="A60" s="693"/>
      <c r="B60" s="654" t="s">
        <v>43</v>
      </c>
      <c r="C60" s="655"/>
      <c r="D60" s="357">
        <f t="shared" si="6"/>
        <v>219</v>
      </c>
      <c r="E60" s="292">
        <v>73</v>
      </c>
      <c r="F60" s="293">
        <v>62</v>
      </c>
      <c r="G60" s="293">
        <v>49</v>
      </c>
      <c r="H60" s="308">
        <v>35</v>
      </c>
      <c r="I60" s="399"/>
      <c r="J60" s="289"/>
      <c r="K60" s="387"/>
      <c r="L60" s="387"/>
      <c r="M60" s="387"/>
      <c r="N60" s="387"/>
      <c r="O60" s="387"/>
      <c r="P60" s="387"/>
      <c r="Q60" s="254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CA60" s="257" t="str">
        <f t="shared" si="7"/>
        <v/>
      </c>
      <c r="CG60" s="257">
        <f t="shared" si="8"/>
        <v>0</v>
      </c>
    </row>
    <row r="61" spans="1:85" x14ac:dyDescent="0.25">
      <c r="A61" s="693"/>
      <c r="B61" s="618" t="s">
        <v>44</v>
      </c>
      <c r="C61" s="619"/>
      <c r="D61" s="320">
        <f t="shared" si="6"/>
        <v>158</v>
      </c>
      <c r="E61" s="311">
        <v>76</v>
      </c>
      <c r="F61" s="312"/>
      <c r="G61" s="312"/>
      <c r="H61" s="314">
        <v>82</v>
      </c>
      <c r="I61" s="397"/>
      <c r="J61" s="289"/>
      <c r="K61" s="387"/>
      <c r="L61" s="387"/>
      <c r="M61" s="387"/>
      <c r="N61" s="387"/>
      <c r="O61" s="387"/>
      <c r="P61" s="387"/>
      <c r="Q61" s="254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CA61" s="257" t="str">
        <f t="shared" si="7"/>
        <v/>
      </c>
      <c r="CG61" s="257">
        <f t="shared" si="8"/>
        <v>0</v>
      </c>
    </row>
    <row r="62" spans="1:85" x14ac:dyDescent="0.25">
      <c r="A62" s="693"/>
      <c r="B62" s="620" t="s">
        <v>80</v>
      </c>
      <c r="C62" s="356" t="s">
        <v>108</v>
      </c>
      <c r="D62" s="320">
        <f t="shared" si="6"/>
        <v>0</v>
      </c>
      <c r="E62" s="311"/>
      <c r="F62" s="312"/>
      <c r="G62" s="312"/>
      <c r="H62" s="314"/>
      <c r="I62" s="397"/>
      <c r="J62" s="289"/>
      <c r="K62" s="387"/>
      <c r="L62" s="387"/>
      <c r="M62" s="387"/>
      <c r="N62" s="387"/>
      <c r="O62" s="387"/>
      <c r="P62" s="387"/>
      <c r="Q62" s="254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CA62" s="257" t="str">
        <f t="shared" si="7"/>
        <v/>
      </c>
      <c r="CG62" s="257">
        <f t="shared" si="8"/>
        <v>0</v>
      </c>
    </row>
    <row r="63" spans="1:85" x14ac:dyDescent="0.25">
      <c r="A63" s="693"/>
      <c r="B63" s="620"/>
      <c r="C63" s="356" t="s">
        <v>109</v>
      </c>
      <c r="D63" s="320">
        <f t="shared" si="6"/>
        <v>0</v>
      </c>
      <c r="E63" s="311"/>
      <c r="F63" s="312"/>
      <c r="G63" s="312"/>
      <c r="H63" s="314"/>
      <c r="I63" s="397"/>
      <c r="J63" s="289"/>
      <c r="K63" s="387"/>
      <c r="L63" s="387"/>
      <c r="M63" s="387"/>
      <c r="N63" s="387"/>
      <c r="O63" s="387"/>
      <c r="P63" s="387"/>
      <c r="Q63" s="254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CA63" s="257" t="str">
        <f t="shared" si="7"/>
        <v/>
      </c>
      <c r="CG63" s="257">
        <f t="shared" si="8"/>
        <v>0</v>
      </c>
    </row>
    <row r="64" spans="1:85" x14ac:dyDescent="0.25">
      <c r="A64" s="693"/>
      <c r="B64" s="691" t="s">
        <v>81</v>
      </c>
      <c r="C64" s="691"/>
      <c r="D64" s="320">
        <f t="shared" si="6"/>
        <v>0</v>
      </c>
      <c r="E64" s="311"/>
      <c r="F64" s="312"/>
      <c r="G64" s="312"/>
      <c r="H64" s="314"/>
      <c r="I64" s="397"/>
      <c r="J64" s="289"/>
      <c r="K64" s="387"/>
      <c r="L64" s="387"/>
      <c r="M64" s="387"/>
      <c r="N64" s="387"/>
      <c r="O64" s="387"/>
      <c r="P64" s="387"/>
      <c r="Q64" s="254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CA64" s="257" t="str">
        <f t="shared" si="7"/>
        <v/>
      </c>
      <c r="CG64" s="257">
        <f t="shared" si="8"/>
        <v>0</v>
      </c>
    </row>
    <row r="65" spans="1:85" x14ac:dyDescent="0.25">
      <c r="A65" s="693"/>
      <c r="B65" s="650" t="s">
        <v>45</v>
      </c>
      <c r="C65" s="651"/>
      <c r="D65" s="320">
        <f t="shared" si="6"/>
        <v>0</v>
      </c>
      <c r="E65" s="311"/>
      <c r="F65" s="312"/>
      <c r="G65" s="312"/>
      <c r="H65" s="314"/>
      <c r="I65" s="397"/>
      <c r="J65" s="289"/>
      <c r="K65" s="387"/>
      <c r="L65" s="387"/>
      <c r="M65" s="387"/>
      <c r="N65" s="387"/>
      <c r="O65" s="387"/>
      <c r="P65" s="387"/>
      <c r="Q65" s="254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CA65" s="257" t="str">
        <f t="shared" si="7"/>
        <v/>
      </c>
      <c r="CG65" s="257">
        <f t="shared" si="8"/>
        <v>0</v>
      </c>
    </row>
    <row r="66" spans="1:85" x14ac:dyDescent="0.25">
      <c r="A66" s="693"/>
      <c r="B66" s="656" t="s">
        <v>46</v>
      </c>
      <c r="C66" s="657"/>
      <c r="D66" s="320">
        <f t="shared" si="6"/>
        <v>0</v>
      </c>
      <c r="E66" s="358"/>
      <c r="F66" s="323"/>
      <c r="G66" s="323"/>
      <c r="H66" s="359"/>
      <c r="I66" s="400"/>
      <c r="J66" s="289"/>
      <c r="K66" s="387"/>
      <c r="L66" s="387"/>
      <c r="M66" s="387"/>
      <c r="N66" s="387"/>
      <c r="O66" s="387"/>
      <c r="P66" s="387"/>
      <c r="Q66" s="254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CA66" s="257" t="str">
        <f t="shared" si="7"/>
        <v/>
      </c>
      <c r="CG66" s="257">
        <f t="shared" si="8"/>
        <v>0</v>
      </c>
    </row>
    <row r="67" spans="1:85" x14ac:dyDescent="0.25">
      <c r="A67" s="693"/>
      <c r="B67" s="621" t="s">
        <v>47</v>
      </c>
      <c r="C67" s="622"/>
      <c r="D67" s="320">
        <f t="shared" si="6"/>
        <v>214</v>
      </c>
      <c r="E67" s="358">
        <v>83</v>
      </c>
      <c r="F67" s="323">
        <v>49</v>
      </c>
      <c r="G67" s="323">
        <v>49</v>
      </c>
      <c r="H67" s="359">
        <v>33</v>
      </c>
      <c r="I67" s="400"/>
      <c r="J67" s="289"/>
      <c r="K67" s="387"/>
      <c r="L67" s="387"/>
      <c r="M67" s="387"/>
      <c r="N67" s="387"/>
      <c r="O67" s="387"/>
      <c r="P67" s="387"/>
      <c r="Q67" s="254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CA67" s="257" t="str">
        <f t="shared" si="7"/>
        <v/>
      </c>
      <c r="CG67" s="257">
        <f t="shared" si="8"/>
        <v>0</v>
      </c>
    </row>
    <row r="68" spans="1:85" x14ac:dyDescent="0.25">
      <c r="A68" s="693"/>
      <c r="B68" s="623" t="s">
        <v>48</v>
      </c>
      <c r="C68" s="360" t="s">
        <v>49</v>
      </c>
      <c r="D68" s="270">
        <f t="shared" si="6"/>
        <v>0</v>
      </c>
      <c r="E68" s="283"/>
      <c r="F68" s="284"/>
      <c r="G68" s="284"/>
      <c r="H68" s="362"/>
      <c r="I68" s="396"/>
      <c r="J68" s="289"/>
      <c r="K68" s="387"/>
      <c r="L68" s="387"/>
      <c r="M68" s="387"/>
      <c r="N68" s="387"/>
      <c r="O68" s="387"/>
      <c r="P68" s="387"/>
      <c r="Q68" s="254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CA68" s="257" t="str">
        <f t="shared" si="7"/>
        <v/>
      </c>
      <c r="CG68" s="257">
        <f t="shared" si="8"/>
        <v>0</v>
      </c>
    </row>
    <row r="69" spans="1:85" x14ac:dyDescent="0.25">
      <c r="A69" s="693"/>
      <c r="B69" s="624"/>
      <c r="C69" s="401" t="s">
        <v>50</v>
      </c>
      <c r="D69" s="320">
        <f t="shared" si="6"/>
        <v>23</v>
      </c>
      <c r="E69" s="311">
        <v>23</v>
      </c>
      <c r="F69" s="312"/>
      <c r="G69" s="312"/>
      <c r="H69" s="314"/>
      <c r="I69" s="397"/>
      <c r="J69" s="289"/>
      <c r="K69" s="387"/>
      <c r="L69" s="387"/>
      <c r="M69" s="387"/>
      <c r="N69" s="387"/>
      <c r="O69" s="387"/>
      <c r="P69" s="387"/>
      <c r="Q69" s="254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CA69" s="257" t="str">
        <f t="shared" si="7"/>
        <v/>
      </c>
      <c r="CG69" s="257">
        <f t="shared" si="8"/>
        <v>0</v>
      </c>
    </row>
    <row r="70" spans="1:85" x14ac:dyDescent="0.25">
      <c r="A70" s="693"/>
      <c r="B70" s="625"/>
      <c r="C70" s="368" t="s">
        <v>51</v>
      </c>
      <c r="D70" s="320">
        <f t="shared" si="6"/>
        <v>0</v>
      </c>
      <c r="E70" s="358"/>
      <c r="F70" s="323"/>
      <c r="G70" s="323"/>
      <c r="H70" s="359"/>
      <c r="I70" s="400"/>
      <c r="J70" s="289"/>
      <c r="K70" s="387"/>
      <c r="L70" s="387"/>
      <c r="M70" s="387"/>
      <c r="N70" s="387"/>
      <c r="O70" s="387"/>
      <c r="P70" s="387"/>
      <c r="Q70" s="254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CA70" s="257" t="str">
        <f t="shared" si="7"/>
        <v/>
      </c>
      <c r="CG70" s="257">
        <f t="shared" si="8"/>
        <v>0</v>
      </c>
    </row>
    <row r="71" spans="1:85" x14ac:dyDescent="0.25">
      <c r="A71" s="693"/>
      <c r="B71" s="652" t="s">
        <v>52</v>
      </c>
      <c r="C71" s="653"/>
      <c r="D71" s="376">
        <f t="shared" si="6"/>
        <v>0</v>
      </c>
      <c r="E71" s="402"/>
      <c r="F71" s="403"/>
      <c r="G71" s="403"/>
      <c r="H71" s="404"/>
      <c r="I71" s="405"/>
      <c r="J71" s="289"/>
      <c r="K71" s="387"/>
      <c r="L71" s="387"/>
      <c r="M71" s="387"/>
      <c r="N71" s="387"/>
      <c r="O71" s="387"/>
      <c r="P71" s="387"/>
      <c r="Q71" s="254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CA71" s="257" t="str">
        <f t="shared" si="7"/>
        <v/>
      </c>
      <c r="CG71" s="257">
        <f t="shared" si="8"/>
        <v>0</v>
      </c>
    </row>
    <row r="72" spans="1:85" x14ac:dyDescent="0.25">
      <c r="A72" s="694"/>
      <c r="B72" s="626" t="s">
        <v>4</v>
      </c>
      <c r="C72" s="627"/>
      <c r="D72" s="376">
        <f t="shared" si="6"/>
        <v>1365</v>
      </c>
      <c r="E72" s="376">
        <f>SUM(E43:E71)</f>
        <v>594</v>
      </c>
      <c r="F72" s="376">
        <f>SUM(F43:F71)</f>
        <v>206</v>
      </c>
      <c r="G72" s="376">
        <f>SUM(G43:G71)</f>
        <v>98</v>
      </c>
      <c r="H72" s="406">
        <f>SUM(H43:H71)</f>
        <v>467</v>
      </c>
      <c r="I72" s="407">
        <f>SUM(I43:I71)</f>
        <v>0</v>
      </c>
      <c r="J72" s="289"/>
      <c r="K72" s="387"/>
      <c r="L72" s="387"/>
      <c r="M72" s="387"/>
      <c r="N72" s="387"/>
      <c r="O72" s="387"/>
      <c r="P72" s="387"/>
      <c r="Q72" s="254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</row>
    <row r="73" spans="1:85" x14ac:dyDescent="0.25">
      <c r="A73" s="384" t="s">
        <v>57</v>
      </c>
      <c r="B73" s="385"/>
      <c r="C73" s="385"/>
      <c r="D73" s="385"/>
      <c r="E73" s="385"/>
      <c r="F73" s="385"/>
      <c r="G73" s="386"/>
      <c r="H73" s="386"/>
      <c r="I73" s="408"/>
      <c r="J73" s="408"/>
      <c r="K73" s="408"/>
      <c r="L73" s="408"/>
      <c r="M73" s="408"/>
      <c r="N73" s="408"/>
      <c r="O73" s="388"/>
      <c r="P73" s="387"/>
      <c r="Q73" s="254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</row>
    <row r="74" spans="1:85" ht="31.5" x14ac:dyDescent="0.25">
      <c r="A74" s="620" t="s">
        <v>58</v>
      </c>
      <c r="B74" s="620"/>
      <c r="C74" s="620"/>
      <c r="D74" s="458" t="s">
        <v>59</v>
      </c>
      <c r="E74" s="454" t="s">
        <v>60</v>
      </c>
      <c r="F74" s="455" t="s">
        <v>113</v>
      </c>
      <c r="G74" s="455" t="s">
        <v>61</v>
      </c>
      <c r="H74" s="411" t="s">
        <v>62</v>
      </c>
      <c r="I74" s="412"/>
      <c r="J74" s="413"/>
      <c r="K74" s="413"/>
      <c r="L74" s="413"/>
      <c r="M74" s="413"/>
      <c r="N74" s="413"/>
      <c r="O74" s="413"/>
      <c r="P74" s="387"/>
      <c r="Q74" s="254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</row>
    <row r="75" spans="1:85" x14ac:dyDescent="0.25">
      <c r="A75" s="664" t="s">
        <v>63</v>
      </c>
      <c r="B75" s="665"/>
      <c r="C75" s="666"/>
      <c r="D75" s="414">
        <f>SUM(E75:H75)</f>
        <v>0</v>
      </c>
      <c r="E75" s="283"/>
      <c r="F75" s="284"/>
      <c r="G75" s="284"/>
      <c r="H75" s="285"/>
      <c r="I75" s="289"/>
      <c r="J75" s="413"/>
      <c r="K75" s="413"/>
      <c r="L75" s="413"/>
      <c r="M75" s="413"/>
      <c r="N75" s="413"/>
      <c r="O75" s="413"/>
      <c r="P75" s="387"/>
      <c r="Q75" s="254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</row>
    <row r="76" spans="1:85" x14ac:dyDescent="0.25">
      <c r="A76" s="658" t="s">
        <v>64</v>
      </c>
      <c r="B76" s="659"/>
      <c r="C76" s="660"/>
      <c r="D76" s="414">
        <f>SUM(E76:H76)</f>
        <v>0</v>
      </c>
      <c r="E76" s="292"/>
      <c r="F76" s="293"/>
      <c r="G76" s="293"/>
      <c r="H76" s="294"/>
      <c r="I76" s="289"/>
      <c r="J76" s="413"/>
      <c r="K76" s="413"/>
      <c r="L76" s="413"/>
      <c r="M76" s="413"/>
      <c r="N76" s="413"/>
      <c r="O76" s="413"/>
      <c r="P76" s="388"/>
      <c r="Q76" s="254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</row>
    <row r="77" spans="1:85" x14ac:dyDescent="0.25">
      <c r="A77" s="661" t="s">
        <v>65</v>
      </c>
      <c r="B77" s="662"/>
      <c r="C77" s="663"/>
      <c r="D77" s="414">
        <f>SUM(E77:H77)</f>
        <v>0</v>
      </c>
      <c r="E77" s="311"/>
      <c r="F77" s="312"/>
      <c r="G77" s="312"/>
      <c r="H77" s="415"/>
      <c r="I77" s="289"/>
      <c r="J77" s="413"/>
      <c r="K77" s="413"/>
      <c r="L77" s="413"/>
      <c r="M77" s="413"/>
      <c r="N77" s="413"/>
      <c r="O77" s="413"/>
      <c r="P77" s="413"/>
      <c r="Q77" s="254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</row>
    <row r="78" spans="1:85" x14ac:dyDescent="0.25">
      <c r="A78" s="667" t="s">
        <v>66</v>
      </c>
      <c r="B78" s="668"/>
      <c r="C78" s="669"/>
      <c r="D78" s="416">
        <f>SUM(E78:H78)</f>
        <v>0</v>
      </c>
      <c r="E78" s="358"/>
      <c r="F78" s="323"/>
      <c r="G78" s="323"/>
      <c r="H78" s="417"/>
      <c r="I78" s="289"/>
      <c r="J78" s="413"/>
      <c r="K78" s="413"/>
      <c r="L78" s="413"/>
      <c r="M78" s="413"/>
      <c r="N78" s="413"/>
      <c r="O78" s="413"/>
      <c r="P78" s="413"/>
      <c r="Q78" s="254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</row>
    <row r="79" spans="1:85" x14ac:dyDescent="0.25">
      <c r="A79" s="626" t="s">
        <v>4</v>
      </c>
      <c r="B79" s="700"/>
      <c r="C79" s="701"/>
      <c r="D79" s="406">
        <f>SUM(E79:H79)</f>
        <v>0</v>
      </c>
      <c r="E79" s="377">
        <f>SUM(E75:E78)</f>
        <v>0</v>
      </c>
      <c r="F79" s="378">
        <f>SUM(F75:F78)</f>
        <v>0</v>
      </c>
      <c r="G79" s="378">
        <f>SUM(G75:G78)</f>
        <v>0</v>
      </c>
      <c r="H79" s="418">
        <f>SUM(H75:H78)</f>
        <v>0</v>
      </c>
      <c r="I79" s="289"/>
      <c r="J79" s="387"/>
      <c r="K79" s="387"/>
      <c r="L79" s="387"/>
      <c r="M79" s="387"/>
      <c r="N79" s="387"/>
      <c r="O79" s="387"/>
      <c r="P79" s="413"/>
      <c r="Q79" s="254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</row>
    <row r="80" spans="1:85" x14ac:dyDescent="0.25">
      <c r="A80" s="384" t="s">
        <v>67</v>
      </c>
      <c r="B80" s="385"/>
      <c r="C80" s="385"/>
      <c r="D80" s="385"/>
      <c r="E80" s="419"/>
      <c r="F80" s="419"/>
      <c r="G80" s="419"/>
      <c r="H80" s="419"/>
      <c r="I80" s="419"/>
      <c r="J80" s="419"/>
      <c r="K80" s="420"/>
      <c r="L80" s="420"/>
      <c r="M80" s="420"/>
      <c r="N80" s="421"/>
      <c r="O80" s="422"/>
      <c r="P80" s="413"/>
      <c r="Q80" s="254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</row>
    <row r="81" spans="1:28" ht="21" x14ac:dyDescent="0.25">
      <c r="A81" s="670" t="s">
        <v>68</v>
      </c>
      <c r="B81" s="671"/>
      <c r="C81" s="672"/>
      <c r="D81" s="452" t="s">
        <v>69</v>
      </c>
      <c r="E81" s="673"/>
      <c r="F81" s="673"/>
      <c r="G81" s="254"/>
      <c r="H81" s="254"/>
      <c r="I81" s="254"/>
      <c r="J81" s="254"/>
      <c r="K81" s="254"/>
      <c r="L81" s="254"/>
      <c r="M81" s="254"/>
      <c r="N81" s="254"/>
      <c r="O81" s="254"/>
      <c r="P81" s="413"/>
      <c r="Q81" s="254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</row>
    <row r="82" spans="1:28" x14ac:dyDescent="0.25">
      <c r="A82" s="702" t="s">
        <v>70</v>
      </c>
      <c r="B82" s="703"/>
      <c r="C82" s="704"/>
      <c r="D82" s="423"/>
      <c r="E82" s="705"/>
      <c r="F82" s="705"/>
      <c r="G82" s="254"/>
      <c r="H82" s="254"/>
      <c r="I82" s="254"/>
      <c r="J82" s="254"/>
      <c r="K82" s="254"/>
      <c r="L82" s="254"/>
      <c r="M82" s="254"/>
      <c r="N82" s="254"/>
      <c r="O82" s="254"/>
      <c r="P82" s="387"/>
      <c r="Q82" s="254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</row>
    <row r="83" spans="1:28" x14ac:dyDescent="0.25">
      <c r="A83" s="661" t="s">
        <v>71</v>
      </c>
      <c r="B83" s="662"/>
      <c r="C83" s="663"/>
      <c r="D83" s="423"/>
      <c r="E83" s="705"/>
      <c r="F83" s="705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</row>
    <row r="84" spans="1:28" x14ac:dyDescent="0.25">
      <c r="A84" s="712" t="s">
        <v>72</v>
      </c>
      <c r="B84" s="713"/>
      <c r="C84" s="714"/>
      <c r="D84" s="424"/>
      <c r="E84" s="425"/>
      <c r="F84" s="425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</row>
    <row r="85" spans="1:28" x14ac:dyDescent="0.25">
      <c r="A85" s="426" t="s">
        <v>73</v>
      </c>
      <c r="B85" s="426"/>
      <c r="C85" s="427"/>
      <c r="D85" s="428"/>
      <c r="E85" s="429"/>
    </row>
    <row r="86" spans="1:28" x14ac:dyDescent="0.25">
      <c r="A86" s="610" t="s">
        <v>74</v>
      </c>
      <c r="B86" s="610"/>
      <c r="C86" s="610"/>
      <c r="D86" s="611" t="s">
        <v>75</v>
      </c>
      <c r="E86" s="611" t="s">
        <v>114</v>
      </c>
    </row>
    <row r="87" spans="1:28" ht="18.75" customHeight="1" x14ac:dyDescent="0.25">
      <c r="A87" s="610"/>
      <c r="B87" s="610"/>
      <c r="C87" s="610"/>
      <c r="D87" s="611"/>
      <c r="E87" s="611"/>
    </row>
    <row r="88" spans="1:28" x14ac:dyDescent="0.25">
      <c r="A88" s="709" t="s">
        <v>76</v>
      </c>
      <c r="B88" s="710"/>
      <c r="C88" s="711"/>
      <c r="D88" s="430"/>
      <c r="E88" s="431"/>
      <c r="F88" s="257"/>
    </row>
    <row r="89" spans="1:28" x14ac:dyDescent="0.25">
      <c r="A89" s="706" t="s">
        <v>115</v>
      </c>
      <c r="B89" s="707"/>
      <c r="C89" s="708"/>
      <c r="D89" s="432"/>
      <c r="E89" s="433"/>
      <c r="F89" s="257"/>
    </row>
    <row r="90" spans="1:28" x14ac:dyDescent="0.25">
      <c r="A90" s="607" t="s">
        <v>77</v>
      </c>
      <c r="B90" s="608"/>
      <c r="C90" s="609"/>
      <c r="D90" s="434"/>
      <c r="E90" s="435"/>
      <c r="F90" s="257"/>
    </row>
    <row r="91" spans="1:28" x14ac:dyDescent="0.25">
      <c r="A91" s="427" t="s">
        <v>78</v>
      </c>
      <c r="B91" s="426"/>
      <c r="C91" s="427"/>
      <c r="D91" s="428"/>
      <c r="E91" s="429"/>
    </row>
    <row r="92" spans="1:28" x14ac:dyDescent="0.25">
      <c r="A92" s="610" t="s">
        <v>74</v>
      </c>
      <c r="B92" s="610"/>
      <c r="C92" s="610"/>
      <c r="D92" s="611" t="s">
        <v>75</v>
      </c>
      <c r="E92" s="611" t="s">
        <v>114</v>
      </c>
    </row>
    <row r="93" spans="1:28" ht="15.75" customHeight="1" x14ac:dyDescent="0.25">
      <c r="A93" s="610"/>
      <c r="B93" s="610"/>
      <c r="C93" s="610"/>
      <c r="D93" s="611"/>
      <c r="E93" s="611"/>
      <c r="F93" s="257"/>
    </row>
    <row r="94" spans="1:28" x14ac:dyDescent="0.25">
      <c r="A94" s="615" t="s">
        <v>116</v>
      </c>
      <c r="B94" s="616"/>
      <c r="C94" s="617"/>
      <c r="D94" s="430"/>
      <c r="E94" s="431"/>
      <c r="F94" s="257"/>
    </row>
    <row r="95" spans="1:28" x14ac:dyDescent="0.25">
      <c r="A95" s="612" t="s">
        <v>117</v>
      </c>
      <c r="B95" s="613"/>
      <c r="C95" s="614"/>
      <c r="D95" s="434"/>
      <c r="E95" s="435"/>
      <c r="F95" s="257"/>
    </row>
    <row r="96" spans="1:28" x14ac:dyDescent="0.25">
      <c r="A96" s="426" t="s">
        <v>118</v>
      </c>
      <c r="B96" s="427"/>
      <c r="C96" s="427"/>
      <c r="D96" s="428"/>
      <c r="E96" s="429"/>
      <c r="F96" s="436"/>
      <c r="G96" s="436"/>
      <c r="H96" s="436"/>
    </row>
    <row r="97" spans="1:85" x14ac:dyDescent="0.25">
      <c r="A97" s="633" t="s">
        <v>119</v>
      </c>
      <c r="B97" s="633"/>
      <c r="C97" s="634"/>
      <c r="D97" s="611" t="s">
        <v>82</v>
      </c>
      <c r="E97" s="646" t="s">
        <v>83</v>
      </c>
      <c r="F97" s="647"/>
      <c r="G97" s="647"/>
      <c r="H97" s="647"/>
      <c r="I97" s="647"/>
      <c r="J97" s="647"/>
      <c r="K97" s="648" t="s">
        <v>84</v>
      </c>
      <c r="L97" s="649"/>
    </row>
    <row r="98" spans="1:85" ht="17.25" customHeight="1" x14ac:dyDescent="0.25">
      <c r="A98" s="635"/>
      <c r="B98" s="635"/>
      <c r="C98" s="636"/>
      <c r="D98" s="611"/>
      <c r="E98" s="454" t="s">
        <v>85</v>
      </c>
      <c r="F98" s="437" t="s">
        <v>86</v>
      </c>
      <c r="G98" s="455" t="s">
        <v>87</v>
      </c>
      <c r="H98" s="455" t="s">
        <v>88</v>
      </c>
      <c r="I98" s="459" t="s">
        <v>89</v>
      </c>
      <c r="J98" s="411" t="s">
        <v>90</v>
      </c>
      <c r="K98" s="452" t="s">
        <v>91</v>
      </c>
      <c r="L98" s="452" t="s">
        <v>92</v>
      </c>
    </row>
    <row r="99" spans="1:85" x14ac:dyDescent="0.25">
      <c r="A99" s="637" t="s">
        <v>93</v>
      </c>
      <c r="B99" s="638"/>
      <c r="C99" s="439" t="s">
        <v>94</v>
      </c>
      <c r="D99" s="440">
        <f>SUM(E99:J99)</f>
        <v>0</v>
      </c>
      <c r="E99" s="283"/>
      <c r="F99" s="287"/>
      <c r="G99" s="284"/>
      <c r="H99" s="284"/>
      <c r="I99" s="284"/>
      <c r="J99" s="288"/>
      <c r="K99" s="441"/>
      <c r="L99" s="288"/>
      <c r="M99" s="442"/>
      <c r="CG99" s="257">
        <v>0</v>
      </c>
    </row>
    <row r="100" spans="1:85" x14ac:dyDescent="0.25">
      <c r="A100" s="639"/>
      <c r="B100" s="640"/>
      <c r="C100" s="443" t="s">
        <v>95</v>
      </c>
      <c r="D100" s="444">
        <f t="shared" ref="D100:D107" si="9">SUM(E100:J100)</f>
        <v>0</v>
      </c>
      <c r="E100" s="311"/>
      <c r="F100" s="313"/>
      <c r="G100" s="312"/>
      <c r="H100" s="312"/>
      <c r="I100" s="312"/>
      <c r="J100" s="297"/>
      <c r="K100" s="445"/>
      <c r="L100" s="297"/>
      <c r="M100" s="442"/>
      <c r="CG100" s="257">
        <v>0</v>
      </c>
    </row>
    <row r="101" spans="1:85" x14ac:dyDescent="0.25">
      <c r="A101" s="639"/>
      <c r="B101" s="640"/>
      <c r="C101" s="443" t="s">
        <v>96</v>
      </c>
      <c r="D101" s="446">
        <f t="shared" si="9"/>
        <v>0</v>
      </c>
      <c r="E101" s="342"/>
      <c r="F101" s="343"/>
      <c r="G101" s="355"/>
      <c r="H101" s="355"/>
      <c r="I101" s="355"/>
      <c r="J101" s="350"/>
      <c r="K101" s="447"/>
      <c r="L101" s="350"/>
      <c r="M101" s="442"/>
      <c r="CG101" s="257">
        <v>0</v>
      </c>
    </row>
    <row r="102" spans="1:85" x14ac:dyDescent="0.25">
      <c r="A102" s="637" t="s">
        <v>97</v>
      </c>
      <c r="B102" s="638"/>
      <c r="C102" s="439" t="s">
        <v>94</v>
      </c>
      <c r="D102" s="440">
        <f t="shared" si="9"/>
        <v>0</v>
      </c>
      <c r="E102" s="292"/>
      <c r="F102" s="296"/>
      <c r="G102" s="293"/>
      <c r="H102" s="293"/>
      <c r="I102" s="293"/>
      <c r="J102" s="298"/>
      <c r="K102" s="448"/>
      <c r="L102" s="298"/>
      <c r="M102" s="442"/>
      <c r="CG102" s="257">
        <v>0</v>
      </c>
    </row>
    <row r="103" spans="1:85" x14ac:dyDescent="0.25">
      <c r="A103" s="639"/>
      <c r="B103" s="640"/>
      <c r="C103" s="443" t="s">
        <v>95</v>
      </c>
      <c r="D103" s="444">
        <f t="shared" si="9"/>
        <v>0</v>
      </c>
      <c r="E103" s="358"/>
      <c r="F103" s="325"/>
      <c r="G103" s="323"/>
      <c r="H103" s="323"/>
      <c r="I103" s="323"/>
      <c r="J103" s="324"/>
      <c r="K103" s="449"/>
      <c r="L103" s="324"/>
      <c r="M103" s="442"/>
      <c r="CG103" s="257">
        <v>0</v>
      </c>
    </row>
    <row r="104" spans="1:85" x14ac:dyDescent="0.25">
      <c r="A104" s="639"/>
      <c r="B104" s="640"/>
      <c r="C104" s="443" t="s">
        <v>96</v>
      </c>
      <c r="D104" s="446">
        <f t="shared" si="9"/>
        <v>0</v>
      </c>
      <c r="E104" s="358"/>
      <c r="F104" s="325"/>
      <c r="G104" s="323"/>
      <c r="H104" s="323"/>
      <c r="I104" s="323"/>
      <c r="J104" s="324"/>
      <c r="K104" s="449"/>
      <c r="L104" s="324"/>
      <c r="M104" s="442"/>
      <c r="CG104" s="257">
        <v>0</v>
      </c>
    </row>
    <row r="105" spans="1:85" x14ac:dyDescent="0.25">
      <c r="A105" s="637" t="s">
        <v>98</v>
      </c>
      <c r="B105" s="641"/>
      <c r="C105" s="439" t="s">
        <v>94</v>
      </c>
      <c r="D105" s="440">
        <f t="shared" si="9"/>
        <v>0</v>
      </c>
      <c r="E105" s="283"/>
      <c r="F105" s="287"/>
      <c r="G105" s="284"/>
      <c r="H105" s="284"/>
      <c r="I105" s="284"/>
      <c r="J105" s="288"/>
      <c r="K105" s="441"/>
      <c r="L105" s="288"/>
      <c r="M105" s="442"/>
      <c r="CG105" s="257">
        <v>0</v>
      </c>
    </row>
    <row r="106" spans="1:85" x14ac:dyDescent="0.25">
      <c r="A106" s="642"/>
      <c r="B106" s="643"/>
      <c r="C106" s="443" t="s">
        <v>95</v>
      </c>
      <c r="D106" s="444">
        <f t="shared" si="9"/>
        <v>0</v>
      </c>
      <c r="E106" s="311"/>
      <c r="F106" s="313"/>
      <c r="G106" s="312"/>
      <c r="H106" s="312"/>
      <c r="I106" s="312"/>
      <c r="J106" s="297"/>
      <c r="K106" s="445"/>
      <c r="L106" s="297"/>
      <c r="M106" s="442"/>
      <c r="CG106" s="257">
        <v>0</v>
      </c>
    </row>
    <row r="107" spans="1:85" x14ac:dyDescent="0.25">
      <c r="A107" s="644"/>
      <c r="B107" s="645"/>
      <c r="C107" s="450" t="s">
        <v>96</v>
      </c>
      <c r="D107" s="446">
        <f t="shared" si="9"/>
        <v>0</v>
      </c>
      <c r="E107" s="342"/>
      <c r="F107" s="343"/>
      <c r="G107" s="355"/>
      <c r="H107" s="355"/>
      <c r="I107" s="355"/>
      <c r="J107" s="350"/>
      <c r="K107" s="447"/>
      <c r="L107" s="350"/>
      <c r="M107" s="442"/>
      <c r="CG107" s="257">
        <v>0</v>
      </c>
    </row>
    <row r="195" spans="1:2" hidden="1" x14ac:dyDescent="0.25">
      <c r="A195" s="256">
        <f>SUM(D40,D72,D79,D82:D84,D88:D90,D94:D95,D99:L107)</f>
        <v>3243</v>
      </c>
      <c r="B195" s="256">
        <f>SUM(CG8:CO108)</f>
        <v>0</v>
      </c>
    </row>
  </sheetData>
  <mergeCells count="85">
    <mergeCell ref="A79:C79"/>
    <mergeCell ref="A82:C82"/>
    <mergeCell ref="E82:F82"/>
    <mergeCell ref="A89:C89"/>
    <mergeCell ref="A83:C83"/>
    <mergeCell ref="A88:C88"/>
    <mergeCell ref="E83:F83"/>
    <mergeCell ref="A84:C84"/>
    <mergeCell ref="A86:C87"/>
    <mergeCell ref="D86:D87"/>
    <mergeCell ref="E86:E87"/>
    <mergeCell ref="B32:C32"/>
    <mergeCell ref="B51:C51"/>
    <mergeCell ref="B52:C52"/>
    <mergeCell ref="B64:C64"/>
    <mergeCell ref="A74:C74"/>
    <mergeCell ref="A11:A40"/>
    <mergeCell ref="B29:C29"/>
    <mergeCell ref="B30:B31"/>
    <mergeCell ref="B35:C35"/>
    <mergeCell ref="B36:B38"/>
    <mergeCell ref="B40:C40"/>
    <mergeCell ref="B33:C33"/>
    <mergeCell ref="B34:C34"/>
    <mergeCell ref="B39:C39"/>
    <mergeCell ref="A42:C42"/>
    <mergeCell ref="A43:A72"/>
    <mergeCell ref="Y9:Z9"/>
    <mergeCell ref="AA9:AA10"/>
    <mergeCell ref="AB9:AB10"/>
    <mergeCell ref="AC9:AC10"/>
    <mergeCell ref="B28:C28"/>
    <mergeCell ref="B17:C17"/>
    <mergeCell ref="B18:C18"/>
    <mergeCell ref="B19:C19"/>
    <mergeCell ref="B20:C20"/>
    <mergeCell ref="B11:C11"/>
    <mergeCell ref="B12:B14"/>
    <mergeCell ref="B21:C21"/>
    <mergeCell ref="B22:B24"/>
    <mergeCell ref="B25:B27"/>
    <mergeCell ref="B15:C15"/>
    <mergeCell ref="B16:C16"/>
    <mergeCell ref="A6:O6"/>
    <mergeCell ref="A9:C10"/>
    <mergeCell ref="D9:D10"/>
    <mergeCell ref="E9:I9"/>
    <mergeCell ref="J9:X9"/>
    <mergeCell ref="E97:J97"/>
    <mergeCell ref="K97:L97"/>
    <mergeCell ref="B65:C65"/>
    <mergeCell ref="B71:C71"/>
    <mergeCell ref="B47:C47"/>
    <mergeCell ref="B48:C48"/>
    <mergeCell ref="B49:C49"/>
    <mergeCell ref="B50:C50"/>
    <mergeCell ref="B60:C60"/>
    <mergeCell ref="B66:C66"/>
    <mergeCell ref="A76:C76"/>
    <mergeCell ref="A77:C77"/>
    <mergeCell ref="A75:C75"/>
    <mergeCell ref="A78:C78"/>
    <mergeCell ref="A81:C81"/>
    <mergeCell ref="E81:F81"/>
    <mergeCell ref="A97:C98"/>
    <mergeCell ref="A99:B101"/>
    <mergeCell ref="A102:B104"/>
    <mergeCell ref="A105:B107"/>
    <mergeCell ref="D97:D98"/>
    <mergeCell ref="B43:C43"/>
    <mergeCell ref="B44:B46"/>
    <mergeCell ref="B53:C53"/>
    <mergeCell ref="B54:B56"/>
    <mergeCell ref="B57:B59"/>
    <mergeCell ref="B61:C61"/>
    <mergeCell ref="B62:B63"/>
    <mergeCell ref="B67:C67"/>
    <mergeCell ref="B68:B70"/>
    <mergeCell ref="B72:C72"/>
    <mergeCell ref="A90:C90"/>
    <mergeCell ref="A92:C93"/>
    <mergeCell ref="D92:D93"/>
    <mergeCell ref="E92:E93"/>
    <mergeCell ref="A95:C95"/>
    <mergeCell ref="A94:C94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95"/>
  <sheetViews>
    <sheetView workbookViewId="0">
      <selection activeCell="B7" sqref="B7"/>
    </sheetView>
  </sheetViews>
  <sheetFormatPr baseColWidth="10" defaultRowHeight="15" x14ac:dyDescent="0.25"/>
  <cols>
    <col min="1" max="2" width="26.7109375" style="256" customWidth="1"/>
    <col min="3" max="3" width="37.28515625" style="256" customWidth="1"/>
    <col min="4" max="4" width="11.42578125" style="256"/>
    <col min="5" max="5" width="12.7109375" style="256" customWidth="1"/>
    <col min="6" max="6" width="11.42578125" style="256"/>
    <col min="7" max="7" width="14.5703125" style="256" customWidth="1"/>
    <col min="8" max="8" width="13.5703125" style="256" customWidth="1"/>
    <col min="9" max="9" width="15.7109375" style="256" customWidth="1"/>
    <col min="10" max="26" width="11.42578125" style="256"/>
    <col min="27" max="27" width="13.140625" style="256" customWidth="1"/>
    <col min="28" max="28" width="13.42578125" style="256" customWidth="1"/>
    <col min="29" max="76" width="11.42578125" style="256"/>
    <col min="77" max="96" width="0" style="257" hidden="1" customWidth="1"/>
    <col min="97" max="98" width="11.42578125" style="257"/>
    <col min="99" max="16384" width="11.42578125" style="256"/>
  </cols>
  <sheetData>
    <row r="1" spans="1:98" s="251" customFormat="1" ht="14.25" customHeight="1" x14ac:dyDescent="0.15">
      <c r="A1" s="251" t="s">
        <v>0</v>
      </c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</row>
    <row r="2" spans="1:98" s="251" customFormat="1" ht="14.25" customHeight="1" x14ac:dyDescent="0.15">
      <c r="A2" s="251" t="str">
        <f>CONCATENATE("COMUNA: ",[8]NOMBRE!B2," - ","( ",[8]NOMBRE!C2,[8]NOMBRE!D2,[8]NOMBRE!E2,[8]NOMBRE!F2,[8]NOMBRE!G2," )")</f>
        <v>COMUNA: Linares - ( 07401 )</v>
      </c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</row>
    <row r="3" spans="1:98" s="251" customFormat="1" ht="14.25" customHeight="1" x14ac:dyDescent="0.15">
      <c r="A3" s="25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</row>
    <row r="4" spans="1:98" s="251" customFormat="1" ht="14.25" customHeight="1" x14ac:dyDescent="0.15">
      <c r="A4" s="251" t="str">
        <f>CONCATENATE("MES: ",[8]NOMBRE!B6," - ","( ",[8]NOMBRE!C6,[8]NOMBRE!D6," )")</f>
        <v>MES: AGOSTO - ( 08 )</v>
      </c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</row>
    <row r="5" spans="1:98" s="251" customFormat="1" ht="14.25" customHeight="1" x14ac:dyDescent="0.15">
      <c r="A5" s="251" t="str">
        <f>CONCATENATE("AÑO: ",[8]NOMBRE!B7)</f>
        <v>AÑO: 2017</v>
      </c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</row>
    <row r="6" spans="1:98" ht="15.75" x14ac:dyDescent="0.25">
      <c r="A6" s="674" t="s">
        <v>1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253"/>
      <c r="Q6" s="254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</row>
    <row r="7" spans="1:98" ht="15.75" x14ac:dyDescent="0.25">
      <c r="A7" s="465"/>
      <c r="B7" s="465"/>
      <c r="C7" s="465"/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5"/>
      <c r="P7" s="253"/>
      <c r="Q7" s="254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</row>
    <row r="8" spans="1:98" x14ac:dyDescent="0.25">
      <c r="A8" s="259" t="s">
        <v>2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1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</row>
    <row r="9" spans="1:98" ht="15" customHeight="1" x14ac:dyDescent="0.25">
      <c r="A9" s="646" t="s">
        <v>3</v>
      </c>
      <c r="B9" s="647"/>
      <c r="C9" s="675"/>
      <c r="D9" s="623" t="s">
        <v>4</v>
      </c>
      <c r="E9" s="679" t="s">
        <v>99</v>
      </c>
      <c r="F9" s="680"/>
      <c r="G9" s="680"/>
      <c r="H9" s="680"/>
      <c r="I9" s="681"/>
      <c r="J9" s="682" t="s">
        <v>100</v>
      </c>
      <c r="K9" s="683"/>
      <c r="L9" s="683"/>
      <c r="M9" s="683"/>
      <c r="N9" s="683"/>
      <c r="O9" s="683"/>
      <c r="P9" s="683"/>
      <c r="Q9" s="683"/>
      <c r="R9" s="683"/>
      <c r="S9" s="683"/>
      <c r="T9" s="683"/>
      <c r="U9" s="683"/>
      <c r="V9" s="683"/>
      <c r="W9" s="683"/>
      <c r="X9" s="684"/>
      <c r="Y9" s="685" t="s">
        <v>101</v>
      </c>
      <c r="Z9" s="686"/>
      <c r="AA9" s="687" t="s">
        <v>102</v>
      </c>
      <c r="AB9" s="623" t="s">
        <v>103</v>
      </c>
      <c r="AC9" s="689" t="s">
        <v>104</v>
      </c>
    </row>
    <row r="10" spans="1:98" ht="33" customHeight="1" x14ac:dyDescent="0.25">
      <c r="A10" s="676"/>
      <c r="B10" s="677"/>
      <c r="C10" s="678"/>
      <c r="D10" s="625"/>
      <c r="E10" s="262" t="s">
        <v>5</v>
      </c>
      <c r="F10" s="263" t="s">
        <v>6</v>
      </c>
      <c r="G10" s="263" t="s">
        <v>7</v>
      </c>
      <c r="H10" s="264" t="s">
        <v>8</v>
      </c>
      <c r="I10" s="265" t="s">
        <v>9</v>
      </c>
      <c r="J10" s="266" t="s">
        <v>10</v>
      </c>
      <c r="K10" s="263" t="s">
        <v>11</v>
      </c>
      <c r="L10" s="263" t="s">
        <v>12</v>
      </c>
      <c r="M10" s="263" t="s">
        <v>13</v>
      </c>
      <c r="N10" s="263" t="s">
        <v>14</v>
      </c>
      <c r="O10" s="263" t="s">
        <v>15</v>
      </c>
      <c r="P10" s="263" t="s">
        <v>16</v>
      </c>
      <c r="Q10" s="263" t="s">
        <v>17</v>
      </c>
      <c r="R10" s="263" t="s">
        <v>18</v>
      </c>
      <c r="S10" s="263" t="s">
        <v>19</v>
      </c>
      <c r="T10" s="263" t="s">
        <v>20</v>
      </c>
      <c r="U10" s="263" t="s">
        <v>21</v>
      </c>
      <c r="V10" s="263" t="s">
        <v>22</v>
      </c>
      <c r="W10" s="263" t="s">
        <v>23</v>
      </c>
      <c r="X10" s="267" t="s">
        <v>24</v>
      </c>
      <c r="Y10" s="268" t="s">
        <v>25</v>
      </c>
      <c r="Z10" s="269" t="s">
        <v>105</v>
      </c>
      <c r="AA10" s="688"/>
      <c r="AB10" s="625"/>
      <c r="AC10" s="690"/>
    </row>
    <row r="11" spans="1:98" x14ac:dyDescent="0.25">
      <c r="A11" s="692" t="s">
        <v>26</v>
      </c>
      <c r="B11" s="628" t="s">
        <v>27</v>
      </c>
      <c r="C11" s="629"/>
      <c r="D11" s="270">
        <f>SUM(E11:G11)</f>
        <v>112</v>
      </c>
      <c r="E11" s="271">
        <v>112</v>
      </c>
      <c r="F11" s="272"/>
      <c r="G11" s="272"/>
      <c r="H11" s="273"/>
      <c r="I11" s="274"/>
      <c r="J11" s="273"/>
      <c r="K11" s="275"/>
      <c r="L11" s="275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7"/>
      <c r="Z11" s="278"/>
      <c r="AA11" s="279"/>
      <c r="AB11" s="279"/>
      <c r="AC11" s="279"/>
      <c r="AD11" s="280"/>
    </row>
    <row r="12" spans="1:98" x14ac:dyDescent="0.25">
      <c r="A12" s="693"/>
      <c r="B12" s="630" t="s">
        <v>28</v>
      </c>
      <c r="C12" s="281" t="s">
        <v>29</v>
      </c>
      <c r="D12" s="282">
        <f t="shared" ref="D12:D19" si="0">SUM(E12:X12)</f>
        <v>159</v>
      </c>
      <c r="E12" s="283">
        <v>79</v>
      </c>
      <c r="F12" s="284">
        <v>11</v>
      </c>
      <c r="G12" s="284">
        <v>11</v>
      </c>
      <c r="H12" s="284">
        <v>25</v>
      </c>
      <c r="I12" s="285">
        <v>20</v>
      </c>
      <c r="J12" s="284"/>
      <c r="K12" s="284"/>
      <c r="L12" s="284">
        <v>3</v>
      </c>
      <c r="M12" s="284"/>
      <c r="N12" s="284"/>
      <c r="O12" s="284"/>
      <c r="P12" s="284"/>
      <c r="Q12" s="284"/>
      <c r="R12" s="284"/>
      <c r="S12" s="284">
        <v>5</v>
      </c>
      <c r="T12" s="284">
        <v>5</v>
      </c>
      <c r="U12" s="284"/>
      <c r="V12" s="284"/>
      <c r="W12" s="284"/>
      <c r="X12" s="286"/>
      <c r="Y12" s="287"/>
      <c r="Z12" s="286"/>
      <c r="AA12" s="288"/>
      <c r="AB12" s="288"/>
      <c r="AC12" s="288"/>
      <c r="AD12" s="289"/>
      <c r="CA12" s="257" t="str">
        <f t="shared" ref="CA12:CA35" si="1">IF(D12&lt;SUM(Y12:AC12),"Total por edad no puede ser menor que la suma de los subgrupos","")</f>
        <v/>
      </c>
      <c r="CG12" s="257">
        <f t="shared" ref="CG12:CG39" si="2">IF(D12&lt;SUM(Y12:AC12),1,0)</f>
        <v>0</v>
      </c>
    </row>
    <row r="13" spans="1:98" x14ac:dyDescent="0.25">
      <c r="A13" s="693"/>
      <c r="B13" s="631"/>
      <c r="C13" s="460" t="s">
        <v>30</v>
      </c>
      <c r="D13" s="291">
        <f t="shared" si="0"/>
        <v>15</v>
      </c>
      <c r="E13" s="292">
        <v>7</v>
      </c>
      <c r="F13" s="293"/>
      <c r="G13" s="293"/>
      <c r="H13" s="293"/>
      <c r="I13" s="294"/>
      <c r="J13" s="293"/>
      <c r="K13" s="293"/>
      <c r="L13" s="293"/>
      <c r="M13" s="293">
        <v>1</v>
      </c>
      <c r="N13" s="293"/>
      <c r="O13" s="293"/>
      <c r="P13" s="293">
        <v>2</v>
      </c>
      <c r="Q13" s="293"/>
      <c r="R13" s="293"/>
      <c r="S13" s="293"/>
      <c r="T13" s="293">
        <v>3</v>
      </c>
      <c r="U13" s="293">
        <v>2</v>
      </c>
      <c r="V13" s="293"/>
      <c r="W13" s="293"/>
      <c r="X13" s="295"/>
      <c r="Y13" s="296"/>
      <c r="Z13" s="295"/>
      <c r="AA13" s="297"/>
      <c r="AB13" s="297"/>
      <c r="AC13" s="298"/>
      <c r="AD13" s="289"/>
      <c r="CA13" s="257" t="str">
        <f t="shared" si="1"/>
        <v/>
      </c>
      <c r="CG13" s="257">
        <f t="shared" si="2"/>
        <v>0</v>
      </c>
    </row>
    <row r="14" spans="1:98" x14ac:dyDescent="0.25">
      <c r="A14" s="693"/>
      <c r="B14" s="632"/>
      <c r="C14" s="299" t="s">
        <v>31</v>
      </c>
      <c r="D14" s="300">
        <f t="shared" si="0"/>
        <v>31</v>
      </c>
      <c r="E14" s="301">
        <v>11</v>
      </c>
      <c r="F14" s="302"/>
      <c r="G14" s="302"/>
      <c r="H14" s="302"/>
      <c r="I14" s="303"/>
      <c r="J14" s="302"/>
      <c r="K14" s="302"/>
      <c r="L14" s="302"/>
      <c r="M14" s="302"/>
      <c r="N14" s="302"/>
      <c r="O14" s="302">
        <v>1</v>
      </c>
      <c r="P14" s="302"/>
      <c r="Q14" s="302"/>
      <c r="R14" s="302"/>
      <c r="S14" s="302"/>
      <c r="T14" s="302"/>
      <c r="U14" s="302"/>
      <c r="V14" s="302">
        <v>6</v>
      </c>
      <c r="W14" s="302">
        <v>7</v>
      </c>
      <c r="X14" s="304">
        <v>6</v>
      </c>
      <c r="Y14" s="305"/>
      <c r="Z14" s="304"/>
      <c r="AA14" s="306"/>
      <c r="AB14" s="306"/>
      <c r="AC14" s="306"/>
      <c r="AD14" s="289"/>
      <c r="CA14" s="257" t="str">
        <f t="shared" si="1"/>
        <v/>
      </c>
      <c r="CG14" s="257">
        <f t="shared" si="2"/>
        <v>0</v>
      </c>
    </row>
    <row r="15" spans="1:98" x14ac:dyDescent="0.25">
      <c r="A15" s="693"/>
      <c r="B15" s="654" t="s">
        <v>32</v>
      </c>
      <c r="C15" s="655"/>
      <c r="D15" s="307">
        <f t="shared" si="0"/>
        <v>148</v>
      </c>
      <c r="E15" s="292">
        <v>148</v>
      </c>
      <c r="F15" s="293"/>
      <c r="G15" s="293"/>
      <c r="H15" s="293"/>
      <c r="I15" s="298"/>
      <c r="J15" s="296"/>
      <c r="K15" s="293"/>
      <c r="L15" s="293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9"/>
      <c r="Z15" s="310"/>
      <c r="AA15" s="298"/>
      <c r="AB15" s="298"/>
      <c r="AC15" s="298"/>
      <c r="AD15" s="289"/>
      <c r="CA15" s="257" t="str">
        <f t="shared" si="1"/>
        <v/>
      </c>
      <c r="CG15" s="257">
        <f t="shared" si="2"/>
        <v>0</v>
      </c>
    </row>
    <row r="16" spans="1:98" x14ac:dyDescent="0.25">
      <c r="A16" s="693"/>
      <c r="B16" s="618" t="s">
        <v>33</v>
      </c>
      <c r="C16" s="619"/>
      <c r="D16" s="291">
        <f t="shared" si="0"/>
        <v>56</v>
      </c>
      <c r="E16" s="311">
        <v>56</v>
      </c>
      <c r="F16" s="312"/>
      <c r="G16" s="312"/>
      <c r="H16" s="312"/>
      <c r="I16" s="297"/>
      <c r="J16" s="313"/>
      <c r="K16" s="312"/>
      <c r="L16" s="312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5"/>
      <c r="Z16" s="295"/>
      <c r="AA16" s="297"/>
      <c r="AB16" s="297"/>
      <c r="AC16" s="297"/>
      <c r="AD16" s="289"/>
      <c r="CA16" s="257" t="str">
        <f t="shared" si="1"/>
        <v/>
      </c>
      <c r="CG16" s="257">
        <f t="shared" si="2"/>
        <v>0</v>
      </c>
    </row>
    <row r="17" spans="1:85" x14ac:dyDescent="0.25">
      <c r="A17" s="693"/>
      <c r="B17" s="618" t="s">
        <v>34</v>
      </c>
      <c r="C17" s="619"/>
      <c r="D17" s="291">
        <f t="shared" si="0"/>
        <v>13</v>
      </c>
      <c r="E17" s="311">
        <v>13</v>
      </c>
      <c r="F17" s="312"/>
      <c r="G17" s="312"/>
      <c r="H17" s="312"/>
      <c r="I17" s="297"/>
      <c r="J17" s="313"/>
      <c r="K17" s="312"/>
      <c r="L17" s="312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5"/>
      <c r="Z17" s="295"/>
      <c r="AA17" s="297"/>
      <c r="AB17" s="297"/>
      <c r="AC17" s="297"/>
      <c r="AD17" s="289"/>
      <c r="CA17" s="257" t="str">
        <f t="shared" si="1"/>
        <v/>
      </c>
      <c r="CG17" s="257">
        <f t="shared" si="2"/>
        <v>0</v>
      </c>
    </row>
    <row r="18" spans="1:85" x14ac:dyDescent="0.25">
      <c r="A18" s="693"/>
      <c r="B18" s="618" t="s">
        <v>79</v>
      </c>
      <c r="C18" s="619"/>
      <c r="D18" s="291">
        <f t="shared" si="0"/>
        <v>0</v>
      </c>
      <c r="E18" s="311"/>
      <c r="F18" s="312"/>
      <c r="G18" s="312"/>
      <c r="H18" s="312"/>
      <c r="I18" s="297"/>
      <c r="J18" s="313"/>
      <c r="K18" s="312"/>
      <c r="L18" s="312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5"/>
      <c r="Z18" s="295"/>
      <c r="AA18" s="297"/>
      <c r="AB18" s="297"/>
      <c r="AC18" s="297"/>
      <c r="AD18" s="289"/>
      <c r="CA18" s="257" t="str">
        <f t="shared" si="1"/>
        <v/>
      </c>
      <c r="CG18" s="257">
        <f t="shared" si="2"/>
        <v>0</v>
      </c>
    </row>
    <row r="19" spans="1:85" x14ac:dyDescent="0.25">
      <c r="A19" s="693"/>
      <c r="B19" s="618" t="s">
        <v>35</v>
      </c>
      <c r="C19" s="619"/>
      <c r="D19" s="291">
        <f t="shared" si="0"/>
        <v>22</v>
      </c>
      <c r="E19" s="311">
        <v>22</v>
      </c>
      <c r="F19" s="312"/>
      <c r="G19" s="312"/>
      <c r="H19" s="312"/>
      <c r="I19" s="297"/>
      <c r="J19" s="313"/>
      <c r="K19" s="312"/>
      <c r="L19" s="312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5"/>
      <c r="Z19" s="295"/>
      <c r="AA19" s="297"/>
      <c r="AB19" s="297"/>
      <c r="AC19" s="297"/>
      <c r="AD19" s="289"/>
      <c r="CA19" s="257" t="str">
        <f t="shared" si="1"/>
        <v/>
      </c>
      <c r="CG19" s="257">
        <f t="shared" si="2"/>
        <v>0</v>
      </c>
    </row>
    <row r="20" spans="1:85" x14ac:dyDescent="0.25">
      <c r="A20" s="693"/>
      <c r="B20" s="618" t="s">
        <v>36</v>
      </c>
      <c r="C20" s="619"/>
      <c r="D20" s="291">
        <f>SUM(J20:T20)</f>
        <v>29</v>
      </c>
      <c r="E20" s="316"/>
      <c r="F20" s="317"/>
      <c r="G20" s="317"/>
      <c r="H20" s="317"/>
      <c r="I20" s="318"/>
      <c r="J20" s="313"/>
      <c r="K20" s="312">
        <v>3</v>
      </c>
      <c r="L20" s="312">
        <v>8</v>
      </c>
      <c r="M20" s="312">
        <v>8</v>
      </c>
      <c r="N20" s="312">
        <v>6</v>
      </c>
      <c r="O20" s="312">
        <v>2</v>
      </c>
      <c r="P20" s="312">
        <v>2</v>
      </c>
      <c r="Q20" s="312"/>
      <c r="R20" s="312"/>
      <c r="S20" s="312"/>
      <c r="T20" s="312"/>
      <c r="U20" s="319"/>
      <c r="V20" s="319"/>
      <c r="W20" s="319"/>
      <c r="X20" s="319"/>
      <c r="Y20" s="315"/>
      <c r="Z20" s="295"/>
      <c r="AA20" s="297"/>
      <c r="AB20" s="318"/>
      <c r="AC20" s="318"/>
      <c r="AD20" s="289"/>
      <c r="CA20" s="257" t="str">
        <f t="shared" si="1"/>
        <v/>
      </c>
      <c r="CG20" s="257">
        <f t="shared" si="2"/>
        <v>0</v>
      </c>
    </row>
    <row r="21" spans="1:85" x14ac:dyDescent="0.25">
      <c r="A21" s="693"/>
      <c r="B21" s="621" t="s">
        <v>106</v>
      </c>
      <c r="C21" s="622"/>
      <c r="D21" s="320">
        <f>SUM(H21:T21)</f>
        <v>0</v>
      </c>
      <c r="E21" s="321"/>
      <c r="F21" s="322"/>
      <c r="G21" s="322"/>
      <c r="H21" s="323"/>
      <c r="I21" s="324"/>
      <c r="J21" s="325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6"/>
      <c r="V21" s="326"/>
      <c r="W21" s="326"/>
      <c r="X21" s="326"/>
      <c r="Y21" s="327"/>
      <c r="Z21" s="328"/>
      <c r="AA21" s="324"/>
      <c r="AB21" s="329"/>
      <c r="AC21" s="329"/>
      <c r="AD21" s="289"/>
      <c r="CA21" s="257" t="str">
        <f t="shared" si="1"/>
        <v/>
      </c>
      <c r="CG21" s="257">
        <f t="shared" si="2"/>
        <v>0</v>
      </c>
    </row>
    <row r="22" spans="1:85" x14ac:dyDescent="0.25">
      <c r="A22" s="693"/>
      <c r="B22" s="623" t="s">
        <v>107</v>
      </c>
      <c r="C22" s="330" t="s">
        <v>37</v>
      </c>
      <c r="D22" s="270">
        <f>E22</f>
        <v>0</v>
      </c>
      <c r="E22" s="283"/>
      <c r="F22" s="275"/>
      <c r="G22" s="275"/>
      <c r="H22" s="275"/>
      <c r="I22" s="274"/>
      <c r="J22" s="331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276"/>
      <c r="Y22" s="333"/>
      <c r="Z22" s="278"/>
      <c r="AA22" s="334"/>
      <c r="AB22" s="279"/>
      <c r="AC22" s="279"/>
      <c r="AD22" s="289"/>
      <c r="CA22" s="257" t="str">
        <f t="shared" si="1"/>
        <v/>
      </c>
      <c r="CG22" s="257">
        <f t="shared" si="2"/>
        <v>0</v>
      </c>
    </row>
    <row r="23" spans="1:85" x14ac:dyDescent="0.25">
      <c r="A23" s="693"/>
      <c r="B23" s="624"/>
      <c r="C23" s="462" t="s">
        <v>38</v>
      </c>
      <c r="D23" s="320">
        <f>E23</f>
        <v>0</v>
      </c>
      <c r="E23" s="311"/>
      <c r="F23" s="322"/>
      <c r="G23" s="322"/>
      <c r="H23" s="322"/>
      <c r="I23" s="336"/>
      <c r="J23" s="33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26"/>
      <c r="Y23" s="338"/>
      <c r="Z23" s="339"/>
      <c r="AA23" s="324"/>
      <c r="AB23" s="329"/>
      <c r="AC23" s="329"/>
      <c r="AD23" s="289"/>
      <c r="CA23" s="257" t="str">
        <f t="shared" si="1"/>
        <v/>
      </c>
      <c r="CG23" s="257">
        <f t="shared" si="2"/>
        <v>0</v>
      </c>
    </row>
    <row r="24" spans="1:85" x14ac:dyDescent="0.25">
      <c r="A24" s="693"/>
      <c r="B24" s="625"/>
      <c r="C24" s="340" t="s">
        <v>39</v>
      </c>
      <c r="D24" s="341">
        <f>SUM(E24:G24)</f>
        <v>0</v>
      </c>
      <c r="E24" s="342"/>
      <c r="F24" s="343"/>
      <c r="G24" s="343"/>
      <c r="H24" s="344"/>
      <c r="I24" s="345"/>
      <c r="J24" s="344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7"/>
      <c r="Y24" s="348"/>
      <c r="Z24" s="349"/>
      <c r="AA24" s="350"/>
      <c r="AB24" s="350"/>
      <c r="AC24" s="350"/>
      <c r="AD24" s="289"/>
      <c r="CA24" s="257" t="str">
        <f t="shared" si="1"/>
        <v/>
      </c>
      <c r="CG24" s="257">
        <f t="shared" si="2"/>
        <v>0</v>
      </c>
    </row>
    <row r="25" spans="1:85" x14ac:dyDescent="0.25">
      <c r="A25" s="693"/>
      <c r="B25" s="623" t="s">
        <v>40</v>
      </c>
      <c r="C25" s="351" t="s">
        <v>41</v>
      </c>
      <c r="D25" s="282">
        <f>SUM(E25:G25)</f>
        <v>0</v>
      </c>
      <c r="E25" s="283"/>
      <c r="F25" s="284"/>
      <c r="G25" s="284"/>
      <c r="H25" s="332"/>
      <c r="I25" s="352"/>
      <c r="J25" s="331"/>
      <c r="K25" s="332"/>
      <c r="L25" s="332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33"/>
      <c r="Z25" s="278"/>
      <c r="AA25" s="334"/>
      <c r="AB25" s="288"/>
      <c r="AC25" s="288"/>
      <c r="AD25" s="289"/>
      <c r="CA25" s="257" t="str">
        <f t="shared" si="1"/>
        <v/>
      </c>
      <c r="CG25" s="257">
        <f t="shared" si="2"/>
        <v>0</v>
      </c>
    </row>
    <row r="26" spans="1:85" x14ac:dyDescent="0.25">
      <c r="A26" s="693"/>
      <c r="B26" s="624"/>
      <c r="C26" s="354" t="s">
        <v>42</v>
      </c>
      <c r="D26" s="291">
        <f>SUM(E26:I26)</f>
        <v>0</v>
      </c>
      <c r="E26" s="311"/>
      <c r="F26" s="312"/>
      <c r="G26" s="312"/>
      <c r="H26" s="312"/>
      <c r="I26" s="297"/>
      <c r="J26" s="337"/>
      <c r="K26" s="317"/>
      <c r="L26" s="317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38"/>
      <c r="Z26" s="339"/>
      <c r="AA26" s="324"/>
      <c r="AB26" s="297"/>
      <c r="AC26" s="297"/>
      <c r="AD26" s="289"/>
      <c r="CA26" s="257" t="str">
        <f t="shared" si="1"/>
        <v/>
      </c>
      <c r="CG26" s="257">
        <f t="shared" si="2"/>
        <v>0</v>
      </c>
    </row>
    <row r="27" spans="1:85" x14ac:dyDescent="0.25">
      <c r="A27" s="693"/>
      <c r="B27" s="625"/>
      <c r="C27" s="340" t="s">
        <v>39</v>
      </c>
      <c r="D27" s="341">
        <f>SUM(E27:I27)</f>
        <v>0</v>
      </c>
      <c r="E27" s="342"/>
      <c r="F27" s="355"/>
      <c r="G27" s="355"/>
      <c r="H27" s="355"/>
      <c r="I27" s="350"/>
      <c r="J27" s="344"/>
      <c r="K27" s="346"/>
      <c r="L27" s="346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8"/>
      <c r="Z27" s="349"/>
      <c r="AA27" s="350"/>
      <c r="AB27" s="350"/>
      <c r="AC27" s="350"/>
      <c r="AD27" s="289"/>
      <c r="CA27" s="257" t="str">
        <f t="shared" si="1"/>
        <v/>
      </c>
      <c r="CG27" s="257">
        <f t="shared" si="2"/>
        <v>0</v>
      </c>
    </row>
    <row r="28" spans="1:85" x14ac:dyDescent="0.25">
      <c r="A28" s="693"/>
      <c r="B28" s="654" t="s">
        <v>43</v>
      </c>
      <c r="C28" s="655"/>
      <c r="D28" s="307">
        <f t="shared" ref="D28:D33" si="3">SUM(E28:X28)</f>
        <v>198</v>
      </c>
      <c r="E28" s="292">
        <v>135</v>
      </c>
      <c r="F28" s="293"/>
      <c r="G28" s="293"/>
      <c r="H28" s="293"/>
      <c r="I28" s="298"/>
      <c r="J28" s="296"/>
      <c r="K28" s="293"/>
      <c r="L28" s="293">
        <v>2</v>
      </c>
      <c r="M28" s="308">
        <v>2</v>
      </c>
      <c r="N28" s="308">
        <v>2</v>
      </c>
      <c r="O28" s="308">
        <v>1</v>
      </c>
      <c r="P28" s="308">
        <v>1</v>
      </c>
      <c r="Q28" s="308">
        <v>4</v>
      </c>
      <c r="R28" s="308">
        <v>2</v>
      </c>
      <c r="S28" s="308">
        <v>5</v>
      </c>
      <c r="T28" s="308">
        <v>4</v>
      </c>
      <c r="U28" s="308">
        <v>7</v>
      </c>
      <c r="V28" s="308">
        <v>6</v>
      </c>
      <c r="W28" s="308">
        <v>6</v>
      </c>
      <c r="X28" s="308">
        <v>21</v>
      </c>
      <c r="Y28" s="309"/>
      <c r="Z28" s="310">
        <v>29</v>
      </c>
      <c r="AA28" s="298"/>
      <c r="AB28" s="298"/>
      <c r="AC28" s="298"/>
      <c r="AD28" s="289"/>
      <c r="CA28" s="257" t="str">
        <f t="shared" si="1"/>
        <v/>
      </c>
      <c r="CG28" s="257">
        <f t="shared" si="2"/>
        <v>0</v>
      </c>
    </row>
    <row r="29" spans="1:85" x14ac:dyDescent="0.25">
      <c r="A29" s="693"/>
      <c r="B29" s="618" t="s">
        <v>44</v>
      </c>
      <c r="C29" s="619"/>
      <c r="D29" s="291">
        <f t="shared" si="3"/>
        <v>126</v>
      </c>
      <c r="E29" s="311">
        <v>126</v>
      </c>
      <c r="F29" s="312"/>
      <c r="G29" s="312"/>
      <c r="H29" s="312"/>
      <c r="I29" s="297"/>
      <c r="J29" s="313"/>
      <c r="K29" s="312"/>
      <c r="L29" s="312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5"/>
      <c r="Z29" s="295"/>
      <c r="AA29" s="297"/>
      <c r="AB29" s="324"/>
      <c r="AC29" s="297"/>
      <c r="AD29" s="289"/>
      <c r="CA29" s="257" t="str">
        <f t="shared" si="1"/>
        <v/>
      </c>
      <c r="CG29" s="257">
        <f t="shared" si="2"/>
        <v>0</v>
      </c>
    </row>
    <row r="30" spans="1:85" x14ac:dyDescent="0.25">
      <c r="A30" s="693"/>
      <c r="B30" s="620" t="s">
        <v>80</v>
      </c>
      <c r="C30" s="356" t="s">
        <v>108</v>
      </c>
      <c r="D30" s="291">
        <f t="shared" si="3"/>
        <v>0</v>
      </c>
      <c r="E30" s="311"/>
      <c r="F30" s="312"/>
      <c r="G30" s="312"/>
      <c r="H30" s="312"/>
      <c r="I30" s="297"/>
      <c r="J30" s="313"/>
      <c r="K30" s="312"/>
      <c r="L30" s="312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5"/>
      <c r="Z30" s="295"/>
      <c r="AA30" s="297"/>
      <c r="AB30" s="297"/>
      <c r="AC30" s="297"/>
      <c r="AD30" s="289"/>
      <c r="CA30" s="257" t="str">
        <f t="shared" si="1"/>
        <v/>
      </c>
      <c r="CG30" s="257">
        <f t="shared" si="2"/>
        <v>0</v>
      </c>
    </row>
    <row r="31" spans="1:85" x14ac:dyDescent="0.25">
      <c r="A31" s="693"/>
      <c r="B31" s="620"/>
      <c r="C31" s="356" t="s">
        <v>109</v>
      </c>
      <c r="D31" s="291">
        <f t="shared" si="3"/>
        <v>0</v>
      </c>
      <c r="E31" s="311"/>
      <c r="F31" s="312"/>
      <c r="G31" s="312"/>
      <c r="H31" s="312"/>
      <c r="I31" s="297"/>
      <c r="J31" s="313"/>
      <c r="K31" s="312"/>
      <c r="L31" s="312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5"/>
      <c r="Z31" s="295"/>
      <c r="AA31" s="297"/>
      <c r="AB31" s="297"/>
      <c r="AC31" s="297"/>
      <c r="AD31" s="289"/>
      <c r="CA31" s="257" t="str">
        <f t="shared" si="1"/>
        <v/>
      </c>
      <c r="CG31" s="257">
        <f t="shared" si="2"/>
        <v>0</v>
      </c>
    </row>
    <row r="32" spans="1:85" x14ac:dyDescent="0.25">
      <c r="A32" s="693"/>
      <c r="B32" s="691" t="s">
        <v>81</v>
      </c>
      <c r="C32" s="691"/>
      <c r="D32" s="291">
        <f t="shared" si="3"/>
        <v>0</v>
      </c>
      <c r="E32" s="311"/>
      <c r="F32" s="312"/>
      <c r="G32" s="312"/>
      <c r="H32" s="312"/>
      <c r="I32" s="297"/>
      <c r="J32" s="313"/>
      <c r="K32" s="312"/>
      <c r="L32" s="312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5"/>
      <c r="Z32" s="295"/>
      <c r="AA32" s="297"/>
      <c r="AB32" s="297"/>
      <c r="AC32" s="297"/>
      <c r="AD32" s="289"/>
      <c r="CA32" s="257" t="str">
        <f t="shared" si="1"/>
        <v/>
      </c>
      <c r="CG32" s="257">
        <f t="shared" si="2"/>
        <v>0</v>
      </c>
    </row>
    <row r="33" spans="1:85" x14ac:dyDescent="0.25">
      <c r="A33" s="693"/>
      <c r="B33" s="618" t="s">
        <v>45</v>
      </c>
      <c r="C33" s="619"/>
      <c r="D33" s="291">
        <f t="shared" si="3"/>
        <v>0</v>
      </c>
      <c r="E33" s="311"/>
      <c r="F33" s="312"/>
      <c r="G33" s="312"/>
      <c r="H33" s="312"/>
      <c r="I33" s="297"/>
      <c r="J33" s="313"/>
      <c r="K33" s="312"/>
      <c r="L33" s="312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5"/>
      <c r="Z33" s="295"/>
      <c r="AA33" s="297"/>
      <c r="AB33" s="297"/>
      <c r="AC33" s="297"/>
      <c r="AD33" s="289"/>
      <c r="CA33" s="257" t="str">
        <f t="shared" si="1"/>
        <v/>
      </c>
      <c r="CG33" s="257">
        <f t="shared" si="2"/>
        <v>0</v>
      </c>
    </row>
    <row r="34" spans="1:85" x14ac:dyDescent="0.25">
      <c r="A34" s="693"/>
      <c r="B34" s="656" t="s">
        <v>110</v>
      </c>
      <c r="C34" s="657"/>
      <c r="D34" s="357">
        <f>SUM(J34:T34)</f>
        <v>0</v>
      </c>
      <c r="E34" s="316"/>
      <c r="F34" s="317"/>
      <c r="G34" s="317"/>
      <c r="H34" s="317"/>
      <c r="I34" s="318"/>
      <c r="J34" s="313"/>
      <c r="K34" s="312"/>
      <c r="L34" s="312"/>
      <c r="M34" s="314"/>
      <c r="N34" s="314"/>
      <c r="O34" s="314"/>
      <c r="P34" s="314"/>
      <c r="Q34" s="314"/>
      <c r="R34" s="314"/>
      <c r="S34" s="314"/>
      <c r="T34" s="314"/>
      <c r="U34" s="319"/>
      <c r="V34" s="319"/>
      <c r="W34" s="319"/>
      <c r="X34" s="319"/>
      <c r="Y34" s="315"/>
      <c r="Z34" s="295"/>
      <c r="AA34" s="297"/>
      <c r="AB34" s="297"/>
      <c r="AC34" s="318"/>
      <c r="AD34" s="289"/>
      <c r="CA34" s="257" t="str">
        <f t="shared" si="1"/>
        <v/>
      </c>
      <c r="CG34" s="257">
        <f t="shared" si="2"/>
        <v>0</v>
      </c>
    </row>
    <row r="35" spans="1:85" x14ac:dyDescent="0.25">
      <c r="A35" s="693"/>
      <c r="B35" s="621" t="s">
        <v>47</v>
      </c>
      <c r="C35" s="622"/>
      <c r="D35" s="320">
        <f>SUM(E35:X35)</f>
        <v>738</v>
      </c>
      <c r="E35" s="358">
        <v>171</v>
      </c>
      <c r="F35" s="323"/>
      <c r="G35" s="323"/>
      <c r="H35" s="323"/>
      <c r="I35" s="324"/>
      <c r="J35" s="325"/>
      <c r="K35" s="323">
        <v>29</v>
      </c>
      <c r="L35" s="323">
        <v>22</v>
      </c>
      <c r="M35" s="359">
        <v>20</v>
      </c>
      <c r="N35" s="359">
        <v>17</v>
      </c>
      <c r="O35" s="359">
        <v>15</v>
      </c>
      <c r="P35" s="359">
        <v>23</v>
      </c>
      <c r="Q35" s="359">
        <v>39</v>
      </c>
      <c r="R35" s="359">
        <v>42</v>
      </c>
      <c r="S35" s="359">
        <v>55</v>
      </c>
      <c r="T35" s="359">
        <v>48</v>
      </c>
      <c r="U35" s="359">
        <v>55</v>
      </c>
      <c r="V35" s="359">
        <v>43</v>
      </c>
      <c r="W35" s="359">
        <v>58</v>
      </c>
      <c r="X35" s="359">
        <v>101</v>
      </c>
      <c r="Y35" s="327"/>
      <c r="Z35" s="328"/>
      <c r="AA35" s="324"/>
      <c r="AB35" s="297"/>
      <c r="AC35" s="324"/>
      <c r="AD35" s="289"/>
      <c r="CA35" s="257" t="str">
        <f t="shared" si="1"/>
        <v/>
      </c>
      <c r="CG35" s="257">
        <f t="shared" si="2"/>
        <v>0</v>
      </c>
    </row>
    <row r="36" spans="1:85" x14ac:dyDescent="0.25">
      <c r="A36" s="693"/>
      <c r="B36" s="623" t="s">
        <v>48</v>
      </c>
      <c r="C36" s="360" t="s">
        <v>49</v>
      </c>
      <c r="D36" s="282">
        <f>SUM(U36:X36)</f>
        <v>0</v>
      </c>
      <c r="E36" s="361"/>
      <c r="F36" s="332"/>
      <c r="G36" s="332"/>
      <c r="H36" s="332"/>
      <c r="I36" s="352"/>
      <c r="J36" s="331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62"/>
      <c r="V36" s="362"/>
      <c r="W36" s="362"/>
      <c r="X36" s="362"/>
      <c r="Y36" s="363"/>
      <c r="Z36" s="364"/>
      <c r="AA36" s="352"/>
      <c r="AB36" s="352"/>
      <c r="AC36" s="352"/>
      <c r="AD36" s="289"/>
      <c r="CA36" s="257" t="str">
        <f t="shared" ref="CA36:CA39" si="4">IF(D36&lt;SUM(Y36:AC36),"Total por edad no puede ser menor que la suma de los subgrupos","")</f>
        <v/>
      </c>
      <c r="CG36" s="257">
        <f t="shared" si="2"/>
        <v>0</v>
      </c>
    </row>
    <row r="37" spans="1:85" x14ac:dyDescent="0.25">
      <c r="A37" s="693"/>
      <c r="B37" s="624"/>
      <c r="C37" s="365" t="s">
        <v>50</v>
      </c>
      <c r="D37" s="291">
        <f>SUM(U37:X37)</f>
        <v>223</v>
      </c>
      <c r="E37" s="316"/>
      <c r="F37" s="317"/>
      <c r="G37" s="317"/>
      <c r="H37" s="317"/>
      <c r="I37" s="318"/>
      <c r="J37" s="33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4">
        <v>50</v>
      </c>
      <c r="V37" s="314">
        <v>40</v>
      </c>
      <c r="W37" s="314">
        <v>53</v>
      </c>
      <c r="X37" s="314">
        <v>80</v>
      </c>
      <c r="Y37" s="366"/>
      <c r="Z37" s="367"/>
      <c r="AA37" s="318"/>
      <c r="AB37" s="318"/>
      <c r="AC37" s="318"/>
      <c r="AD37" s="289"/>
      <c r="CA37" s="257" t="str">
        <f t="shared" si="4"/>
        <v/>
      </c>
      <c r="CG37" s="257">
        <f t="shared" si="2"/>
        <v>0</v>
      </c>
    </row>
    <row r="38" spans="1:85" x14ac:dyDescent="0.25">
      <c r="A38" s="693"/>
      <c r="B38" s="625"/>
      <c r="C38" s="368" t="s">
        <v>51</v>
      </c>
      <c r="D38" s="341">
        <f>SUM(U38:X38)</f>
        <v>0</v>
      </c>
      <c r="E38" s="369"/>
      <c r="F38" s="346"/>
      <c r="G38" s="346"/>
      <c r="H38" s="346"/>
      <c r="I38" s="370"/>
      <c r="J38" s="344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71"/>
      <c r="V38" s="371"/>
      <c r="W38" s="371"/>
      <c r="X38" s="371"/>
      <c r="Y38" s="348"/>
      <c r="Z38" s="349"/>
      <c r="AA38" s="370"/>
      <c r="AB38" s="370"/>
      <c r="AC38" s="370"/>
      <c r="AD38" s="289"/>
      <c r="CA38" s="257" t="str">
        <f t="shared" si="4"/>
        <v/>
      </c>
      <c r="CG38" s="257">
        <f t="shared" si="2"/>
        <v>0</v>
      </c>
    </row>
    <row r="39" spans="1:85" x14ac:dyDescent="0.25">
      <c r="A39" s="693"/>
      <c r="B39" s="695" t="s">
        <v>52</v>
      </c>
      <c r="C39" s="696"/>
      <c r="D39" s="300">
        <f>SUM(E39:X39)</f>
        <v>0</v>
      </c>
      <c r="E39" s="301"/>
      <c r="F39" s="302"/>
      <c r="G39" s="302"/>
      <c r="H39" s="302"/>
      <c r="I39" s="306"/>
      <c r="J39" s="305"/>
      <c r="K39" s="302"/>
      <c r="L39" s="30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3"/>
      <c r="Z39" s="374"/>
      <c r="AA39" s="375"/>
      <c r="AB39" s="375"/>
      <c r="AC39" s="375"/>
      <c r="AD39" s="289"/>
      <c r="CA39" s="257" t="str">
        <f t="shared" si="4"/>
        <v/>
      </c>
      <c r="CG39" s="257">
        <f t="shared" si="2"/>
        <v>0</v>
      </c>
    </row>
    <row r="40" spans="1:85" x14ac:dyDescent="0.25">
      <c r="A40" s="694"/>
      <c r="B40" s="626" t="s">
        <v>4</v>
      </c>
      <c r="C40" s="627"/>
      <c r="D40" s="376">
        <f>SUM(E40:X40)</f>
        <v>1870</v>
      </c>
      <c r="E40" s="377">
        <f t="shared" ref="E40:AC40" si="5">SUM(E11:E39)</f>
        <v>880</v>
      </c>
      <c r="F40" s="378">
        <f t="shared" si="5"/>
        <v>11</v>
      </c>
      <c r="G40" s="378">
        <f t="shared" si="5"/>
        <v>11</v>
      </c>
      <c r="H40" s="378">
        <f t="shared" si="5"/>
        <v>25</v>
      </c>
      <c r="I40" s="379">
        <f t="shared" si="5"/>
        <v>20</v>
      </c>
      <c r="J40" s="380">
        <f t="shared" si="5"/>
        <v>0</v>
      </c>
      <c r="K40" s="378">
        <f t="shared" si="5"/>
        <v>32</v>
      </c>
      <c r="L40" s="378">
        <f t="shared" si="5"/>
        <v>35</v>
      </c>
      <c r="M40" s="381">
        <f t="shared" si="5"/>
        <v>31</v>
      </c>
      <c r="N40" s="381">
        <f t="shared" si="5"/>
        <v>25</v>
      </c>
      <c r="O40" s="381">
        <f t="shared" si="5"/>
        <v>19</v>
      </c>
      <c r="P40" s="381">
        <f t="shared" si="5"/>
        <v>28</v>
      </c>
      <c r="Q40" s="381">
        <f t="shared" si="5"/>
        <v>43</v>
      </c>
      <c r="R40" s="381">
        <f t="shared" si="5"/>
        <v>44</v>
      </c>
      <c r="S40" s="381">
        <f t="shared" si="5"/>
        <v>65</v>
      </c>
      <c r="T40" s="381">
        <f t="shared" si="5"/>
        <v>60</v>
      </c>
      <c r="U40" s="381">
        <f t="shared" si="5"/>
        <v>114</v>
      </c>
      <c r="V40" s="381">
        <f t="shared" si="5"/>
        <v>95</v>
      </c>
      <c r="W40" s="381">
        <f t="shared" si="5"/>
        <v>124</v>
      </c>
      <c r="X40" s="381">
        <f t="shared" si="5"/>
        <v>208</v>
      </c>
      <c r="Y40" s="382">
        <f t="shared" si="5"/>
        <v>0</v>
      </c>
      <c r="Z40" s="383">
        <f t="shared" si="5"/>
        <v>29</v>
      </c>
      <c r="AA40" s="379">
        <f t="shared" si="5"/>
        <v>0</v>
      </c>
      <c r="AB40" s="379">
        <f t="shared" si="5"/>
        <v>0</v>
      </c>
      <c r="AC40" s="379">
        <f t="shared" si="5"/>
        <v>0</v>
      </c>
      <c r="AD40" s="280"/>
    </row>
    <row r="41" spans="1:85" x14ac:dyDescent="0.25">
      <c r="A41" s="384" t="s">
        <v>53</v>
      </c>
      <c r="B41" s="385"/>
      <c r="C41" s="385"/>
      <c r="D41" s="385"/>
      <c r="E41" s="385"/>
      <c r="F41" s="385"/>
      <c r="G41" s="386"/>
      <c r="H41" s="386"/>
      <c r="I41" s="387"/>
      <c r="J41" s="387"/>
      <c r="K41" s="387"/>
      <c r="L41" s="387"/>
      <c r="M41" s="387"/>
      <c r="N41" s="387"/>
      <c r="O41" s="388"/>
      <c r="P41" s="387"/>
      <c r="Q41" s="254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</row>
    <row r="42" spans="1:85" ht="42" x14ac:dyDescent="0.25">
      <c r="A42" s="697" t="s">
        <v>3</v>
      </c>
      <c r="B42" s="698"/>
      <c r="C42" s="699"/>
      <c r="D42" s="461" t="s">
        <v>4</v>
      </c>
      <c r="E42" s="390" t="s">
        <v>54</v>
      </c>
      <c r="F42" s="467" t="s">
        <v>111</v>
      </c>
      <c r="G42" s="467" t="s">
        <v>55</v>
      </c>
      <c r="H42" s="468" t="s">
        <v>56</v>
      </c>
      <c r="I42" s="393" t="s">
        <v>112</v>
      </c>
      <c r="J42" s="387"/>
      <c r="K42" s="387"/>
      <c r="L42" s="387"/>
      <c r="M42" s="387"/>
      <c r="N42" s="387"/>
      <c r="O42" s="387"/>
      <c r="P42" s="387"/>
      <c r="Q42" s="254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</row>
    <row r="43" spans="1:85" x14ac:dyDescent="0.25">
      <c r="A43" s="692" t="s">
        <v>26</v>
      </c>
      <c r="B43" s="628" t="s">
        <v>27</v>
      </c>
      <c r="C43" s="629"/>
      <c r="D43" s="270">
        <f t="shared" ref="D43:D72" si="6">SUM(E43:H43)</f>
        <v>178</v>
      </c>
      <c r="E43" s="271">
        <v>69</v>
      </c>
      <c r="F43" s="272">
        <v>16</v>
      </c>
      <c r="G43" s="272"/>
      <c r="H43" s="394">
        <v>93</v>
      </c>
      <c r="I43" s="395"/>
      <c r="J43" s="289"/>
      <c r="K43" s="387"/>
      <c r="L43" s="387"/>
      <c r="M43" s="387"/>
      <c r="N43" s="387"/>
      <c r="O43" s="387"/>
      <c r="P43" s="387"/>
      <c r="Q43" s="254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CA43" s="257" t="str">
        <f t="shared" ref="CA43:CA71" si="7">IF(AND(D43=0,D11&gt;0),"En esta área en Sección A,  se consignan personas pero falta registrar la Sesión","")</f>
        <v/>
      </c>
      <c r="CG43" s="257">
        <f t="shared" ref="CG43:CG71" si="8">IF(AND(D43=0,D11&gt;0),1,0)</f>
        <v>0</v>
      </c>
    </row>
    <row r="44" spans="1:85" x14ac:dyDescent="0.25">
      <c r="A44" s="693"/>
      <c r="B44" s="630" t="s">
        <v>28</v>
      </c>
      <c r="C44" s="281" t="s">
        <v>29</v>
      </c>
      <c r="D44" s="270">
        <f t="shared" si="6"/>
        <v>88</v>
      </c>
      <c r="E44" s="283">
        <v>38</v>
      </c>
      <c r="F44" s="284">
        <v>9</v>
      </c>
      <c r="G44" s="284"/>
      <c r="H44" s="362">
        <v>41</v>
      </c>
      <c r="I44" s="396"/>
      <c r="J44" s="289"/>
      <c r="K44" s="387"/>
      <c r="L44" s="387"/>
      <c r="M44" s="387"/>
      <c r="N44" s="387"/>
      <c r="O44" s="387"/>
      <c r="P44" s="387"/>
      <c r="Q44" s="254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CA44" s="257" t="str">
        <f t="shared" si="7"/>
        <v/>
      </c>
      <c r="CG44" s="257">
        <f t="shared" si="8"/>
        <v>0</v>
      </c>
    </row>
    <row r="45" spans="1:85" x14ac:dyDescent="0.25">
      <c r="A45" s="693"/>
      <c r="B45" s="631"/>
      <c r="C45" s="460" t="s">
        <v>30</v>
      </c>
      <c r="D45" s="320">
        <f t="shared" si="6"/>
        <v>23</v>
      </c>
      <c r="E45" s="311">
        <v>10</v>
      </c>
      <c r="F45" s="312"/>
      <c r="G45" s="312"/>
      <c r="H45" s="314">
        <v>13</v>
      </c>
      <c r="I45" s="397"/>
      <c r="J45" s="289"/>
      <c r="K45" s="387"/>
      <c r="L45" s="387"/>
      <c r="M45" s="387"/>
      <c r="N45" s="387"/>
      <c r="O45" s="387"/>
      <c r="P45" s="387"/>
      <c r="Q45" s="254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CA45" s="257" t="str">
        <f t="shared" si="7"/>
        <v/>
      </c>
      <c r="CG45" s="257">
        <f t="shared" si="8"/>
        <v>0</v>
      </c>
    </row>
    <row r="46" spans="1:85" x14ac:dyDescent="0.25">
      <c r="A46" s="693"/>
      <c r="B46" s="632"/>
      <c r="C46" s="299" t="s">
        <v>31</v>
      </c>
      <c r="D46" s="341">
        <f t="shared" si="6"/>
        <v>48</v>
      </c>
      <c r="E46" s="342">
        <v>18</v>
      </c>
      <c r="F46" s="355">
        <v>8</v>
      </c>
      <c r="G46" s="355"/>
      <c r="H46" s="371">
        <v>22</v>
      </c>
      <c r="I46" s="398"/>
      <c r="J46" s="289"/>
      <c r="K46" s="387"/>
      <c r="L46" s="387"/>
      <c r="M46" s="387"/>
      <c r="N46" s="387"/>
      <c r="O46" s="387"/>
      <c r="P46" s="387"/>
      <c r="Q46" s="254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CA46" s="257" t="str">
        <f t="shared" si="7"/>
        <v/>
      </c>
      <c r="CG46" s="257">
        <f t="shared" si="8"/>
        <v>0</v>
      </c>
    </row>
    <row r="47" spans="1:85" x14ac:dyDescent="0.25">
      <c r="A47" s="693"/>
      <c r="B47" s="654" t="s">
        <v>32</v>
      </c>
      <c r="C47" s="655"/>
      <c r="D47" s="357">
        <f t="shared" si="6"/>
        <v>168</v>
      </c>
      <c r="E47" s="292">
        <v>71</v>
      </c>
      <c r="F47" s="293">
        <v>14</v>
      </c>
      <c r="G47" s="293"/>
      <c r="H47" s="308">
        <v>83</v>
      </c>
      <c r="I47" s="399"/>
      <c r="J47" s="289"/>
      <c r="K47" s="387"/>
      <c r="L47" s="387"/>
      <c r="M47" s="387"/>
      <c r="N47" s="387"/>
      <c r="O47" s="387"/>
      <c r="P47" s="387"/>
      <c r="Q47" s="254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CA47" s="257" t="str">
        <f t="shared" si="7"/>
        <v/>
      </c>
      <c r="CG47" s="257">
        <f t="shared" si="8"/>
        <v>0</v>
      </c>
    </row>
    <row r="48" spans="1:85" x14ac:dyDescent="0.25">
      <c r="A48" s="693"/>
      <c r="B48" s="618" t="s">
        <v>33</v>
      </c>
      <c r="C48" s="619"/>
      <c r="D48" s="320">
        <f t="shared" si="6"/>
        <v>72</v>
      </c>
      <c r="E48" s="311">
        <v>34</v>
      </c>
      <c r="F48" s="312">
        <v>13</v>
      </c>
      <c r="G48" s="312"/>
      <c r="H48" s="314">
        <v>25</v>
      </c>
      <c r="I48" s="397"/>
      <c r="J48" s="289"/>
      <c r="K48" s="387"/>
      <c r="L48" s="387"/>
      <c r="M48" s="387"/>
      <c r="N48" s="387"/>
      <c r="O48" s="387"/>
      <c r="P48" s="387"/>
      <c r="Q48" s="254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CA48" s="257" t="str">
        <f t="shared" si="7"/>
        <v/>
      </c>
      <c r="CG48" s="257">
        <f t="shared" si="8"/>
        <v>0</v>
      </c>
    </row>
    <row r="49" spans="1:85" x14ac:dyDescent="0.25">
      <c r="A49" s="693"/>
      <c r="B49" s="618" t="s">
        <v>34</v>
      </c>
      <c r="C49" s="619"/>
      <c r="D49" s="320">
        <f t="shared" si="6"/>
        <v>13</v>
      </c>
      <c r="E49" s="311">
        <v>13</v>
      </c>
      <c r="F49" s="312"/>
      <c r="G49" s="312"/>
      <c r="H49" s="314"/>
      <c r="I49" s="397"/>
      <c r="J49" s="289"/>
      <c r="K49" s="387"/>
      <c r="L49" s="387"/>
      <c r="M49" s="387"/>
      <c r="N49" s="387"/>
      <c r="O49" s="387"/>
      <c r="P49" s="387"/>
      <c r="Q49" s="254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CA49" s="257" t="str">
        <f t="shared" si="7"/>
        <v/>
      </c>
      <c r="CG49" s="257">
        <f t="shared" si="8"/>
        <v>0</v>
      </c>
    </row>
    <row r="50" spans="1:85" x14ac:dyDescent="0.25">
      <c r="A50" s="693"/>
      <c r="B50" s="618" t="s">
        <v>79</v>
      </c>
      <c r="C50" s="619"/>
      <c r="D50" s="320">
        <f t="shared" si="6"/>
        <v>0</v>
      </c>
      <c r="E50" s="311"/>
      <c r="F50" s="312"/>
      <c r="G50" s="312"/>
      <c r="H50" s="314"/>
      <c r="I50" s="397"/>
      <c r="J50" s="289"/>
      <c r="K50" s="387"/>
      <c r="L50" s="387"/>
      <c r="M50" s="387"/>
      <c r="N50" s="387"/>
      <c r="O50" s="387"/>
      <c r="P50" s="387"/>
      <c r="Q50" s="254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CA50" s="257" t="str">
        <f t="shared" si="7"/>
        <v/>
      </c>
      <c r="CG50" s="257">
        <f t="shared" si="8"/>
        <v>0</v>
      </c>
    </row>
    <row r="51" spans="1:85" x14ac:dyDescent="0.25">
      <c r="A51" s="693"/>
      <c r="B51" s="618" t="s">
        <v>35</v>
      </c>
      <c r="C51" s="619"/>
      <c r="D51" s="320">
        <f t="shared" si="6"/>
        <v>24</v>
      </c>
      <c r="E51" s="311">
        <v>8</v>
      </c>
      <c r="F51" s="312"/>
      <c r="G51" s="312"/>
      <c r="H51" s="314">
        <v>16</v>
      </c>
      <c r="I51" s="397"/>
      <c r="J51" s="289"/>
      <c r="K51" s="387"/>
      <c r="L51" s="387"/>
      <c r="M51" s="387"/>
      <c r="N51" s="387"/>
      <c r="O51" s="387"/>
      <c r="P51" s="387"/>
      <c r="Q51" s="254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CA51" s="257" t="str">
        <f t="shared" si="7"/>
        <v/>
      </c>
      <c r="CG51" s="257">
        <f t="shared" si="8"/>
        <v>0</v>
      </c>
    </row>
    <row r="52" spans="1:85" x14ac:dyDescent="0.25">
      <c r="A52" s="693"/>
      <c r="B52" s="618" t="s">
        <v>36</v>
      </c>
      <c r="C52" s="619"/>
      <c r="D52" s="320">
        <f t="shared" si="6"/>
        <v>14</v>
      </c>
      <c r="E52" s="358"/>
      <c r="F52" s="323">
        <v>14</v>
      </c>
      <c r="G52" s="323"/>
      <c r="H52" s="359"/>
      <c r="I52" s="400"/>
      <c r="J52" s="289"/>
      <c r="K52" s="387"/>
      <c r="L52" s="387"/>
      <c r="M52" s="387"/>
      <c r="N52" s="387"/>
      <c r="O52" s="387"/>
      <c r="P52" s="387"/>
      <c r="Q52" s="254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CA52" s="257" t="str">
        <f t="shared" si="7"/>
        <v/>
      </c>
      <c r="CG52" s="257">
        <f t="shared" si="8"/>
        <v>0</v>
      </c>
    </row>
    <row r="53" spans="1:85" x14ac:dyDescent="0.25">
      <c r="A53" s="693"/>
      <c r="B53" s="621" t="s">
        <v>106</v>
      </c>
      <c r="C53" s="622"/>
      <c r="D53" s="320">
        <f t="shared" si="6"/>
        <v>0</v>
      </c>
      <c r="E53" s="358"/>
      <c r="F53" s="323"/>
      <c r="G53" s="323"/>
      <c r="H53" s="359"/>
      <c r="I53" s="400"/>
      <c r="J53" s="289"/>
      <c r="K53" s="387"/>
      <c r="L53" s="387"/>
      <c r="M53" s="387"/>
      <c r="N53" s="387"/>
      <c r="O53" s="387"/>
      <c r="P53" s="387"/>
      <c r="Q53" s="254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CA53" s="257" t="str">
        <f t="shared" si="7"/>
        <v/>
      </c>
      <c r="CG53" s="257">
        <f t="shared" si="8"/>
        <v>0</v>
      </c>
    </row>
    <row r="54" spans="1:85" x14ac:dyDescent="0.25">
      <c r="A54" s="693"/>
      <c r="B54" s="623" t="s">
        <v>107</v>
      </c>
      <c r="C54" s="330" t="s">
        <v>37</v>
      </c>
      <c r="D54" s="282">
        <f t="shared" si="6"/>
        <v>41</v>
      </c>
      <c r="E54" s="287">
        <v>20</v>
      </c>
      <c r="F54" s="284">
        <v>8</v>
      </c>
      <c r="G54" s="284"/>
      <c r="H54" s="362">
        <v>13</v>
      </c>
      <c r="I54" s="396"/>
      <c r="J54" s="289"/>
      <c r="K54" s="387"/>
      <c r="L54" s="387"/>
      <c r="M54" s="387"/>
      <c r="N54" s="387"/>
      <c r="O54" s="387"/>
      <c r="P54" s="387"/>
      <c r="Q54" s="254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CA54" s="257" t="str">
        <f t="shared" si="7"/>
        <v/>
      </c>
      <c r="CG54" s="257">
        <f t="shared" si="8"/>
        <v>0</v>
      </c>
    </row>
    <row r="55" spans="1:85" x14ac:dyDescent="0.25">
      <c r="A55" s="693"/>
      <c r="B55" s="624"/>
      <c r="C55" s="462" t="s">
        <v>38</v>
      </c>
      <c r="D55" s="291">
        <f t="shared" si="6"/>
        <v>121</v>
      </c>
      <c r="E55" s="313">
        <v>34</v>
      </c>
      <c r="F55" s="312">
        <v>70</v>
      </c>
      <c r="G55" s="312"/>
      <c r="H55" s="314">
        <v>17</v>
      </c>
      <c r="I55" s="397"/>
      <c r="J55" s="289"/>
      <c r="K55" s="387"/>
      <c r="L55" s="387"/>
      <c r="M55" s="387"/>
      <c r="N55" s="387"/>
      <c r="O55" s="387"/>
      <c r="P55" s="387"/>
      <c r="Q55" s="254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CA55" s="257" t="str">
        <f t="shared" si="7"/>
        <v/>
      </c>
      <c r="CG55" s="257">
        <f t="shared" si="8"/>
        <v>0</v>
      </c>
    </row>
    <row r="56" spans="1:85" x14ac:dyDescent="0.25">
      <c r="A56" s="693"/>
      <c r="B56" s="625"/>
      <c r="C56" s="340" t="s">
        <v>39</v>
      </c>
      <c r="D56" s="341">
        <f t="shared" si="6"/>
        <v>0</v>
      </c>
      <c r="E56" s="343"/>
      <c r="F56" s="355"/>
      <c r="G56" s="355"/>
      <c r="H56" s="371"/>
      <c r="I56" s="398"/>
      <c r="J56" s="289"/>
      <c r="K56" s="387"/>
      <c r="L56" s="387"/>
      <c r="M56" s="387"/>
      <c r="N56" s="387"/>
      <c r="O56" s="387"/>
      <c r="P56" s="387"/>
      <c r="Q56" s="254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CA56" s="257" t="str">
        <f t="shared" si="7"/>
        <v/>
      </c>
      <c r="CG56" s="257">
        <f t="shared" si="8"/>
        <v>0</v>
      </c>
    </row>
    <row r="57" spans="1:85" x14ac:dyDescent="0.25">
      <c r="A57" s="693"/>
      <c r="B57" s="623" t="s">
        <v>40</v>
      </c>
      <c r="C57" s="351" t="s">
        <v>41</v>
      </c>
      <c r="D57" s="270">
        <f t="shared" si="6"/>
        <v>0</v>
      </c>
      <c r="E57" s="283"/>
      <c r="F57" s="284"/>
      <c r="G57" s="284"/>
      <c r="H57" s="362"/>
      <c r="I57" s="396"/>
      <c r="J57" s="289"/>
      <c r="K57" s="387"/>
      <c r="L57" s="387"/>
      <c r="M57" s="387"/>
      <c r="N57" s="387"/>
      <c r="O57" s="387"/>
      <c r="P57" s="387"/>
      <c r="Q57" s="254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CA57" s="257" t="str">
        <f t="shared" si="7"/>
        <v/>
      </c>
      <c r="CG57" s="257">
        <f t="shared" si="8"/>
        <v>0</v>
      </c>
    </row>
    <row r="58" spans="1:85" x14ac:dyDescent="0.25">
      <c r="A58" s="693"/>
      <c r="B58" s="624"/>
      <c r="C58" s="354" t="s">
        <v>42</v>
      </c>
      <c r="D58" s="320">
        <f t="shared" si="6"/>
        <v>0</v>
      </c>
      <c r="E58" s="311"/>
      <c r="F58" s="312"/>
      <c r="G58" s="312"/>
      <c r="H58" s="314"/>
      <c r="I58" s="397"/>
      <c r="J58" s="289"/>
      <c r="K58" s="387"/>
      <c r="L58" s="387"/>
      <c r="M58" s="387"/>
      <c r="N58" s="387"/>
      <c r="O58" s="387"/>
      <c r="P58" s="387"/>
      <c r="Q58" s="254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CA58" s="257" t="str">
        <f t="shared" si="7"/>
        <v/>
      </c>
      <c r="CG58" s="257">
        <f t="shared" si="8"/>
        <v>0</v>
      </c>
    </row>
    <row r="59" spans="1:85" x14ac:dyDescent="0.25">
      <c r="A59" s="693"/>
      <c r="B59" s="625"/>
      <c r="C59" s="340" t="s">
        <v>39</v>
      </c>
      <c r="D59" s="341">
        <f t="shared" si="6"/>
        <v>24</v>
      </c>
      <c r="E59" s="342">
        <v>12</v>
      </c>
      <c r="F59" s="355">
        <v>7</v>
      </c>
      <c r="G59" s="355"/>
      <c r="H59" s="371">
        <v>5</v>
      </c>
      <c r="I59" s="398"/>
      <c r="J59" s="289"/>
      <c r="K59" s="387"/>
      <c r="L59" s="387"/>
      <c r="M59" s="387"/>
      <c r="N59" s="387"/>
      <c r="O59" s="387"/>
      <c r="P59" s="387"/>
      <c r="Q59" s="254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CA59" s="257" t="str">
        <f t="shared" si="7"/>
        <v/>
      </c>
      <c r="CG59" s="257">
        <f t="shared" si="8"/>
        <v>0</v>
      </c>
    </row>
    <row r="60" spans="1:85" x14ac:dyDescent="0.25">
      <c r="A60" s="693"/>
      <c r="B60" s="654" t="s">
        <v>43</v>
      </c>
      <c r="C60" s="655"/>
      <c r="D60" s="357">
        <f t="shared" si="6"/>
        <v>186</v>
      </c>
      <c r="E60" s="292">
        <v>42</v>
      </c>
      <c r="F60" s="293">
        <v>46</v>
      </c>
      <c r="G60" s="293">
        <v>63</v>
      </c>
      <c r="H60" s="308">
        <v>35</v>
      </c>
      <c r="I60" s="399"/>
      <c r="J60" s="289"/>
      <c r="K60" s="387"/>
      <c r="L60" s="387"/>
      <c r="M60" s="387"/>
      <c r="N60" s="387"/>
      <c r="O60" s="387"/>
      <c r="P60" s="387"/>
      <c r="Q60" s="254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CA60" s="257" t="str">
        <f t="shared" si="7"/>
        <v/>
      </c>
      <c r="CG60" s="257">
        <f t="shared" si="8"/>
        <v>0</v>
      </c>
    </row>
    <row r="61" spans="1:85" x14ac:dyDescent="0.25">
      <c r="A61" s="693"/>
      <c r="B61" s="618" t="s">
        <v>44</v>
      </c>
      <c r="C61" s="619"/>
      <c r="D61" s="320">
        <f t="shared" si="6"/>
        <v>159</v>
      </c>
      <c r="E61" s="311">
        <v>75</v>
      </c>
      <c r="F61" s="312"/>
      <c r="G61" s="312"/>
      <c r="H61" s="314">
        <v>84</v>
      </c>
      <c r="I61" s="397"/>
      <c r="J61" s="289"/>
      <c r="K61" s="387"/>
      <c r="L61" s="387"/>
      <c r="M61" s="387"/>
      <c r="N61" s="387"/>
      <c r="O61" s="387"/>
      <c r="P61" s="387"/>
      <c r="Q61" s="254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CA61" s="257" t="str">
        <f t="shared" si="7"/>
        <v/>
      </c>
      <c r="CG61" s="257">
        <f t="shared" si="8"/>
        <v>0</v>
      </c>
    </row>
    <row r="62" spans="1:85" x14ac:dyDescent="0.25">
      <c r="A62" s="693"/>
      <c r="B62" s="620" t="s">
        <v>80</v>
      </c>
      <c r="C62" s="356" t="s">
        <v>108</v>
      </c>
      <c r="D62" s="320">
        <f t="shared" si="6"/>
        <v>0</v>
      </c>
      <c r="E62" s="311"/>
      <c r="F62" s="312"/>
      <c r="G62" s="312"/>
      <c r="H62" s="314"/>
      <c r="I62" s="397"/>
      <c r="J62" s="289"/>
      <c r="K62" s="387"/>
      <c r="L62" s="387"/>
      <c r="M62" s="387"/>
      <c r="N62" s="387"/>
      <c r="O62" s="387"/>
      <c r="P62" s="387"/>
      <c r="Q62" s="254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CA62" s="257" t="str">
        <f t="shared" si="7"/>
        <v/>
      </c>
      <c r="CG62" s="257">
        <f t="shared" si="8"/>
        <v>0</v>
      </c>
    </row>
    <row r="63" spans="1:85" x14ac:dyDescent="0.25">
      <c r="A63" s="693"/>
      <c r="B63" s="620"/>
      <c r="C63" s="356" t="s">
        <v>109</v>
      </c>
      <c r="D63" s="320">
        <f t="shared" si="6"/>
        <v>0</v>
      </c>
      <c r="E63" s="311"/>
      <c r="F63" s="312"/>
      <c r="G63" s="312"/>
      <c r="H63" s="314"/>
      <c r="I63" s="397"/>
      <c r="J63" s="289"/>
      <c r="K63" s="387"/>
      <c r="L63" s="387"/>
      <c r="M63" s="387"/>
      <c r="N63" s="387"/>
      <c r="O63" s="387"/>
      <c r="P63" s="387"/>
      <c r="Q63" s="254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CA63" s="257" t="str">
        <f t="shared" si="7"/>
        <v/>
      </c>
      <c r="CG63" s="257">
        <f t="shared" si="8"/>
        <v>0</v>
      </c>
    </row>
    <row r="64" spans="1:85" x14ac:dyDescent="0.25">
      <c r="A64" s="693"/>
      <c r="B64" s="691" t="s">
        <v>81</v>
      </c>
      <c r="C64" s="691"/>
      <c r="D64" s="320">
        <f t="shared" si="6"/>
        <v>0</v>
      </c>
      <c r="E64" s="311"/>
      <c r="F64" s="312"/>
      <c r="G64" s="312"/>
      <c r="H64" s="314"/>
      <c r="I64" s="397"/>
      <c r="J64" s="289"/>
      <c r="K64" s="387"/>
      <c r="L64" s="387"/>
      <c r="M64" s="387"/>
      <c r="N64" s="387"/>
      <c r="O64" s="387"/>
      <c r="P64" s="387"/>
      <c r="Q64" s="254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CA64" s="257" t="str">
        <f t="shared" si="7"/>
        <v/>
      </c>
      <c r="CG64" s="257">
        <f t="shared" si="8"/>
        <v>0</v>
      </c>
    </row>
    <row r="65" spans="1:85" x14ac:dyDescent="0.25">
      <c r="A65" s="693"/>
      <c r="B65" s="650" t="s">
        <v>45</v>
      </c>
      <c r="C65" s="651"/>
      <c r="D65" s="320">
        <f t="shared" si="6"/>
        <v>0</v>
      </c>
      <c r="E65" s="311"/>
      <c r="F65" s="312"/>
      <c r="G65" s="312"/>
      <c r="H65" s="314"/>
      <c r="I65" s="397"/>
      <c r="J65" s="289"/>
      <c r="K65" s="387"/>
      <c r="L65" s="387"/>
      <c r="M65" s="387"/>
      <c r="N65" s="387"/>
      <c r="O65" s="387"/>
      <c r="P65" s="387"/>
      <c r="Q65" s="254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CA65" s="257" t="str">
        <f t="shared" si="7"/>
        <v/>
      </c>
      <c r="CG65" s="257">
        <f t="shared" si="8"/>
        <v>0</v>
      </c>
    </row>
    <row r="66" spans="1:85" x14ac:dyDescent="0.25">
      <c r="A66" s="693"/>
      <c r="B66" s="656" t="s">
        <v>46</v>
      </c>
      <c r="C66" s="657"/>
      <c r="D66" s="320">
        <f t="shared" si="6"/>
        <v>0</v>
      </c>
      <c r="E66" s="358"/>
      <c r="F66" s="323"/>
      <c r="G66" s="323"/>
      <c r="H66" s="359"/>
      <c r="I66" s="400"/>
      <c r="J66" s="289"/>
      <c r="K66" s="387"/>
      <c r="L66" s="387"/>
      <c r="M66" s="387"/>
      <c r="N66" s="387"/>
      <c r="O66" s="387"/>
      <c r="P66" s="387"/>
      <c r="Q66" s="254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CA66" s="257" t="str">
        <f t="shared" si="7"/>
        <v/>
      </c>
      <c r="CG66" s="257">
        <f t="shared" si="8"/>
        <v>0</v>
      </c>
    </row>
    <row r="67" spans="1:85" x14ac:dyDescent="0.25">
      <c r="A67" s="693"/>
      <c r="B67" s="621" t="s">
        <v>47</v>
      </c>
      <c r="C67" s="622"/>
      <c r="D67" s="320">
        <f t="shared" si="6"/>
        <v>214</v>
      </c>
      <c r="E67" s="358">
        <v>87</v>
      </c>
      <c r="F67" s="323">
        <v>46</v>
      </c>
      <c r="G67" s="323">
        <v>46</v>
      </c>
      <c r="H67" s="359">
        <v>35</v>
      </c>
      <c r="I67" s="400"/>
      <c r="J67" s="289"/>
      <c r="K67" s="387"/>
      <c r="L67" s="387"/>
      <c r="M67" s="387"/>
      <c r="N67" s="387"/>
      <c r="O67" s="387"/>
      <c r="P67" s="387"/>
      <c r="Q67" s="254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CA67" s="257" t="str">
        <f t="shared" si="7"/>
        <v/>
      </c>
      <c r="CG67" s="257">
        <f t="shared" si="8"/>
        <v>0</v>
      </c>
    </row>
    <row r="68" spans="1:85" x14ac:dyDescent="0.25">
      <c r="A68" s="693"/>
      <c r="B68" s="623" t="s">
        <v>48</v>
      </c>
      <c r="C68" s="360" t="s">
        <v>49</v>
      </c>
      <c r="D68" s="270">
        <f t="shared" si="6"/>
        <v>0</v>
      </c>
      <c r="E68" s="283"/>
      <c r="F68" s="284"/>
      <c r="G68" s="284"/>
      <c r="H68" s="362"/>
      <c r="I68" s="396"/>
      <c r="J68" s="289"/>
      <c r="K68" s="387"/>
      <c r="L68" s="387"/>
      <c r="M68" s="387"/>
      <c r="N68" s="387"/>
      <c r="O68" s="387"/>
      <c r="P68" s="387"/>
      <c r="Q68" s="254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CA68" s="257" t="str">
        <f t="shared" si="7"/>
        <v/>
      </c>
      <c r="CG68" s="257">
        <f t="shared" si="8"/>
        <v>0</v>
      </c>
    </row>
    <row r="69" spans="1:85" x14ac:dyDescent="0.25">
      <c r="A69" s="693"/>
      <c r="B69" s="624"/>
      <c r="C69" s="401" t="s">
        <v>50</v>
      </c>
      <c r="D69" s="320">
        <f t="shared" si="6"/>
        <v>22</v>
      </c>
      <c r="E69" s="311">
        <v>22</v>
      </c>
      <c r="F69" s="312"/>
      <c r="G69" s="312"/>
      <c r="H69" s="314"/>
      <c r="I69" s="397"/>
      <c r="J69" s="289"/>
      <c r="K69" s="387"/>
      <c r="L69" s="387"/>
      <c r="M69" s="387"/>
      <c r="N69" s="387"/>
      <c r="O69" s="387"/>
      <c r="P69" s="387"/>
      <c r="Q69" s="254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CA69" s="257" t="str">
        <f t="shared" si="7"/>
        <v/>
      </c>
      <c r="CG69" s="257">
        <f t="shared" si="8"/>
        <v>0</v>
      </c>
    </row>
    <row r="70" spans="1:85" x14ac:dyDescent="0.25">
      <c r="A70" s="693"/>
      <c r="B70" s="625"/>
      <c r="C70" s="368" t="s">
        <v>51</v>
      </c>
      <c r="D70" s="320">
        <f t="shared" si="6"/>
        <v>0</v>
      </c>
      <c r="E70" s="358"/>
      <c r="F70" s="323"/>
      <c r="G70" s="323"/>
      <c r="H70" s="359"/>
      <c r="I70" s="400"/>
      <c r="J70" s="289"/>
      <c r="K70" s="387"/>
      <c r="L70" s="387"/>
      <c r="M70" s="387"/>
      <c r="N70" s="387"/>
      <c r="O70" s="387"/>
      <c r="P70" s="387"/>
      <c r="Q70" s="254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CA70" s="257" t="str">
        <f t="shared" si="7"/>
        <v/>
      </c>
      <c r="CG70" s="257">
        <f t="shared" si="8"/>
        <v>0</v>
      </c>
    </row>
    <row r="71" spans="1:85" x14ac:dyDescent="0.25">
      <c r="A71" s="693"/>
      <c r="B71" s="652" t="s">
        <v>52</v>
      </c>
      <c r="C71" s="653"/>
      <c r="D71" s="376">
        <f t="shared" si="6"/>
        <v>0</v>
      </c>
      <c r="E71" s="402"/>
      <c r="F71" s="403"/>
      <c r="G71" s="403"/>
      <c r="H71" s="404"/>
      <c r="I71" s="405"/>
      <c r="J71" s="289"/>
      <c r="K71" s="387"/>
      <c r="L71" s="387"/>
      <c r="M71" s="387"/>
      <c r="N71" s="387"/>
      <c r="O71" s="387"/>
      <c r="P71" s="387"/>
      <c r="Q71" s="254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CA71" s="257" t="str">
        <f t="shared" si="7"/>
        <v/>
      </c>
      <c r="CG71" s="257">
        <f t="shared" si="8"/>
        <v>0</v>
      </c>
    </row>
    <row r="72" spans="1:85" x14ac:dyDescent="0.25">
      <c r="A72" s="694"/>
      <c r="B72" s="626" t="s">
        <v>4</v>
      </c>
      <c r="C72" s="627"/>
      <c r="D72" s="376">
        <f t="shared" si="6"/>
        <v>1395</v>
      </c>
      <c r="E72" s="376">
        <f>SUM(E43:E71)</f>
        <v>553</v>
      </c>
      <c r="F72" s="376">
        <f>SUM(F43:F71)</f>
        <v>251</v>
      </c>
      <c r="G72" s="376">
        <f>SUM(G43:G71)</f>
        <v>109</v>
      </c>
      <c r="H72" s="406">
        <f>SUM(H43:H71)</f>
        <v>482</v>
      </c>
      <c r="I72" s="407">
        <f>SUM(I43:I71)</f>
        <v>0</v>
      </c>
      <c r="J72" s="289"/>
      <c r="K72" s="387"/>
      <c r="L72" s="387"/>
      <c r="M72" s="387"/>
      <c r="N72" s="387"/>
      <c r="O72" s="387"/>
      <c r="P72" s="387"/>
      <c r="Q72" s="254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</row>
    <row r="73" spans="1:85" x14ac:dyDescent="0.25">
      <c r="A73" s="384" t="s">
        <v>57</v>
      </c>
      <c r="B73" s="385"/>
      <c r="C73" s="385"/>
      <c r="D73" s="385"/>
      <c r="E73" s="385"/>
      <c r="F73" s="385"/>
      <c r="G73" s="386"/>
      <c r="H73" s="386"/>
      <c r="I73" s="408"/>
      <c r="J73" s="408"/>
      <c r="K73" s="408"/>
      <c r="L73" s="408"/>
      <c r="M73" s="408"/>
      <c r="N73" s="408"/>
      <c r="O73" s="388"/>
      <c r="P73" s="387"/>
      <c r="Q73" s="254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</row>
    <row r="74" spans="1:85" ht="31.5" x14ac:dyDescent="0.25">
      <c r="A74" s="620" t="s">
        <v>58</v>
      </c>
      <c r="B74" s="620"/>
      <c r="C74" s="620"/>
      <c r="D74" s="463" t="s">
        <v>59</v>
      </c>
      <c r="E74" s="466" t="s">
        <v>60</v>
      </c>
      <c r="F74" s="467" t="s">
        <v>113</v>
      </c>
      <c r="G74" s="467" t="s">
        <v>61</v>
      </c>
      <c r="H74" s="411" t="s">
        <v>62</v>
      </c>
      <c r="I74" s="412"/>
      <c r="J74" s="413"/>
      <c r="K74" s="413"/>
      <c r="L74" s="413"/>
      <c r="M74" s="413"/>
      <c r="N74" s="413"/>
      <c r="O74" s="413"/>
      <c r="P74" s="387"/>
      <c r="Q74" s="254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</row>
    <row r="75" spans="1:85" x14ac:dyDescent="0.25">
      <c r="A75" s="664" t="s">
        <v>63</v>
      </c>
      <c r="B75" s="665"/>
      <c r="C75" s="666"/>
      <c r="D75" s="414">
        <f>SUM(E75:H75)</f>
        <v>0</v>
      </c>
      <c r="E75" s="283"/>
      <c r="F75" s="284"/>
      <c r="G75" s="284"/>
      <c r="H75" s="285"/>
      <c r="I75" s="289"/>
      <c r="J75" s="413"/>
      <c r="K75" s="413"/>
      <c r="L75" s="413"/>
      <c r="M75" s="413"/>
      <c r="N75" s="413"/>
      <c r="O75" s="413"/>
      <c r="P75" s="387"/>
      <c r="Q75" s="254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</row>
    <row r="76" spans="1:85" x14ac:dyDescent="0.25">
      <c r="A76" s="658" t="s">
        <v>64</v>
      </c>
      <c r="B76" s="659"/>
      <c r="C76" s="660"/>
      <c r="D76" s="414">
        <f>SUM(E76:H76)</f>
        <v>0</v>
      </c>
      <c r="E76" s="292"/>
      <c r="F76" s="293"/>
      <c r="G76" s="293"/>
      <c r="H76" s="294"/>
      <c r="I76" s="289"/>
      <c r="J76" s="413"/>
      <c r="K76" s="413"/>
      <c r="L76" s="413"/>
      <c r="M76" s="413"/>
      <c r="N76" s="413"/>
      <c r="O76" s="413"/>
      <c r="P76" s="388"/>
      <c r="Q76" s="254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</row>
    <row r="77" spans="1:85" x14ac:dyDescent="0.25">
      <c r="A77" s="661" t="s">
        <v>65</v>
      </c>
      <c r="B77" s="662"/>
      <c r="C77" s="663"/>
      <c r="D77" s="414">
        <f>SUM(E77:H77)</f>
        <v>0</v>
      </c>
      <c r="E77" s="311"/>
      <c r="F77" s="312"/>
      <c r="G77" s="312"/>
      <c r="H77" s="415"/>
      <c r="I77" s="289"/>
      <c r="J77" s="413"/>
      <c r="K77" s="413"/>
      <c r="L77" s="413"/>
      <c r="M77" s="413"/>
      <c r="N77" s="413"/>
      <c r="O77" s="413"/>
      <c r="P77" s="413"/>
      <c r="Q77" s="254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</row>
    <row r="78" spans="1:85" x14ac:dyDescent="0.25">
      <c r="A78" s="667" t="s">
        <v>66</v>
      </c>
      <c r="B78" s="668"/>
      <c r="C78" s="669"/>
      <c r="D78" s="416">
        <f>SUM(E78:H78)</f>
        <v>0</v>
      </c>
      <c r="E78" s="358"/>
      <c r="F78" s="323"/>
      <c r="G78" s="323"/>
      <c r="H78" s="417"/>
      <c r="I78" s="289"/>
      <c r="J78" s="413"/>
      <c r="K78" s="413"/>
      <c r="L78" s="413"/>
      <c r="M78" s="413"/>
      <c r="N78" s="413"/>
      <c r="O78" s="413"/>
      <c r="P78" s="413"/>
      <c r="Q78" s="254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</row>
    <row r="79" spans="1:85" x14ac:dyDescent="0.25">
      <c r="A79" s="626" t="s">
        <v>4</v>
      </c>
      <c r="B79" s="700"/>
      <c r="C79" s="701"/>
      <c r="D79" s="406">
        <f>SUM(E79:H79)</f>
        <v>0</v>
      </c>
      <c r="E79" s="377">
        <f>SUM(E75:E78)</f>
        <v>0</v>
      </c>
      <c r="F79" s="378">
        <f>SUM(F75:F78)</f>
        <v>0</v>
      </c>
      <c r="G79" s="378">
        <f>SUM(G75:G78)</f>
        <v>0</v>
      </c>
      <c r="H79" s="418">
        <f>SUM(H75:H78)</f>
        <v>0</v>
      </c>
      <c r="I79" s="289"/>
      <c r="J79" s="387"/>
      <c r="K79" s="387"/>
      <c r="L79" s="387"/>
      <c r="M79" s="387"/>
      <c r="N79" s="387"/>
      <c r="O79" s="387"/>
      <c r="P79" s="413"/>
      <c r="Q79" s="254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</row>
    <row r="80" spans="1:85" x14ac:dyDescent="0.25">
      <c r="A80" s="384" t="s">
        <v>67</v>
      </c>
      <c r="B80" s="385"/>
      <c r="C80" s="385"/>
      <c r="D80" s="385"/>
      <c r="E80" s="419"/>
      <c r="F80" s="419"/>
      <c r="G80" s="419"/>
      <c r="H80" s="419"/>
      <c r="I80" s="419"/>
      <c r="J80" s="419"/>
      <c r="K80" s="420"/>
      <c r="L80" s="420"/>
      <c r="M80" s="420"/>
      <c r="N80" s="421"/>
      <c r="O80" s="422"/>
      <c r="P80" s="413"/>
      <c r="Q80" s="254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</row>
    <row r="81" spans="1:28" ht="21" x14ac:dyDescent="0.25">
      <c r="A81" s="670" t="s">
        <v>68</v>
      </c>
      <c r="B81" s="671"/>
      <c r="C81" s="672"/>
      <c r="D81" s="461" t="s">
        <v>69</v>
      </c>
      <c r="E81" s="673"/>
      <c r="F81" s="673"/>
      <c r="G81" s="254"/>
      <c r="H81" s="254"/>
      <c r="I81" s="254"/>
      <c r="J81" s="254"/>
      <c r="K81" s="254"/>
      <c r="L81" s="254"/>
      <c r="M81" s="254"/>
      <c r="N81" s="254"/>
      <c r="O81" s="254"/>
      <c r="P81" s="413"/>
      <c r="Q81" s="254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</row>
    <row r="82" spans="1:28" x14ac:dyDescent="0.25">
      <c r="A82" s="702" t="s">
        <v>70</v>
      </c>
      <c r="B82" s="703"/>
      <c r="C82" s="704"/>
      <c r="D82" s="423"/>
      <c r="E82" s="705"/>
      <c r="F82" s="705"/>
      <c r="G82" s="254"/>
      <c r="H82" s="254"/>
      <c r="I82" s="254"/>
      <c r="J82" s="254"/>
      <c r="K82" s="254"/>
      <c r="L82" s="254"/>
      <c r="M82" s="254"/>
      <c r="N82" s="254"/>
      <c r="O82" s="254"/>
      <c r="P82" s="387"/>
      <c r="Q82" s="254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</row>
    <row r="83" spans="1:28" x14ac:dyDescent="0.25">
      <c r="A83" s="661" t="s">
        <v>71</v>
      </c>
      <c r="B83" s="662"/>
      <c r="C83" s="663"/>
      <c r="D83" s="423"/>
      <c r="E83" s="705"/>
      <c r="F83" s="705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</row>
    <row r="84" spans="1:28" x14ac:dyDescent="0.25">
      <c r="A84" s="712" t="s">
        <v>72</v>
      </c>
      <c r="B84" s="713"/>
      <c r="C84" s="714"/>
      <c r="D84" s="424"/>
      <c r="E84" s="425"/>
      <c r="F84" s="425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</row>
    <row r="85" spans="1:28" x14ac:dyDescent="0.25">
      <c r="A85" s="426" t="s">
        <v>73</v>
      </c>
      <c r="B85" s="426"/>
      <c r="C85" s="427"/>
      <c r="D85" s="428"/>
      <c r="E85" s="429"/>
    </row>
    <row r="86" spans="1:28" x14ac:dyDescent="0.25">
      <c r="A86" s="610" t="s">
        <v>74</v>
      </c>
      <c r="B86" s="610"/>
      <c r="C86" s="610"/>
      <c r="D86" s="611" t="s">
        <v>75</v>
      </c>
      <c r="E86" s="611" t="s">
        <v>114</v>
      </c>
    </row>
    <row r="87" spans="1:28" ht="18.75" customHeight="1" x14ac:dyDescent="0.25">
      <c r="A87" s="610"/>
      <c r="B87" s="610"/>
      <c r="C87" s="610"/>
      <c r="D87" s="611"/>
      <c r="E87" s="611"/>
    </row>
    <row r="88" spans="1:28" x14ac:dyDescent="0.25">
      <c r="A88" s="709" t="s">
        <v>76</v>
      </c>
      <c r="B88" s="710"/>
      <c r="C88" s="711"/>
      <c r="D88" s="430"/>
      <c r="E88" s="431"/>
      <c r="F88" s="257"/>
    </row>
    <row r="89" spans="1:28" x14ac:dyDescent="0.25">
      <c r="A89" s="706" t="s">
        <v>115</v>
      </c>
      <c r="B89" s="707"/>
      <c r="C89" s="708"/>
      <c r="D89" s="432"/>
      <c r="E89" s="433"/>
      <c r="F89" s="257"/>
    </row>
    <row r="90" spans="1:28" x14ac:dyDescent="0.25">
      <c r="A90" s="607" t="s">
        <v>77</v>
      </c>
      <c r="B90" s="608"/>
      <c r="C90" s="609"/>
      <c r="D90" s="434"/>
      <c r="E90" s="435"/>
      <c r="F90" s="257"/>
    </row>
    <row r="91" spans="1:28" x14ac:dyDescent="0.25">
      <c r="A91" s="427" t="s">
        <v>78</v>
      </c>
      <c r="B91" s="426"/>
      <c r="C91" s="427"/>
      <c r="D91" s="428"/>
      <c r="E91" s="429"/>
    </row>
    <row r="92" spans="1:28" x14ac:dyDescent="0.25">
      <c r="A92" s="610" t="s">
        <v>74</v>
      </c>
      <c r="B92" s="610"/>
      <c r="C92" s="610"/>
      <c r="D92" s="611" t="s">
        <v>75</v>
      </c>
      <c r="E92" s="611" t="s">
        <v>114</v>
      </c>
    </row>
    <row r="93" spans="1:28" ht="15.75" customHeight="1" x14ac:dyDescent="0.25">
      <c r="A93" s="610"/>
      <c r="B93" s="610"/>
      <c r="C93" s="610"/>
      <c r="D93" s="611"/>
      <c r="E93" s="611"/>
      <c r="F93" s="257"/>
    </row>
    <row r="94" spans="1:28" x14ac:dyDescent="0.25">
      <c r="A94" s="615" t="s">
        <v>116</v>
      </c>
      <c r="B94" s="616"/>
      <c r="C94" s="617"/>
      <c r="D94" s="430"/>
      <c r="E94" s="431"/>
      <c r="F94" s="257"/>
    </row>
    <row r="95" spans="1:28" x14ac:dyDescent="0.25">
      <c r="A95" s="612" t="s">
        <v>117</v>
      </c>
      <c r="B95" s="613"/>
      <c r="C95" s="614"/>
      <c r="D95" s="434"/>
      <c r="E95" s="435"/>
      <c r="F95" s="257"/>
    </row>
    <row r="96" spans="1:28" x14ac:dyDescent="0.25">
      <c r="A96" s="426" t="s">
        <v>118</v>
      </c>
      <c r="B96" s="427"/>
      <c r="C96" s="427"/>
      <c r="D96" s="428"/>
      <c r="E96" s="429"/>
      <c r="F96" s="436"/>
      <c r="G96" s="436"/>
      <c r="H96" s="436"/>
    </row>
    <row r="97" spans="1:85" x14ac:dyDescent="0.25">
      <c r="A97" s="633" t="s">
        <v>119</v>
      </c>
      <c r="B97" s="633"/>
      <c r="C97" s="634"/>
      <c r="D97" s="611" t="s">
        <v>82</v>
      </c>
      <c r="E97" s="646" t="s">
        <v>83</v>
      </c>
      <c r="F97" s="647"/>
      <c r="G97" s="647"/>
      <c r="H97" s="647"/>
      <c r="I97" s="647"/>
      <c r="J97" s="647"/>
      <c r="K97" s="648" t="s">
        <v>84</v>
      </c>
      <c r="L97" s="649"/>
    </row>
    <row r="98" spans="1:85" ht="17.25" customHeight="1" x14ac:dyDescent="0.25">
      <c r="A98" s="635"/>
      <c r="B98" s="635"/>
      <c r="C98" s="636"/>
      <c r="D98" s="611"/>
      <c r="E98" s="466" t="s">
        <v>85</v>
      </c>
      <c r="F98" s="437" t="s">
        <v>86</v>
      </c>
      <c r="G98" s="467" t="s">
        <v>87</v>
      </c>
      <c r="H98" s="467" t="s">
        <v>88</v>
      </c>
      <c r="I98" s="464" t="s">
        <v>89</v>
      </c>
      <c r="J98" s="411" t="s">
        <v>90</v>
      </c>
      <c r="K98" s="461" t="s">
        <v>91</v>
      </c>
      <c r="L98" s="461" t="s">
        <v>92</v>
      </c>
    </row>
    <row r="99" spans="1:85" x14ac:dyDescent="0.25">
      <c r="A99" s="637" t="s">
        <v>93</v>
      </c>
      <c r="B99" s="638"/>
      <c r="C99" s="439" t="s">
        <v>94</v>
      </c>
      <c r="D99" s="440">
        <f>SUM(E99:J99)</f>
        <v>0</v>
      </c>
      <c r="E99" s="283"/>
      <c r="F99" s="287"/>
      <c r="G99" s="284"/>
      <c r="H99" s="284"/>
      <c r="I99" s="284"/>
      <c r="J99" s="288"/>
      <c r="K99" s="441"/>
      <c r="L99" s="288"/>
      <c r="M99" s="442"/>
      <c r="CG99" s="257">
        <v>0</v>
      </c>
    </row>
    <row r="100" spans="1:85" x14ac:dyDescent="0.25">
      <c r="A100" s="639"/>
      <c r="B100" s="640"/>
      <c r="C100" s="443" t="s">
        <v>95</v>
      </c>
      <c r="D100" s="444">
        <f t="shared" ref="D100:D107" si="9">SUM(E100:J100)</f>
        <v>0</v>
      </c>
      <c r="E100" s="311"/>
      <c r="F100" s="313"/>
      <c r="G100" s="312"/>
      <c r="H100" s="312"/>
      <c r="I100" s="312"/>
      <c r="J100" s="297"/>
      <c r="K100" s="445"/>
      <c r="L100" s="297"/>
      <c r="M100" s="442"/>
      <c r="CG100" s="257">
        <v>0</v>
      </c>
    </row>
    <row r="101" spans="1:85" x14ac:dyDescent="0.25">
      <c r="A101" s="639"/>
      <c r="B101" s="640"/>
      <c r="C101" s="443" t="s">
        <v>96</v>
      </c>
      <c r="D101" s="446">
        <f t="shared" si="9"/>
        <v>0</v>
      </c>
      <c r="E101" s="342"/>
      <c r="F101" s="343"/>
      <c r="G101" s="355"/>
      <c r="H101" s="355"/>
      <c r="I101" s="355"/>
      <c r="J101" s="350"/>
      <c r="K101" s="447"/>
      <c r="L101" s="350"/>
      <c r="M101" s="442"/>
      <c r="CG101" s="257">
        <v>0</v>
      </c>
    </row>
    <row r="102" spans="1:85" x14ac:dyDescent="0.25">
      <c r="A102" s="637" t="s">
        <v>97</v>
      </c>
      <c r="B102" s="638"/>
      <c r="C102" s="439" t="s">
        <v>94</v>
      </c>
      <c r="D102" s="440">
        <f t="shared" si="9"/>
        <v>0</v>
      </c>
      <c r="E102" s="292"/>
      <c r="F102" s="296"/>
      <c r="G102" s="293"/>
      <c r="H102" s="293"/>
      <c r="I102" s="293"/>
      <c r="J102" s="298"/>
      <c r="K102" s="448"/>
      <c r="L102" s="298"/>
      <c r="M102" s="442"/>
      <c r="CG102" s="257">
        <v>0</v>
      </c>
    </row>
    <row r="103" spans="1:85" x14ac:dyDescent="0.25">
      <c r="A103" s="639"/>
      <c r="B103" s="640"/>
      <c r="C103" s="443" t="s">
        <v>95</v>
      </c>
      <c r="D103" s="444">
        <f t="shared" si="9"/>
        <v>0</v>
      </c>
      <c r="E103" s="358"/>
      <c r="F103" s="325"/>
      <c r="G103" s="323"/>
      <c r="H103" s="323"/>
      <c r="I103" s="323"/>
      <c r="J103" s="324"/>
      <c r="K103" s="449"/>
      <c r="L103" s="324"/>
      <c r="M103" s="442"/>
      <c r="CG103" s="257">
        <v>0</v>
      </c>
    </row>
    <row r="104" spans="1:85" x14ac:dyDescent="0.25">
      <c r="A104" s="639"/>
      <c r="B104" s="640"/>
      <c r="C104" s="443" t="s">
        <v>96</v>
      </c>
      <c r="D104" s="446">
        <f t="shared" si="9"/>
        <v>0</v>
      </c>
      <c r="E104" s="358"/>
      <c r="F104" s="325"/>
      <c r="G104" s="323"/>
      <c r="H104" s="323"/>
      <c r="I104" s="323"/>
      <c r="J104" s="324"/>
      <c r="K104" s="449"/>
      <c r="L104" s="324"/>
      <c r="M104" s="442"/>
      <c r="CG104" s="257">
        <v>0</v>
      </c>
    </row>
    <row r="105" spans="1:85" x14ac:dyDescent="0.25">
      <c r="A105" s="637" t="s">
        <v>98</v>
      </c>
      <c r="B105" s="641"/>
      <c r="C105" s="439" t="s">
        <v>94</v>
      </c>
      <c r="D105" s="440">
        <f t="shared" si="9"/>
        <v>0</v>
      </c>
      <c r="E105" s="283"/>
      <c r="F105" s="287"/>
      <c r="G105" s="284"/>
      <c r="H105" s="284"/>
      <c r="I105" s="284"/>
      <c r="J105" s="288"/>
      <c r="K105" s="441"/>
      <c r="L105" s="288"/>
      <c r="M105" s="442"/>
      <c r="CG105" s="257">
        <v>0</v>
      </c>
    </row>
    <row r="106" spans="1:85" x14ac:dyDescent="0.25">
      <c r="A106" s="642"/>
      <c r="B106" s="643"/>
      <c r="C106" s="443" t="s">
        <v>95</v>
      </c>
      <c r="D106" s="444">
        <f t="shared" si="9"/>
        <v>0</v>
      </c>
      <c r="E106" s="311"/>
      <c r="F106" s="313"/>
      <c r="G106" s="312"/>
      <c r="H106" s="312"/>
      <c r="I106" s="312"/>
      <c r="J106" s="297"/>
      <c r="K106" s="445"/>
      <c r="L106" s="297"/>
      <c r="M106" s="442"/>
      <c r="CG106" s="257">
        <v>0</v>
      </c>
    </row>
    <row r="107" spans="1:85" x14ac:dyDescent="0.25">
      <c r="A107" s="644"/>
      <c r="B107" s="645"/>
      <c r="C107" s="450" t="s">
        <v>96</v>
      </c>
      <c r="D107" s="446">
        <f t="shared" si="9"/>
        <v>0</v>
      </c>
      <c r="E107" s="342"/>
      <c r="F107" s="343"/>
      <c r="G107" s="355"/>
      <c r="H107" s="355"/>
      <c r="I107" s="355"/>
      <c r="J107" s="350"/>
      <c r="K107" s="447"/>
      <c r="L107" s="350"/>
      <c r="M107" s="442"/>
      <c r="CG107" s="257">
        <v>0</v>
      </c>
    </row>
    <row r="195" spans="1:2" hidden="1" x14ac:dyDescent="0.25">
      <c r="A195" s="256">
        <f>SUM(D40,D72,D79,D82:D84,D88:D90,D94:D95,D99:L107)</f>
        <v>3265</v>
      </c>
      <c r="B195" s="256">
        <f>SUM(CG8:CO108)</f>
        <v>0</v>
      </c>
    </row>
  </sheetData>
  <mergeCells count="85">
    <mergeCell ref="A99:B101"/>
    <mergeCell ref="A102:B104"/>
    <mergeCell ref="A105:B107"/>
    <mergeCell ref="A94:C94"/>
    <mergeCell ref="A89:C89"/>
    <mergeCell ref="A95:C95"/>
    <mergeCell ref="A97:C98"/>
    <mergeCell ref="B51:C51"/>
    <mergeCell ref="B52:C52"/>
    <mergeCell ref="B64:C64"/>
    <mergeCell ref="B65:C65"/>
    <mergeCell ref="B71:C71"/>
    <mergeCell ref="B62:B63"/>
    <mergeCell ref="B67:C67"/>
    <mergeCell ref="B68:B70"/>
    <mergeCell ref="E81:F81"/>
    <mergeCell ref="A79:C79"/>
    <mergeCell ref="E83:F83"/>
    <mergeCell ref="A84:C84"/>
    <mergeCell ref="E82:F82"/>
    <mergeCell ref="A83:C83"/>
    <mergeCell ref="A82:C82"/>
    <mergeCell ref="A81:C81"/>
    <mergeCell ref="B47:C47"/>
    <mergeCell ref="B48:C48"/>
    <mergeCell ref="B49:C49"/>
    <mergeCell ref="B50:C50"/>
    <mergeCell ref="B33:C33"/>
    <mergeCell ref="B34:C34"/>
    <mergeCell ref="B39:C39"/>
    <mergeCell ref="B35:C35"/>
    <mergeCell ref="A42:C42"/>
    <mergeCell ref="A43:A72"/>
    <mergeCell ref="B43:C43"/>
    <mergeCell ref="B44:B46"/>
    <mergeCell ref="B53:C53"/>
    <mergeCell ref="B54:B56"/>
    <mergeCell ref="B57:B59"/>
    <mergeCell ref="B61:C61"/>
    <mergeCell ref="Y9:Z9"/>
    <mergeCell ref="AA9:AA10"/>
    <mergeCell ref="AB9:AB10"/>
    <mergeCell ref="AC9:AC10"/>
    <mergeCell ref="A11:A40"/>
    <mergeCell ref="B11:C11"/>
    <mergeCell ref="B32:C32"/>
    <mergeCell ref="B30:B31"/>
    <mergeCell ref="B18:C18"/>
    <mergeCell ref="B19:C19"/>
    <mergeCell ref="B29:C29"/>
    <mergeCell ref="B36:B38"/>
    <mergeCell ref="B40:C40"/>
    <mergeCell ref="A6:O6"/>
    <mergeCell ref="B28:C28"/>
    <mergeCell ref="B15:C15"/>
    <mergeCell ref="B16:C16"/>
    <mergeCell ref="B17:C17"/>
    <mergeCell ref="A9:C10"/>
    <mergeCell ref="D9:D10"/>
    <mergeCell ref="E9:I9"/>
    <mergeCell ref="J9:X9"/>
    <mergeCell ref="B12:B14"/>
    <mergeCell ref="B21:C21"/>
    <mergeCell ref="B22:B24"/>
    <mergeCell ref="B25:B27"/>
    <mergeCell ref="B20:C20"/>
    <mergeCell ref="B72:C72"/>
    <mergeCell ref="B60:C60"/>
    <mergeCell ref="B66:C66"/>
    <mergeCell ref="D86:D87"/>
    <mergeCell ref="A74:C74"/>
    <mergeCell ref="A76:C76"/>
    <mergeCell ref="A77:C77"/>
    <mergeCell ref="A75:C75"/>
    <mergeCell ref="A78:C78"/>
    <mergeCell ref="D97:D98"/>
    <mergeCell ref="E97:J97"/>
    <mergeCell ref="K97:L97"/>
    <mergeCell ref="E86:E87"/>
    <mergeCell ref="A90:C90"/>
    <mergeCell ref="A92:C93"/>
    <mergeCell ref="D92:D93"/>
    <mergeCell ref="E92:E93"/>
    <mergeCell ref="A86:C87"/>
    <mergeCell ref="A88:C88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2018-01-19T15:24:18Z</dcterms:modified>
</cp:coreProperties>
</file>