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filterPrivacy="1" defaultThemeVersion="124226"/>
  <bookViews>
    <workbookView xWindow="0" yWindow="0" windowWidth="24000" windowHeight="8985" firstSheet="2" activeTab="12"/>
  </bookViews>
  <sheets>
    <sheet name="Consolidado " sheetId="1" r:id="rId1"/>
    <sheet name="enero" sheetId="14" r:id="rId2"/>
    <sheet name="Febrero" sheetId="6" r:id="rId3"/>
    <sheet name="Marzo " sheetId="7" r:id="rId4"/>
    <sheet name="Abril " sheetId="13" r:id="rId5"/>
    <sheet name="Mayo " sheetId="12" r:id="rId6"/>
    <sheet name="Junio" sheetId="11" r:id="rId7"/>
    <sheet name="Julio" sheetId="10" r:id="rId8"/>
    <sheet name="Agosto" sheetId="9" r:id="rId9"/>
    <sheet name="Septiembre" sheetId="8" r:id="rId10"/>
    <sheet name="Octubre " sheetId="4" r:id="rId11"/>
    <sheet name="Noviembre" sheetId="2" r:id="rId12"/>
    <sheet name="Diciembre " sheetId="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71027"/>
</workbook>
</file>

<file path=xl/calcChain.xml><?xml version="1.0" encoding="utf-8"?>
<calcChain xmlns="http://schemas.openxmlformats.org/spreadsheetml/2006/main">
  <c r="B287" i="3" l="1"/>
  <c r="D260" i="3"/>
  <c r="C260" i="3"/>
  <c r="B260" i="3"/>
  <c r="D259" i="3"/>
  <c r="B259" i="3" s="1"/>
  <c r="C259" i="3"/>
  <c r="E254" i="3"/>
  <c r="D254" i="3"/>
  <c r="C254" i="3" s="1"/>
  <c r="E253" i="3"/>
  <c r="D253" i="3"/>
  <c r="C253" i="3"/>
  <c r="E252" i="3"/>
  <c r="D252" i="3"/>
  <c r="C252" i="3"/>
  <c r="E247" i="3"/>
  <c r="C247" i="3" s="1"/>
  <c r="D247" i="3"/>
  <c r="E246" i="3"/>
  <c r="D246" i="3"/>
  <c r="E245" i="3"/>
  <c r="D245" i="3"/>
  <c r="C245" i="3"/>
  <c r="E244" i="3"/>
  <c r="D244" i="3"/>
  <c r="C244" i="3"/>
  <c r="E243" i="3"/>
  <c r="C243" i="3" s="1"/>
  <c r="D243" i="3"/>
  <c r="E242" i="3"/>
  <c r="D242" i="3"/>
  <c r="C242" i="3" s="1"/>
  <c r="E241" i="3"/>
  <c r="D241" i="3"/>
  <c r="C241" i="3"/>
  <c r="E236" i="3"/>
  <c r="D236" i="3"/>
  <c r="C236" i="3"/>
  <c r="E235" i="3"/>
  <c r="C235" i="3" s="1"/>
  <c r="D235" i="3"/>
  <c r="E234" i="3"/>
  <c r="D234" i="3"/>
  <c r="E233" i="3"/>
  <c r="D233" i="3"/>
  <c r="C233" i="3"/>
  <c r="E232" i="3"/>
  <c r="D232" i="3"/>
  <c r="C232" i="3"/>
  <c r="E231" i="3"/>
  <c r="C231" i="3" s="1"/>
  <c r="D231" i="3"/>
  <c r="E230" i="3"/>
  <c r="D230" i="3"/>
  <c r="C230" i="3" s="1"/>
  <c r="E229" i="3"/>
  <c r="D229" i="3"/>
  <c r="C229" i="3"/>
  <c r="E228" i="3"/>
  <c r="D228" i="3"/>
  <c r="C228" i="3"/>
  <c r="E227" i="3"/>
  <c r="C227" i="3" s="1"/>
  <c r="E226" i="3"/>
  <c r="C226" i="3"/>
  <c r="E225" i="3"/>
  <c r="C225" i="3" s="1"/>
  <c r="E224" i="3"/>
  <c r="C224" i="3"/>
  <c r="E223" i="3"/>
  <c r="C223" i="3" s="1"/>
  <c r="E222" i="3"/>
  <c r="C222" i="3"/>
  <c r="E221" i="3"/>
  <c r="C221" i="3" s="1"/>
  <c r="E220" i="3"/>
  <c r="C220" i="3"/>
  <c r="E219" i="3"/>
  <c r="C219" i="3" s="1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D218" i="3" s="1"/>
  <c r="C218" i="3" s="1"/>
  <c r="G218" i="3"/>
  <c r="E218" i="3" s="1"/>
  <c r="F218" i="3"/>
  <c r="E213" i="3"/>
  <c r="D213" i="3"/>
  <c r="C213" i="3"/>
  <c r="E212" i="3"/>
  <c r="C212" i="3" s="1"/>
  <c r="D212" i="3"/>
  <c r="E211" i="3"/>
  <c r="D211" i="3"/>
  <c r="C211" i="3" s="1"/>
  <c r="E210" i="3"/>
  <c r="D210" i="3"/>
  <c r="C210" i="3"/>
  <c r="E205" i="3"/>
  <c r="D205" i="3"/>
  <c r="C205" i="3"/>
  <c r="E204" i="3"/>
  <c r="C204" i="3" s="1"/>
  <c r="D204" i="3"/>
  <c r="F200" i="3"/>
  <c r="E200" i="3"/>
  <c r="F199" i="3"/>
  <c r="E199" i="3"/>
  <c r="D199" i="3"/>
  <c r="F198" i="3"/>
  <c r="E198" i="3"/>
  <c r="D198" i="3"/>
  <c r="F197" i="3"/>
  <c r="D197" i="3" s="1"/>
  <c r="E197" i="3"/>
  <c r="F196" i="3"/>
  <c r="E196" i="3"/>
  <c r="D196" i="3" s="1"/>
  <c r="F195" i="3"/>
  <c r="E195" i="3"/>
  <c r="D195" i="3"/>
  <c r="F194" i="3"/>
  <c r="E194" i="3"/>
  <c r="D194" i="3"/>
  <c r="F193" i="3"/>
  <c r="D193" i="3" s="1"/>
  <c r="E193" i="3"/>
  <c r="F192" i="3"/>
  <c r="E192" i="3"/>
  <c r="F191" i="3"/>
  <c r="E191" i="3"/>
  <c r="D191" i="3"/>
  <c r="F190" i="3"/>
  <c r="E190" i="3"/>
  <c r="D190" i="3"/>
  <c r="F189" i="3"/>
  <c r="D189" i="3" s="1"/>
  <c r="E189" i="3"/>
  <c r="F188" i="3"/>
  <c r="E188" i="3"/>
  <c r="D188" i="3" s="1"/>
  <c r="F187" i="3"/>
  <c r="E187" i="3"/>
  <c r="D187" i="3"/>
  <c r="F186" i="3"/>
  <c r="E186" i="3"/>
  <c r="D186" i="3"/>
  <c r="F185" i="3"/>
  <c r="D185" i="3" s="1"/>
  <c r="E185" i="3"/>
  <c r="F184" i="3"/>
  <c r="E184" i="3"/>
  <c r="F183" i="3"/>
  <c r="E183" i="3"/>
  <c r="D183" i="3"/>
  <c r="F182" i="3"/>
  <c r="E182" i="3"/>
  <c r="D182" i="3"/>
  <c r="F181" i="3"/>
  <c r="D181" i="3" s="1"/>
  <c r="E181" i="3"/>
  <c r="F180" i="3"/>
  <c r="E180" i="3"/>
  <c r="D180" i="3" s="1"/>
  <c r="F179" i="3"/>
  <c r="F178" i="3"/>
  <c r="E178" i="3"/>
  <c r="D178" i="3" s="1"/>
  <c r="F177" i="3"/>
  <c r="E177" i="3"/>
  <c r="D177" i="3" s="1"/>
  <c r="F176" i="3"/>
  <c r="E176" i="3"/>
  <c r="D176" i="3"/>
  <c r="F175" i="3"/>
  <c r="D175" i="3" s="1"/>
  <c r="E175" i="3"/>
  <c r="F174" i="3"/>
  <c r="E174" i="3"/>
  <c r="D174" i="3" s="1"/>
  <c r="F173" i="3"/>
  <c r="E173" i="3"/>
  <c r="D173" i="3"/>
  <c r="F172" i="3"/>
  <c r="E172" i="3"/>
  <c r="D172" i="3"/>
  <c r="F170" i="3"/>
  <c r="D170" i="3" s="1"/>
  <c r="E170" i="3"/>
  <c r="F166" i="3"/>
  <c r="E166" i="3"/>
  <c r="D166" i="3" s="1"/>
  <c r="F165" i="3"/>
  <c r="E165" i="3"/>
  <c r="D165" i="3" s="1"/>
  <c r="F164" i="3"/>
  <c r="E164" i="3"/>
  <c r="D164" i="3"/>
  <c r="F163" i="3"/>
  <c r="D163" i="3" s="1"/>
  <c r="E163" i="3"/>
  <c r="F162" i="3"/>
  <c r="E162" i="3"/>
  <c r="D162" i="3" s="1"/>
  <c r="F161" i="3"/>
  <c r="E161" i="3"/>
  <c r="D161" i="3"/>
  <c r="F160" i="3"/>
  <c r="E160" i="3"/>
  <c r="D160" i="3"/>
  <c r="F159" i="3"/>
  <c r="D159" i="3" s="1"/>
  <c r="E159" i="3"/>
  <c r="F158" i="3"/>
  <c r="E158" i="3"/>
  <c r="D158" i="3" s="1"/>
  <c r="F157" i="3"/>
  <c r="E157" i="3"/>
  <c r="D157" i="3" s="1"/>
  <c r="F156" i="3"/>
  <c r="E156" i="3"/>
  <c r="D156" i="3"/>
  <c r="F155" i="3"/>
  <c r="D155" i="3" s="1"/>
  <c r="E155" i="3"/>
  <c r="F154" i="3"/>
  <c r="E154" i="3"/>
  <c r="D154" i="3" s="1"/>
  <c r="F153" i="3"/>
  <c r="E153" i="3"/>
  <c r="D153" i="3"/>
  <c r="F152" i="3"/>
  <c r="E152" i="3"/>
  <c r="D152" i="3"/>
  <c r="F151" i="3"/>
  <c r="D151" i="3" s="1"/>
  <c r="E151" i="3"/>
  <c r="F150" i="3"/>
  <c r="E150" i="3"/>
  <c r="D150" i="3" s="1"/>
  <c r="F149" i="3"/>
  <c r="E149" i="3"/>
  <c r="D149" i="3" s="1"/>
  <c r="F148" i="3"/>
  <c r="E148" i="3"/>
  <c r="D148" i="3"/>
  <c r="F147" i="3"/>
  <c r="D147" i="3" s="1"/>
  <c r="E147" i="3"/>
  <c r="F146" i="3"/>
  <c r="E146" i="3"/>
  <c r="D146" i="3" s="1"/>
  <c r="F145" i="3"/>
  <c r="F144" i="3"/>
  <c r="E144" i="3"/>
  <c r="D144" i="3" s="1"/>
  <c r="F143" i="3"/>
  <c r="E143" i="3"/>
  <c r="D143" i="3"/>
  <c r="F142" i="3"/>
  <c r="E142" i="3"/>
  <c r="D142" i="3"/>
  <c r="F141" i="3"/>
  <c r="D141" i="3" s="1"/>
  <c r="E141" i="3"/>
  <c r="F140" i="3"/>
  <c r="E140" i="3"/>
  <c r="F139" i="3"/>
  <c r="E139" i="3"/>
  <c r="D139" i="3"/>
  <c r="F138" i="3"/>
  <c r="E138" i="3"/>
  <c r="D138" i="3"/>
  <c r="F136" i="3"/>
  <c r="D136" i="3" s="1"/>
  <c r="E136" i="3"/>
  <c r="E130" i="3"/>
  <c r="D130" i="3"/>
  <c r="C130" i="3" s="1"/>
  <c r="E129" i="3"/>
  <c r="D129" i="3"/>
  <c r="C129" i="3"/>
  <c r="E128" i="3"/>
  <c r="D128" i="3"/>
  <c r="C128" i="3"/>
  <c r="E127" i="3"/>
  <c r="C127" i="3" s="1"/>
  <c r="D127" i="3"/>
  <c r="O126" i="3"/>
  <c r="N126" i="3"/>
  <c r="M126" i="3"/>
  <c r="L126" i="3"/>
  <c r="K126" i="3"/>
  <c r="J126" i="3"/>
  <c r="I126" i="3"/>
  <c r="H126" i="3"/>
  <c r="G126" i="3"/>
  <c r="F126" i="3"/>
  <c r="E125" i="3"/>
  <c r="C125" i="3" s="1"/>
  <c r="D125" i="3"/>
  <c r="E124" i="3"/>
  <c r="D124" i="3"/>
  <c r="C124" i="3" s="1"/>
  <c r="E123" i="3"/>
  <c r="E126" i="3" s="1"/>
  <c r="D123" i="3"/>
  <c r="D126" i="3" s="1"/>
  <c r="N119" i="3"/>
  <c r="M119" i="3"/>
  <c r="J119" i="3"/>
  <c r="F119" i="3"/>
  <c r="P118" i="3"/>
  <c r="O118" i="3"/>
  <c r="N118" i="3"/>
  <c r="M118" i="3"/>
  <c r="L118" i="3"/>
  <c r="K118" i="3"/>
  <c r="J118" i="3"/>
  <c r="I118" i="3"/>
  <c r="H118" i="3"/>
  <c r="G118" i="3"/>
  <c r="F118" i="3"/>
  <c r="E117" i="3"/>
  <c r="D117" i="3"/>
  <c r="C117" i="3"/>
  <c r="E116" i="3"/>
  <c r="C116" i="3" s="1"/>
  <c r="C118" i="3" s="1"/>
  <c r="D116" i="3"/>
  <c r="E115" i="3"/>
  <c r="D115" i="3"/>
  <c r="C115" i="3" s="1"/>
  <c r="E114" i="3"/>
  <c r="D114" i="3"/>
  <c r="C114" i="3"/>
  <c r="P113" i="3"/>
  <c r="O113" i="3"/>
  <c r="O119" i="3" s="1"/>
  <c r="N113" i="3"/>
  <c r="M113" i="3"/>
  <c r="L113" i="3"/>
  <c r="K113" i="3"/>
  <c r="K119" i="3" s="1"/>
  <c r="J113" i="3"/>
  <c r="I113" i="3"/>
  <c r="I119" i="3" s="1"/>
  <c r="H113" i="3"/>
  <c r="G113" i="3"/>
  <c r="G119" i="3" s="1"/>
  <c r="F113" i="3"/>
  <c r="E112" i="3"/>
  <c r="E113" i="3" s="1"/>
  <c r="D112" i="3"/>
  <c r="C112" i="3" s="1"/>
  <c r="E111" i="3"/>
  <c r="D111" i="3"/>
  <c r="C111" i="3"/>
  <c r="E110" i="3"/>
  <c r="D110" i="3"/>
  <c r="C110" i="3"/>
  <c r="J106" i="3"/>
  <c r="M105" i="3"/>
  <c r="M106" i="3" s="1"/>
  <c r="L105" i="3"/>
  <c r="K105" i="3"/>
  <c r="J105" i="3"/>
  <c r="I105" i="3"/>
  <c r="H105" i="3"/>
  <c r="G105" i="3"/>
  <c r="F105" i="3"/>
  <c r="F106" i="3" s="1"/>
  <c r="E104" i="3"/>
  <c r="D104" i="3"/>
  <c r="C104" i="3"/>
  <c r="E103" i="3"/>
  <c r="D103" i="3"/>
  <c r="C103" i="3"/>
  <c r="E102" i="3"/>
  <c r="E105" i="3" s="1"/>
  <c r="D102" i="3"/>
  <c r="E101" i="3"/>
  <c r="D101" i="3"/>
  <c r="C101" i="3" s="1"/>
  <c r="M100" i="3"/>
  <c r="L100" i="3"/>
  <c r="L106" i="3" s="1"/>
  <c r="K100" i="3"/>
  <c r="K106" i="3" s="1"/>
  <c r="J100" i="3"/>
  <c r="I100" i="3"/>
  <c r="I106" i="3" s="1"/>
  <c r="H100" i="3"/>
  <c r="H106" i="3" s="1"/>
  <c r="G100" i="3"/>
  <c r="G106" i="3" s="1"/>
  <c r="F100" i="3"/>
  <c r="E99" i="3"/>
  <c r="D99" i="3"/>
  <c r="C99" i="3"/>
  <c r="E98" i="3"/>
  <c r="C98" i="3" s="1"/>
  <c r="D98" i="3"/>
  <c r="E97" i="3"/>
  <c r="E100" i="3" s="1"/>
  <c r="D97" i="3"/>
  <c r="C97" i="3" s="1"/>
  <c r="C100" i="3" s="1"/>
  <c r="E93" i="3"/>
  <c r="D93" i="3"/>
  <c r="C93" i="3" s="1"/>
  <c r="E92" i="3"/>
  <c r="D92" i="3"/>
  <c r="C92" i="3" s="1"/>
  <c r="E91" i="3"/>
  <c r="D91" i="3"/>
  <c r="C91" i="3"/>
  <c r="E90" i="3"/>
  <c r="D90" i="3"/>
  <c r="C90" i="3"/>
  <c r="E89" i="3"/>
  <c r="D89" i="3"/>
  <c r="E84" i="3"/>
  <c r="D84" i="3"/>
  <c r="C84" i="3"/>
  <c r="E83" i="3"/>
  <c r="D83" i="3"/>
  <c r="C83" i="3"/>
  <c r="E82" i="3"/>
  <c r="C82" i="3" s="1"/>
  <c r="D82" i="3"/>
  <c r="E81" i="3"/>
  <c r="D81" i="3"/>
  <c r="C81" i="3" s="1"/>
  <c r="E80" i="3"/>
  <c r="D80" i="3"/>
  <c r="C80" i="3"/>
  <c r="E79" i="3"/>
  <c r="D79" i="3"/>
  <c r="C79" i="3"/>
  <c r="E74" i="3"/>
  <c r="C74" i="3" s="1"/>
  <c r="D74" i="3"/>
  <c r="E73" i="3"/>
  <c r="D73" i="3"/>
  <c r="C73" i="3" s="1"/>
  <c r="E72" i="3"/>
  <c r="C72" i="3" s="1"/>
  <c r="D72" i="3"/>
  <c r="E71" i="3"/>
  <c r="D71" i="3"/>
  <c r="C71" i="3" s="1"/>
  <c r="E70" i="3"/>
  <c r="D70" i="3"/>
  <c r="C70" i="3"/>
  <c r="E69" i="3"/>
  <c r="D69" i="3"/>
  <c r="C69" i="3" s="1"/>
  <c r="E64" i="3"/>
  <c r="D64" i="3"/>
  <c r="C64" i="3" s="1"/>
  <c r="E59" i="3"/>
  <c r="D59" i="3"/>
  <c r="C59" i="3"/>
  <c r="E58" i="3"/>
  <c r="D58" i="3"/>
  <c r="C58" i="3"/>
  <c r="E57" i="3"/>
  <c r="D57" i="3"/>
  <c r="E56" i="3"/>
  <c r="D56" i="3"/>
  <c r="C56" i="3"/>
  <c r="E55" i="3"/>
  <c r="D55" i="3"/>
  <c r="C55" i="3"/>
  <c r="CA50" i="3"/>
  <c r="C50" i="3"/>
  <c r="C44" i="3"/>
  <c r="C43" i="3"/>
  <c r="C42" i="3"/>
  <c r="C41" i="3"/>
  <c r="C40" i="3"/>
  <c r="C39" i="3"/>
  <c r="C38" i="3"/>
  <c r="C37" i="3"/>
  <c r="C36" i="3"/>
  <c r="C35" i="3"/>
  <c r="L34" i="3"/>
  <c r="K34" i="3"/>
  <c r="J34" i="3"/>
  <c r="I34" i="3"/>
  <c r="H34" i="3"/>
  <c r="G34" i="3"/>
  <c r="F34" i="3"/>
  <c r="E34" i="3"/>
  <c r="D34" i="3"/>
  <c r="C34" i="3" s="1"/>
  <c r="CD20" i="3"/>
  <c r="C16" i="3"/>
  <c r="CD15" i="3"/>
  <c r="C15" i="3"/>
  <c r="C14" i="3"/>
  <c r="CD14" i="3" s="1"/>
  <c r="CD13" i="3"/>
  <c r="C13" i="3"/>
  <c r="C12" i="3"/>
  <c r="CD12" i="3" s="1"/>
  <c r="CD11" i="3"/>
  <c r="C11" i="3"/>
  <c r="A5" i="3"/>
  <c r="A4" i="3"/>
  <c r="A3" i="3"/>
  <c r="A2" i="3"/>
  <c r="CA93" i="3" l="1"/>
  <c r="E106" i="3"/>
  <c r="C105" i="3"/>
  <c r="C106" i="3" s="1"/>
  <c r="L119" i="3"/>
  <c r="P119" i="3"/>
  <c r="D118" i="3"/>
  <c r="D100" i="3"/>
  <c r="D106" i="3" s="1"/>
  <c r="C102" i="3"/>
  <c r="C113" i="3"/>
  <c r="C119" i="3" s="1"/>
  <c r="C57" i="3"/>
  <c r="A287" i="3" s="1"/>
  <c r="C89" i="3"/>
  <c r="D105" i="3"/>
  <c r="D113" i="3"/>
  <c r="D119" i="3" s="1"/>
  <c r="C123" i="3"/>
  <c r="C126" i="3" s="1"/>
  <c r="D140" i="3"/>
  <c r="D184" i="3"/>
  <c r="D192" i="3"/>
  <c r="D200" i="3"/>
  <c r="C234" i="3"/>
  <c r="C246" i="3"/>
  <c r="E118" i="3"/>
  <c r="E119" i="3" s="1"/>
  <c r="H119" i="3"/>
  <c r="B287" i="2"/>
  <c r="D260" i="2"/>
  <c r="C260" i="2"/>
  <c r="B260" i="2" s="1"/>
  <c r="D259" i="2"/>
  <c r="B259" i="2" s="1"/>
  <c r="C259" i="2"/>
  <c r="E254" i="2"/>
  <c r="D254" i="2"/>
  <c r="C254" i="2" s="1"/>
  <c r="E253" i="2"/>
  <c r="D253" i="2"/>
  <c r="C253" i="2"/>
  <c r="E252" i="2"/>
  <c r="D252" i="2"/>
  <c r="C252" i="2" s="1"/>
  <c r="E247" i="2"/>
  <c r="C247" i="2" s="1"/>
  <c r="D247" i="2"/>
  <c r="E246" i="2"/>
  <c r="D246" i="2"/>
  <c r="C246" i="2" s="1"/>
  <c r="E245" i="2"/>
  <c r="D245" i="2"/>
  <c r="C245" i="2"/>
  <c r="E244" i="2"/>
  <c r="D244" i="2"/>
  <c r="C244" i="2" s="1"/>
  <c r="E243" i="2"/>
  <c r="C243" i="2" s="1"/>
  <c r="D243" i="2"/>
  <c r="E242" i="2"/>
  <c r="D242" i="2"/>
  <c r="C242" i="2" s="1"/>
  <c r="E241" i="2"/>
  <c r="D241" i="2"/>
  <c r="C241" i="2"/>
  <c r="E236" i="2"/>
  <c r="D236" i="2"/>
  <c r="C236" i="2" s="1"/>
  <c r="E235" i="2"/>
  <c r="C235" i="2" s="1"/>
  <c r="D235" i="2"/>
  <c r="E234" i="2"/>
  <c r="D234" i="2"/>
  <c r="C234" i="2" s="1"/>
  <c r="E233" i="2"/>
  <c r="D233" i="2"/>
  <c r="C233" i="2"/>
  <c r="E232" i="2"/>
  <c r="D232" i="2"/>
  <c r="C232" i="2" s="1"/>
  <c r="E231" i="2"/>
  <c r="C231" i="2" s="1"/>
  <c r="D231" i="2"/>
  <c r="E230" i="2"/>
  <c r="D230" i="2"/>
  <c r="C230" i="2" s="1"/>
  <c r="E229" i="2"/>
  <c r="D229" i="2"/>
  <c r="C229" i="2"/>
  <c r="E228" i="2"/>
  <c r="D228" i="2"/>
  <c r="C228" i="2" s="1"/>
  <c r="E227" i="2"/>
  <c r="C227" i="2" s="1"/>
  <c r="E226" i="2"/>
  <c r="C226" i="2" s="1"/>
  <c r="E225" i="2"/>
  <c r="C225" i="2" s="1"/>
  <c r="E224" i="2"/>
  <c r="C224" i="2" s="1"/>
  <c r="E223" i="2"/>
  <c r="C223" i="2" s="1"/>
  <c r="E222" i="2"/>
  <c r="C222" i="2" s="1"/>
  <c r="E221" i="2"/>
  <c r="C221" i="2" s="1"/>
  <c r="E220" i="2"/>
  <c r="C220" i="2" s="1"/>
  <c r="E219" i="2"/>
  <c r="C219" i="2" s="1"/>
  <c r="AS218" i="2"/>
  <c r="AR218" i="2"/>
  <c r="AQ218" i="2"/>
  <c r="AP218" i="2"/>
  <c r="AO218" i="2"/>
  <c r="AN218" i="2"/>
  <c r="AM218" i="2"/>
  <c r="AL218" i="2"/>
  <c r="AK218" i="2"/>
  <c r="AJ218" i="2"/>
  <c r="AI218" i="2"/>
  <c r="AH218" i="2"/>
  <c r="AG218" i="2"/>
  <c r="AF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E218" i="2" s="1"/>
  <c r="C218" i="2" s="1"/>
  <c r="F218" i="2"/>
  <c r="D218" i="2"/>
  <c r="E213" i="2"/>
  <c r="D213" i="2"/>
  <c r="C213" i="2" s="1"/>
  <c r="E212" i="2"/>
  <c r="C212" i="2" s="1"/>
  <c r="D212" i="2"/>
  <c r="E211" i="2"/>
  <c r="D211" i="2"/>
  <c r="C211" i="2" s="1"/>
  <c r="E210" i="2"/>
  <c r="D210" i="2"/>
  <c r="C210" i="2"/>
  <c r="E205" i="2"/>
  <c r="D205" i="2"/>
  <c r="C205" i="2" s="1"/>
  <c r="E204" i="2"/>
  <c r="C204" i="2" s="1"/>
  <c r="D204" i="2"/>
  <c r="F200" i="2"/>
  <c r="E200" i="2"/>
  <c r="D200" i="2" s="1"/>
  <c r="F199" i="2"/>
  <c r="E199" i="2"/>
  <c r="D199" i="2"/>
  <c r="F198" i="2"/>
  <c r="E198" i="2"/>
  <c r="D198" i="2" s="1"/>
  <c r="F197" i="2"/>
  <c r="D197" i="2" s="1"/>
  <c r="E197" i="2"/>
  <c r="F196" i="2"/>
  <c r="E196" i="2"/>
  <c r="D196" i="2" s="1"/>
  <c r="F195" i="2"/>
  <c r="E195" i="2"/>
  <c r="D195" i="2"/>
  <c r="F194" i="2"/>
  <c r="E194" i="2"/>
  <c r="D194" i="2" s="1"/>
  <c r="F193" i="2"/>
  <c r="D193" i="2" s="1"/>
  <c r="E193" i="2"/>
  <c r="F192" i="2"/>
  <c r="E192" i="2"/>
  <c r="D192" i="2" s="1"/>
  <c r="F191" i="2"/>
  <c r="E191" i="2"/>
  <c r="D191" i="2"/>
  <c r="F190" i="2"/>
  <c r="E190" i="2"/>
  <c r="D190" i="2" s="1"/>
  <c r="F189" i="2"/>
  <c r="D189" i="2" s="1"/>
  <c r="E189" i="2"/>
  <c r="F188" i="2"/>
  <c r="E188" i="2"/>
  <c r="D188" i="2" s="1"/>
  <c r="F187" i="2"/>
  <c r="E187" i="2"/>
  <c r="D187" i="2"/>
  <c r="F186" i="2"/>
  <c r="E186" i="2"/>
  <c r="D186" i="2" s="1"/>
  <c r="F185" i="2"/>
  <c r="D185" i="2" s="1"/>
  <c r="E185" i="2"/>
  <c r="F184" i="2"/>
  <c r="E184" i="2"/>
  <c r="D184" i="2" s="1"/>
  <c r="F183" i="2"/>
  <c r="E183" i="2"/>
  <c r="D183" i="2"/>
  <c r="F182" i="2"/>
  <c r="E182" i="2"/>
  <c r="D182" i="2" s="1"/>
  <c r="F181" i="2"/>
  <c r="D181" i="2" s="1"/>
  <c r="E181" i="2"/>
  <c r="F180" i="2"/>
  <c r="E180" i="2"/>
  <c r="D180" i="2" s="1"/>
  <c r="F179" i="2"/>
  <c r="F178" i="2"/>
  <c r="E178" i="2"/>
  <c r="D178" i="2" s="1"/>
  <c r="F177" i="2"/>
  <c r="E177" i="2"/>
  <c r="D177" i="2"/>
  <c r="F176" i="2"/>
  <c r="E176" i="2"/>
  <c r="D176" i="2" s="1"/>
  <c r="F175" i="2"/>
  <c r="D175" i="2" s="1"/>
  <c r="E175" i="2"/>
  <c r="F174" i="2"/>
  <c r="E174" i="2"/>
  <c r="D174" i="2" s="1"/>
  <c r="F173" i="2"/>
  <c r="E173" i="2"/>
  <c r="D173" i="2"/>
  <c r="F172" i="2"/>
  <c r="E172" i="2"/>
  <c r="D172" i="2" s="1"/>
  <c r="F170" i="2"/>
  <c r="D170" i="2" s="1"/>
  <c r="E170" i="2"/>
  <c r="F166" i="2"/>
  <c r="E166" i="2"/>
  <c r="D166" i="2" s="1"/>
  <c r="F165" i="2"/>
  <c r="E165" i="2"/>
  <c r="D165" i="2"/>
  <c r="F164" i="2"/>
  <c r="E164" i="2"/>
  <c r="D164" i="2" s="1"/>
  <c r="F163" i="2"/>
  <c r="D163" i="2" s="1"/>
  <c r="E163" i="2"/>
  <c r="F162" i="2"/>
  <c r="E162" i="2"/>
  <c r="D162" i="2" s="1"/>
  <c r="F161" i="2"/>
  <c r="E161" i="2"/>
  <c r="D161" i="2"/>
  <c r="F160" i="2"/>
  <c r="E160" i="2"/>
  <c r="D160" i="2" s="1"/>
  <c r="F159" i="2"/>
  <c r="D159" i="2" s="1"/>
  <c r="E159" i="2"/>
  <c r="F158" i="2"/>
  <c r="E158" i="2"/>
  <c r="D158" i="2" s="1"/>
  <c r="F157" i="2"/>
  <c r="E157" i="2"/>
  <c r="D157" i="2"/>
  <c r="F156" i="2"/>
  <c r="E156" i="2"/>
  <c r="D156" i="2" s="1"/>
  <c r="F155" i="2"/>
  <c r="D155" i="2" s="1"/>
  <c r="E155" i="2"/>
  <c r="F154" i="2"/>
  <c r="E154" i="2"/>
  <c r="D154" i="2" s="1"/>
  <c r="F153" i="2"/>
  <c r="E153" i="2"/>
  <c r="D153" i="2"/>
  <c r="F152" i="2"/>
  <c r="E152" i="2"/>
  <c r="D152" i="2" s="1"/>
  <c r="F151" i="2"/>
  <c r="D151" i="2" s="1"/>
  <c r="E151" i="2"/>
  <c r="F150" i="2"/>
  <c r="E150" i="2"/>
  <c r="D150" i="2" s="1"/>
  <c r="F149" i="2"/>
  <c r="E149" i="2"/>
  <c r="D149" i="2"/>
  <c r="F148" i="2"/>
  <c r="E148" i="2"/>
  <c r="D148" i="2" s="1"/>
  <c r="F147" i="2"/>
  <c r="D147" i="2" s="1"/>
  <c r="E147" i="2"/>
  <c r="F146" i="2"/>
  <c r="E146" i="2"/>
  <c r="D146" i="2" s="1"/>
  <c r="F145" i="2"/>
  <c r="F144" i="2"/>
  <c r="E144" i="2"/>
  <c r="D144" i="2" s="1"/>
  <c r="F143" i="2"/>
  <c r="E143" i="2"/>
  <c r="D143" i="2"/>
  <c r="F142" i="2"/>
  <c r="E142" i="2"/>
  <c r="D142" i="2" s="1"/>
  <c r="F141" i="2"/>
  <c r="D141" i="2" s="1"/>
  <c r="E141" i="2"/>
  <c r="F140" i="2"/>
  <c r="E140" i="2"/>
  <c r="D140" i="2" s="1"/>
  <c r="F139" i="2"/>
  <c r="E139" i="2"/>
  <c r="D139" i="2"/>
  <c r="F138" i="2"/>
  <c r="E138" i="2"/>
  <c r="D138" i="2" s="1"/>
  <c r="F136" i="2"/>
  <c r="D136" i="2" s="1"/>
  <c r="E136" i="2"/>
  <c r="E130" i="2"/>
  <c r="D130" i="2"/>
  <c r="C130" i="2" s="1"/>
  <c r="E129" i="2"/>
  <c r="D129" i="2"/>
  <c r="C129" i="2"/>
  <c r="E128" i="2"/>
  <c r="D128" i="2"/>
  <c r="C128" i="2" s="1"/>
  <c r="E127" i="2"/>
  <c r="C127" i="2" s="1"/>
  <c r="D127" i="2"/>
  <c r="O126" i="2"/>
  <c r="N126" i="2"/>
  <c r="M126" i="2"/>
  <c r="L126" i="2"/>
  <c r="K126" i="2"/>
  <c r="J126" i="2"/>
  <c r="I126" i="2"/>
  <c r="H126" i="2"/>
  <c r="G126" i="2"/>
  <c r="F126" i="2"/>
  <c r="E125" i="2"/>
  <c r="C125" i="2" s="1"/>
  <c r="D125" i="2"/>
  <c r="E124" i="2"/>
  <c r="D124" i="2"/>
  <c r="E123" i="2"/>
  <c r="E126" i="2" s="1"/>
  <c r="D123" i="2"/>
  <c r="C123" i="2"/>
  <c r="M119" i="2"/>
  <c r="E119" i="2"/>
  <c r="P118" i="2"/>
  <c r="O118" i="2"/>
  <c r="N118" i="2"/>
  <c r="M118" i="2"/>
  <c r="L118" i="2"/>
  <c r="K118" i="2"/>
  <c r="J118" i="2"/>
  <c r="I118" i="2"/>
  <c r="H118" i="2"/>
  <c r="G118" i="2"/>
  <c r="F118" i="2"/>
  <c r="E117" i="2"/>
  <c r="D117" i="2"/>
  <c r="C117" i="2" s="1"/>
  <c r="E116" i="2"/>
  <c r="C116" i="2" s="1"/>
  <c r="D116" i="2"/>
  <c r="E115" i="2"/>
  <c r="D115" i="2"/>
  <c r="C115" i="2" s="1"/>
  <c r="C118" i="2" s="1"/>
  <c r="E114" i="2"/>
  <c r="E118" i="2" s="1"/>
  <c r="D114" i="2"/>
  <c r="C114" i="2"/>
  <c r="P113" i="2"/>
  <c r="P119" i="2" s="1"/>
  <c r="O113" i="2"/>
  <c r="N113" i="2"/>
  <c r="N119" i="2" s="1"/>
  <c r="M113" i="2"/>
  <c r="L113" i="2"/>
  <c r="L119" i="2" s="1"/>
  <c r="K113" i="2"/>
  <c r="J113" i="2"/>
  <c r="J119" i="2" s="1"/>
  <c r="I113" i="2"/>
  <c r="I119" i="2" s="1"/>
  <c r="H113" i="2"/>
  <c r="H119" i="2" s="1"/>
  <c r="G113" i="2"/>
  <c r="F113" i="2"/>
  <c r="F119" i="2" s="1"/>
  <c r="E113" i="2"/>
  <c r="E112" i="2"/>
  <c r="D112" i="2"/>
  <c r="C112" i="2" s="1"/>
  <c r="E111" i="2"/>
  <c r="D111" i="2"/>
  <c r="C111" i="2"/>
  <c r="E110" i="2"/>
  <c r="D110" i="2"/>
  <c r="C110" i="2" s="1"/>
  <c r="I106" i="2"/>
  <c r="M105" i="2"/>
  <c r="L105" i="2"/>
  <c r="K105" i="2"/>
  <c r="J105" i="2"/>
  <c r="J106" i="2" s="1"/>
  <c r="I105" i="2"/>
  <c r="H105" i="2"/>
  <c r="G105" i="2"/>
  <c r="F105" i="2"/>
  <c r="F106" i="2" s="1"/>
  <c r="E104" i="2"/>
  <c r="C104" i="2" s="1"/>
  <c r="D104" i="2"/>
  <c r="E103" i="2"/>
  <c r="D103" i="2"/>
  <c r="C103" i="2" s="1"/>
  <c r="E102" i="2"/>
  <c r="C102" i="2" s="1"/>
  <c r="D102" i="2"/>
  <c r="E101" i="2"/>
  <c r="D101" i="2"/>
  <c r="C101" i="2" s="1"/>
  <c r="M100" i="2"/>
  <c r="M106" i="2" s="1"/>
  <c r="L100" i="2"/>
  <c r="L106" i="2" s="1"/>
  <c r="K100" i="2"/>
  <c r="K106" i="2" s="1"/>
  <c r="J100" i="2"/>
  <c r="I100" i="2"/>
  <c r="H100" i="2"/>
  <c r="H106" i="2" s="1"/>
  <c r="G100" i="2"/>
  <c r="G106" i="2" s="1"/>
  <c r="F100" i="2"/>
  <c r="E99" i="2"/>
  <c r="D99" i="2"/>
  <c r="C99" i="2" s="1"/>
  <c r="E98" i="2"/>
  <c r="E100" i="2" s="1"/>
  <c r="D98" i="2"/>
  <c r="C98" i="2"/>
  <c r="E97" i="2"/>
  <c r="D97" i="2"/>
  <c r="E93" i="2"/>
  <c r="D93" i="2"/>
  <c r="C93" i="2" s="1"/>
  <c r="CA93" i="2" s="1"/>
  <c r="E92" i="2"/>
  <c r="D92" i="2"/>
  <c r="C92" i="2"/>
  <c r="E91" i="2"/>
  <c r="D91" i="2"/>
  <c r="C91" i="2" s="1"/>
  <c r="E90" i="2"/>
  <c r="D90" i="2"/>
  <c r="C90" i="2"/>
  <c r="E89" i="2"/>
  <c r="D89" i="2"/>
  <c r="C89" i="2" s="1"/>
  <c r="E84" i="2"/>
  <c r="C84" i="2" s="1"/>
  <c r="D84" i="2"/>
  <c r="E83" i="2"/>
  <c r="D83" i="2"/>
  <c r="C83" i="2" s="1"/>
  <c r="E82" i="2"/>
  <c r="C82" i="2" s="1"/>
  <c r="D82" i="2"/>
  <c r="E81" i="2"/>
  <c r="D81" i="2"/>
  <c r="C81" i="2" s="1"/>
  <c r="E80" i="2"/>
  <c r="D80" i="2"/>
  <c r="C80" i="2"/>
  <c r="E79" i="2"/>
  <c r="D79" i="2"/>
  <c r="C79" i="2" s="1"/>
  <c r="E74" i="2"/>
  <c r="D74" i="2"/>
  <c r="C74" i="2"/>
  <c r="E73" i="2"/>
  <c r="D73" i="2"/>
  <c r="C73" i="2" s="1"/>
  <c r="E72" i="2"/>
  <c r="D72" i="2"/>
  <c r="C72" i="2"/>
  <c r="E71" i="2"/>
  <c r="D71" i="2"/>
  <c r="C71" i="2" s="1"/>
  <c r="E70" i="2"/>
  <c r="C70" i="2" s="1"/>
  <c r="D70" i="2"/>
  <c r="E69" i="2"/>
  <c r="D69" i="2"/>
  <c r="C69" i="2" s="1"/>
  <c r="E64" i="2"/>
  <c r="D64" i="2"/>
  <c r="C64" i="2"/>
  <c r="E59" i="2"/>
  <c r="D59" i="2"/>
  <c r="C59" i="2" s="1"/>
  <c r="E58" i="2"/>
  <c r="D58" i="2"/>
  <c r="C58" i="2"/>
  <c r="E57" i="2"/>
  <c r="D57" i="2"/>
  <c r="C57" i="2" s="1"/>
  <c r="E56" i="2"/>
  <c r="C56" i="2" s="1"/>
  <c r="D56" i="2"/>
  <c r="E55" i="2"/>
  <c r="D55" i="2"/>
  <c r="C55" i="2" s="1"/>
  <c r="CA50" i="2"/>
  <c r="C50" i="2"/>
  <c r="C44" i="2"/>
  <c r="C43" i="2"/>
  <c r="C42" i="2"/>
  <c r="C41" i="2"/>
  <c r="C40" i="2"/>
  <c r="C39" i="2"/>
  <c r="C38" i="2"/>
  <c r="C37" i="2"/>
  <c r="C36" i="2"/>
  <c r="C35" i="2"/>
  <c r="L34" i="2"/>
  <c r="K34" i="2"/>
  <c r="J34" i="2"/>
  <c r="I34" i="2"/>
  <c r="H34" i="2"/>
  <c r="G34" i="2"/>
  <c r="F34" i="2"/>
  <c r="E34" i="2"/>
  <c r="D34" i="2"/>
  <c r="C34" i="2" s="1"/>
  <c r="CD20" i="2"/>
  <c r="C16" i="2"/>
  <c r="CD15" i="2"/>
  <c r="C15" i="2"/>
  <c r="CD14" i="2"/>
  <c r="C14" i="2"/>
  <c r="CD13" i="2"/>
  <c r="C13" i="2"/>
  <c r="CD12" i="2"/>
  <c r="C12" i="2"/>
  <c r="CD11" i="2"/>
  <c r="C11" i="2"/>
  <c r="A5" i="2"/>
  <c r="A4" i="2"/>
  <c r="A3" i="2"/>
  <c r="A2" i="2"/>
  <c r="D105" i="2" l="1"/>
  <c r="C113" i="2"/>
  <c r="C119" i="2" s="1"/>
  <c r="D118" i="2"/>
  <c r="D100" i="2"/>
  <c r="D106" i="2" s="1"/>
  <c r="C97" i="2"/>
  <c r="C100" i="2" s="1"/>
  <c r="G119" i="2"/>
  <c r="K119" i="2"/>
  <c r="O119" i="2"/>
  <c r="C105" i="2"/>
  <c r="C124" i="2"/>
  <c r="C126" i="2" s="1"/>
  <c r="D126" i="2"/>
  <c r="E105" i="2"/>
  <c r="E106" i="2" s="1"/>
  <c r="D113" i="2"/>
  <c r="D119" i="2" s="1"/>
  <c r="B287" i="4"/>
  <c r="D260" i="4"/>
  <c r="C260" i="4"/>
  <c r="B260" i="4" s="1"/>
  <c r="D259" i="4"/>
  <c r="C259" i="4"/>
  <c r="B259" i="4"/>
  <c r="E254" i="4"/>
  <c r="D254" i="4"/>
  <c r="C254" i="4"/>
  <c r="E253" i="4"/>
  <c r="D253" i="4"/>
  <c r="C253" i="4" s="1"/>
  <c r="E252" i="4"/>
  <c r="D252" i="4"/>
  <c r="C252" i="4" s="1"/>
  <c r="E247" i="4"/>
  <c r="D247" i="4"/>
  <c r="C247" i="4"/>
  <c r="E246" i="4"/>
  <c r="D246" i="4"/>
  <c r="C246" i="4"/>
  <c r="E245" i="4"/>
  <c r="D245" i="4"/>
  <c r="C245" i="4" s="1"/>
  <c r="E244" i="4"/>
  <c r="D244" i="4"/>
  <c r="C244" i="4" s="1"/>
  <c r="E243" i="4"/>
  <c r="D243" i="4"/>
  <c r="C243" i="4"/>
  <c r="E242" i="4"/>
  <c r="D242" i="4"/>
  <c r="C242" i="4"/>
  <c r="E241" i="4"/>
  <c r="D241" i="4"/>
  <c r="C241" i="4" s="1"/>
  <c r="E236" i="4"/>
  <c r="D236" i="4"/>
  <c r="C236" i="4" s="1"/>
  <c r="E235" i="4"/>
  <c r="D235" i="4"/>
  <c r="C235" i="4"/>
  <c r="E234" i="4"/>
  <c r="D234" i="4"/>
  <c r="C234" i="4"/>
  <c r="E233" i="4"/>
  <c r="D233" i="4"/>
  <c r="C233" i="4" s="1"/>
  <c r="E232" i="4"/>
  <c r="D232" i="4"/>
  <c r="C232" i="4" s="1"/>
  <c r="E231" i="4"/>
  <c r="D231" i="4"/>
  <c r="C231" i="4"/>
  <c r="E230" i="4"/>
  <c r="D230" i="4"/>
  <c r="C230" i="4"/>
  <c r="E229" i="4"/>
  <c r="D229" i="4"/>
  <c r="C229" i="4" s="1"/>
  <c r="E228" i="4"/>
  <c r="D228" i="4"/>
  <c r="C228" i="4" s="1"/>
  <c r="E227" i="4"/>
  <c r="C227" i="4"/>
  <c r="E226" i="4"/>
  <c r="C226" i="4" s="1"/>
  <c r="E225" i="4"/>
  <c r="C225" i="4"/>
  <c r="E224" i="4"/>
  <c r="C224" i="4" s="1"/>
  <c r="E223" i="4"/>
  <c r="C223" i="4"/>
  <c r="E222" i="4"/>
  <c r="C222" i="4" s="1"/>
  <c r="E221" i="4"/>
  <c r="C221" i="4"/>
  <c r="E220" i="4"/>
  <c r="C220" i="4" s="1"/>
  <c r="E219" i="4"/>
  <c r="C219" i="4"/>
  <c r="AS218" i="4"/>
  <c r="AR218" i="4"/>
  <c r="AQ218" i="4"/>
  <c r="AP218" i="4"/>
  <c r="AO218" i="4"/>
  <c r="AN218" i="4"/>
  <c r="AM218" i="4"/>
  <c r="AL218" i="4"/>
  <c r="AK218" i="4"/>
  <c r="AJ218" i="4"/>
  <c r="AI218" i="4"/>
  <c r="AH218" i="4"/>
  <c r="AG218" i="4"/>
  <c r="AF218" i="4"/>
  <c r="AE218" i="4"/>
  <c r="AD218" i="4"/>
  <c r="AC218" i="4"/>
  <c r="AB218" i="4"/>
  <c r="AA218" i="4"/>
  <c r="Z218" i="4"/>
  <c r="Y218" i="4"/>
  <c r="X218" i="4"/>
  <c r="W218" i="4"/>
  <c r="V218" i="4"/>
  <c r="U218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D218" i="4" s="1"/>
  <c r="C218" i="4" s="1"/>
  <c r="E218" i="4"/>
  <c r="E213" i="4"/>
  <c r="D213" i="4"/>
  <c r="C213" i="4" s="1"/>
  <c r="E212" i="4"/>
  <c r="D212" i="4"/>
  <c r="C212" i="4"/>
  <c r="E211" i="4"/>
  <c r="D211" i="4"/>
  <c r="C211" i="4"/>
  <c r="E210" i="4"/>
  <c r="D210" i="4"/>
  <c r="C210" i="4" s="1"/>
  <c r="E205" i="4"/>
  <c r="D205" i="4"/>
  <c r="C205" i="4" s="1"/>
  <c r="E204" i="4"/>
  <c r="D204" i="4"/>
  <c r="C204" i="4"/>
  <c r="F200" i="4"/>
  <c r="E200" i="4"/>
  <c r="D200" i="4"/>
  <c r="F199" i="4"/>
  <c r="E199" i="4"/>
  <c r="D199" i="4" s="1"/>
  <c r="F198" i="4"/>
  <c r="E198" i="4"/>
  <c r="D198" i="4" s="1"/>
  <c r="F197" i="4"/>
  <c r="E197" i="4"/>
  <c r="D197" i="4"/>
  <c r="F196" i="4"/>
  <c r="E196" i="4"/>
  <c r="D196" i="4"/>
  <c r="F195" i="4"/>
  <c r="E195" i="4"/>
  <c r="D195" i="4" s="1"/>
  <c r="F194" i="4"/>
  <c r="E194" i="4"/>
  <c r="D194" i="4" s="1"/>
  <c r="F193" i="4"/>
  <c r="E193" i="4"/>
  <c r="D193" i="4"/>
  <c r="F192" i="4"/>
  <c r="E192" i="4"/>
  <c r="D192" i="4"/>
  <c r="F191" i="4"/>
  <c r="E191" i="4"/>
  <c r="D191" i="4" s="1"/>
  <c r="F190" i="4"/>
  <c r="E190" i="4"/>
  <c r="D190" i="4" s="1"/>
  <c r="F189" i="4"/>
  <c r="E189" i="4"/>
  <c r="D189" i="4"/>
  <c r="F188" i="4"/>
  <c r="E188" i="4"/>
  <c r="D188" i="4"/>
  <c r="F187" i="4"/>
  <c r="E187" i="4"/>
  <c r="D187" i="4" s="1"/>
  <c r="F186" i="4"/>
  <c r="E186" i="4"/>
  <c r="D186" i="4" s="1"/>
  <c r="F185" i="4"/>
  <c r="E185" i="4"/>
  <c r="D185" i="4"/>
  <c r="F184" i="4"/>
  <c r="E184" i="4"/>
  <c r="D184" i="4"/>
  <c r="F183" i="4"/>
  <c r="E183" i="4"/>
  <c r="D183" i="4" s="1"/>
  <c r="F182" i="4"/>
  <c r="E182" i="4"/>
  <c r="D182" i="4" s="1"/>
  <c r="F181" i="4"/>
  <c r="E181" i="4"/>
  <c r="D181" i="4"/>
  <c r="F180" i="4"/>
  <c r="E180" i="4"/>
  <c r="D180" i="4"/>
  <c r="F179" i="4"/>
  <c r="F178" i="4"/>
  <c r="E178" i="4"/>
  <c r="D178" i="4"/>
  <c r="F177" i="4"/>
  <c r="E177" i="4"/>
  <c r="D177" i="4" s="1"/>
  <c r="F176" i="4"/>
  <c r="E176" i="4"/>
  <c r="D176" i="4" s="1"/>
  <c r="F175" i="4"/>
  <c r="E175" i="4"/>
  <c r="D175" i="4"/>
  <c r="F174" i="4"/>
  <c r="E174" i="4"/>
  <c r="D174" i="4"/>
  <c r="F173" i="4"/>
  <c r="E173" i="4"/>
  <c r="D173" i="4" s="1"/>
  <c r="F172" i="4"/>
  <c r="E172" i="4"/>
  <c r="D172" i="4" s="1"/>
  <c r="F170" i="4"/>
  <c r="E170" i="4"/>
  <c r="D170" i="4"/>
  <c r="F166" i="4"/>
  <c r="E166" i="4"/>
  <c r="D166" i="4"/>
  <c r="F165" i="4"/>
  <c r="E165" i="4"/>
  <c r="D165" i="4" s="1"/>
  <c r="F164" i="4"/>
  <c r="E164" i="4"/>
  <c r="D164" i="4" s="1"/>
  <c r="F163" i="4"/>
  <c r="E163" i="4"/>
  <c r="D163" i="4"/>
  <c r="F162" i="4"/>
  <c r="E162" i="4"/>
  <c r="D162" i="4"/>
  <c r="F161" i="4"/>
  <c r="E161" i="4"/>
  <c r="D161" i="4" s="1"/>
  <c r="F160" i="4"/>
  <c r="E160" i="4"/>
  <c r="D160" i="4" s="1"/>
  <c r="F159" i="4"/>
  <c r="E159" i="4"/>
  <c r="D159" i="4"/>
  <c r="F158" i="4"/>
  <c r="E158" i="4"/>
  <c r="D158" i="4"/>
  <c r="F157" i="4"/>
  <c r="E157" i="4"/>
  <c r="D157" i="4" s="1"/>
  <c r="F156" i="4"/>
  <c r="E156" i="4"/>
  <c r="D156" i="4" s="1"/>
  <c r="F155" i="4"/>
  <c r="E155" i="4"/>
  <c r="D155" i="4"/>
  <c r="F154" i="4"/>
  <c r="E154" i="4"/>
  <c r="D154" i="4"/>
  <c r="F153" i="4"/>
  <c r="E153" i="4"/>
  <c r="D153" i="4" s="1"/>
  <c r="F152" i="4"/>
  <c r="E152" i="4"/>
  <c r="D152" i="4" s="1"/>
  <c r="F151" i="4"/>
  <c r="E151" i="4"/>
  <c r="D151" i="4"/>
  <c r="F150" i="4"/>
  <c r="E150" i="4"/>
  <c r="D150" i="4"/>
  <c r="F149" i="4"/>
  <c r="E149" i="4"/>
  <c r="D149" i="4" s="1"/>
  <c r="F148" i="4"/>
  <c r="E148" i="4"/>
  <c r="D148" i="4" s="1"/>
  <c r="F147" i="4"/>
  <c r="E147" i="4"/>
  <c r="D147" i="4"/>
  <c r="F146" i="4"/>
  <c r="E146" i="4"/>
  <c r="D146" i="4"/>
  <c r="F145" i="4"/>
  <c r="F144" i="4"/>
  <c r="E144" i="4"/>
  <c r="D144" i="4"/>
  <c r="F143" i="4"/>
  <c r="E143" i="4"/>
  <c r="D143" i="4" s="1"/>
  <c r="F142" i="4"/>
  <c r="E142" i="4"/>
  <c r="D142" i="4" s="1"/>
  <c r="F141" i="4"/>
  <c r="E141" i="4"/>
  <c r="D141" i="4"/>
  <c r="F140" i="4"/>
  <c r="E140" i="4"/>
  <c r="D140" i="4"/>
  <c r="F139" i="4"/>
  <c r="E139" i="4"/>
  <c r="D139" i="4" s="1"/>
  <c r="F138" i="4"/>
  <c r="E138" i="4"/>
  <c r="D138" i="4" s="1"/>
  <c r="F136" i="4"/>
  <c r="E136" i="4"/>
  <c r="D136" i="4"/>
  <c r="E130" i="4"/>
  <c r="D130" i="4"/>
  <c r="C130" i="4"/>
  <c r="E129" i="4"/>
  <c r="D129" i="4"/>
  <c r="C129" i="4" s="1"/>
  <c r="E128" i="4"/>
  <c r="D128" i="4"/>
  <c r="C128" i="4" s="1"/>
  <c r="E127" i="4"/>
  <c r="D127" i="4"/>
  <c r="C127" i="4"/>
  <c r="O126" i="4"/>
  <c r="N126" i="4"/>
  <c r="M126" i="4"/>
  <c r="L126" i="4"/>
  <c r="K126" i="4"/>
  <c r="J126" i="4"/>
  <c r="I126" i="4"/>
  <c r="H126" i="4"/>
  <c r="G126" i="4"/>
  <c r="F126" i="4"/>
  <c r="D126" i="4"/>
  <c r="E125" i="4"/>
  <c r="D125" i="4"/>
  <c r="C125" i="4"/>
  <c r="E124" i="4"/>
  <c r="D124" i="4"/>
  <c r="C124" i="4"/>
  <c r="E123" i="4"/>
  <c r="E126" i="4" s="1"/>
  <c r="D123" i="4"/>
  <c r="C123" i="4" s="1"/>
  <c r="C126" i="4" s="1"/>
  <c r="P118" i="4"/>
  <c r="O118" i="4"/>
  <c r="N118" i="4"/>
  <c r="M118" i="4"/>
  <c r="L118" i="4"/>
  <c r="K118" i="4"/>
  <c r="J118" i="4"/>
  <c r="I118" i="4"/>
  <c r="H118" i="4"/>
  <c r="G118" i="4"/>
  <c r="F118" i="4"/>
  <c r="E117" i="4"/>
  <c r="D117" i="4"/>
  <c r="C117" i="4" s="1"/>
  <c r="E116" i="4"/>
  <c r="D116" i="4"/>
  <c r="C116" i="4"/>
  <c r="E115" i="4"/>
  <c r="D115" i="4"/>
  <c r="C115" i="4"/>
  <c r="E114" i="4"/>
  <c r="E118" i="4" s="1"/>
  <c r="D114" i="4"/>
  <c r="D118" i="4" s="1"/>
  <c r="P113" i="4"/>
  <c r="P119" i="4" s="1"/>
  <c r="O113" i="4"/>
  <c r="O119" i="4" s="1"/>
  <c r="N113" i="4"/>
  <c r="N119" i="4" s="1"/>
  <c r="M113" i="4"/>
  <c r="M119" i="4" s="1"/>
  <c r="L113" i="4"/>
  <c r="L119" i="4" s="1"/>
  <c r="K113" i="4"/>
  <c r="K119" i="4" s="1"/>
  <c r="J113" i="4"/>
  <c r="J119" i="4" s="1"/>
  <c r="I113" i="4"/>
  <c r="I119" i="4" s="1"/>
  <c r="H113" i="4"/>
  <c r="H119" i="4" s="1"/>
  <c r="G113" i="4"/>
  <c r="G119" i="4" s="1"/>
  <c r="F113" i="4"/>
  <c r="F119" i="4" s="1"/>
  <c r="E112" i="4"/>
  <c r="D112" i="4"/>
  <c r="C112" i="4"/>
  <c r="E111" i="4"/>
  <c r="D111" i="4"/>
  <c r="C111" i="4" s="1"/>
  <c r="E110" i="4"/>
  <c r="E113" i="4" s="1"/>
  <c r="D110" i="4"/>
  <c r="C110" i="4" s="1"/>
  <c r="C113" i="4" s="1"/>
  <c r="L106" i="4"/>
  <c r="K106" i="4"/>
  <c r="H106" i="4"/>
  <c r="G106" i="4"/>
  <c r="M105" i="4"/>
  <c r="L105" i="4"/>
  <c r="K105" i="4"/>
  <c r="J105" i="4"/>
  <c r="I105" i="4"/>
  <c r="H105" i="4"/>
  <c r="G105" i="4"/>
  <c r="F105" i="4"/>
  <c r="E104" i="4"/>
  <c r="D104" i="4"/>
  <c r="C104" i="4" s="1"/>
  <c r="E103" i="4"/>
  <c r="D103" i="4"/>
  <c r="C103" i="4" s="1"/>
  <c r="E102" i="4"/>
  <c r="D102" i="4"/>
  <c r="C102" i="4"/>
  <c r="E101" i="4"/>
  <c r="E105" i="4" s="1"/>
  <c r="D101" i="4"/>
  <c r="D105" i="4" s="1"/>
  <c r="C101" i="4"/>
  <c r="M100" i="4"/>
  <c r="M106" i="4" s="1"/>
  <c r="L100" i="4"/>
  <c r="K100" i="4"/>
  <c r="J100" i="4"/>
  <c r="J106" i="4" s="1"/>
  <c r="I100" i="4"/>
  <c r="I106" i="4" s="1"/>
  <c r="H100" i="4"/>
  <c r="G100" i="4"/>
  <c r="F100" i="4"/>
  <c r="F106" i="4" s="1"/>
  <c r="E100" i="4"/>
  <c r="E99" i="4"/>
  <c r="D99" i="4"/>
  <c r="C99" i="4" s="1"/>
  <c r="E98" i="4"/>
  <c r="D98" i="4"/>
  <c r="D100" i="4" s="1"/>
  <c r="C98" i="4"/>
  <c r="E97" i="4"/>
  <c r="D97" i="4"/>
  <c r="C97" i="4"/>
  <c r="E93" i="4"/>
  <c r="D93" i="4"/>
  <c r="C93" i="4"/>
  <c r="E92" i="4"/>
  <c r="D92" i="4"/>
  <c r="C92" i="4" s="1"/>
  <c r="E91" i="4"/>
  <c r="D91" i="4"/>
  <c r="C91" i="4" s="1"/>
  <c r="E90" i="4"/>
  <c r="D90" i="4"/>
  <c r="C90" i="4"/>
  <c r="E89" i="4"/>
  <c r="D89" i="4"/>
  <c r="C89" i="4"/>
  <c r="E84" i="4"/>
  <c r="D84" i="4"/>
  <c r="C84" i="4" s="1"/>
  <c r="E83" i="4"/>
  <c r="D83" i="4"/>
  <c r="C83" i="4" s="1"/>
  <c r="E82" i="4"/>
  <c r="D82" i="4"/>
  <c r="C82" i="4"/>
  <c r="E81" i="4"/>
  <c r="D81" i="4"/>
  <c r="C81" i="4"/>
  <c r="E80" i="4"/>
  <c r="D80" i="4"/>
  <c r="C80" i="4" s="1"/>
  <c r="E79" i="4"/>
  <c r="D79" i="4"/>
  <c r="C79" i="4" s="1"/>
  <c r="E74" i="4"/>
  <c r="D74" i="4"/>
  <c r="C74" i="4"/>
  <c r="E73" i="4"/>
  <c r="D73" i="4"/>
  <c r="C73" i="4"/>
  <c r="E72" i="4"/>
  <c r="D72" i="4"/>
  <c r="C72" i="4" s="1"/>
  <c r="E71" i="4"/>
  <c r="D71" i="4"/>
  <c r="C71" i="4" s="1"/>
  <c r="E70" i="4"/>
  <c r="D70" i="4"/>
  <c r="C70" i="4"/>
  <c r="E69" i="4"/>
  <c r="D69" i="4"/>
  <c r="C69" i="4"/>
  <c r="E64" i="4"/>
  <c r="D64" i="4"/>
  <c r="C64" i="4" s="1"/>
  <c r="E59" i="4"/>
  <c r="D59" i="4"/>
  <c r="C59" i="4" s="1"/>
  <c r="E58" i="4"/>
  <c r="D58" i="4"/>
  <c r="C58" i="4"/>
  <c r="E57" i="4"/>
  <c r="D57" i="4"/>
  <c r="C57" i="4"/>
  <c r="E56" i="4"/>
  <c r="D56" i="4"/>
  <c r="C56" i="4" s="1"/>
  <c r="E55" i="4"/>
  <c r="D55" i="4"/>
  <c r="C55" i="4" s="1"/>
  <c r="CA50" i="4"/>
  <c r="C50" i="4"/>
  <c r="C44" i="4"/>
  <c r="C43" i="4"/>
  <c r="C42" i="4"/>
  <c r="C41" i="4"/>
  <c r="C40" i="4"/>
  <c r="C39" i="4"/>
  <c r="C38" i="4"/>
  <c r="C37" i="4"/>
  <c r="C36" i="4"/>
  <c r="C35" i="4"/>
  <c r="L34" i="4"/>
  <c r="K34" i="4"/>
  <c r="J34" i="4"/>
  <c r="I34" i="4"/>
  <c r="H34" i="4"/>
  <c r="G34" i="4"/>
  <c r="F34" i="4"/>
  <c r="C34" i="4" s="1"/>
  <c r="E34" i="4"/>
  <c r="D34" i="4"/>
  <c r="CD20" i="4"/>
  <c r="C16" i="4"/>
  <c r="C15" i="4"/>
  <c r="CD14" i="4"/>
  <c r="C14" i="4"/>
  <c r="C13" i="4"/>
  <c r="CD12" i="4"/>
  <c r="C12" i="4"/>
  <c r="C11" i="4"/>
  <c r="A5" i="4"/>
  <c r="A4" i="4"/>
  <c r="A3" i="4"/>
  <c r="A2" i="4"/>
  <c r="C106" i="2" l="1"/>
  <c r="A287" i="2" s="1"/>
  <c r="C100" i="4"/>
  <c r="D106" i="4"/>
  <c r="E106" i="4"/>
  <c r="E119" i="4"/>
  <c r="CA93" i="4"/>
  <c r="C105" i="4"/>
  <c r="D113" i="4"/>
  <c r="D119" i="4" s="1"/>
  <c r="CD11" i="4"/>
  <c r="CD13" i="4"/>
  <c r="CD15" i="4"/>
  <c r="C114" i="4"/>
  <c r="C118" i="4" s="1"/>
  <c r="C119" i="4" s="1"/>
  <c r="B287" i="8"/>
  <c r="D260" i="8"/>
  <c r="C260" i="8"/>
  <c r="B260" i="8"/>
  <c r="D259" i="8"/>
  <c r="C259" i="8"/>
  <c r="B259" i="8"/>
  <c r="E254" i="8"/>
  <c r="C254" i="8" s="1"/>
  <c r="D254" i="8"/>
  <c r="E253" i="8"/>
  <c r="D253" i="8"/>
  <c r="C253" i="8" s="1"/>
  <c r="E252" i="8"/>
  <c r="D252" i="8"/>
  <c r="C252" i="8" s="1"/>
  <c r="E247" i="8"/>
  <c r="D247" i="8"/>
  <c r="C247" i="8"/>
  <c r="E246" i="8"/>
  <c r="C246" i="8" s="1"/>
  <c r="D246" i="8"/>
  <c r="E245" i="8"/>
  <c r="D245" i="8"/>
  <c r="C245" i="8" s="1"/>
  <c r="E244" i="8"/>
  <c r="D244" i="8"/>
  <c r="C244" i="8"/>
  <c r="E243" i="8"/>
  <c r="D243" i="8"/>
  <c r="C243" i="8"/>
  <c r="E242" i="8"/>
  <c r="C242" i="8" s="1"/>
  <c r="D242" i="8"/>
  <c r="E241" i="8"/>
  <c r="D241" i="8"/>
  <c r="C241" i="8" s="1"/>
  <c r="E236" i="8"/>
  <c r="D236" i="8"/>
  <c r="C236" i="8" s="1"/>
  <c r="E235" i="8"/>
  <c r="D235" i="8"/>
  <c r="C235" i="8"/>
  <c r="E234" i="8"/>
  <c r="C234" i="8" s="1"/>
  <c r="D234" i="8"/>
  <c r="E233" i="8"/>
  <c r="D233" i="8"/>
  <c r="C233" i="8" s="1"/>
  <c r="E232" i="8"/>
  <c r="D232" i="8"/>
  <c r="C232" i="8"/>
  <c r="E231" i="8"/>
  <c r="D231" i="8"/>
  <c r="C231" i="8"/>
  <c r="E230" i="8"/>
  <c r="C230" i="8" s="1"/>
  <c r="D230" i="8"/>
  <c r="E229" i="8"/>
  <c r="D229" i="8"/>
  <c r="C229" i="8" s="1"/>
  <c r="E228" i="8"/>
  <c r="D228" i="8"/>
  <c r="C228" i="8" s="1"/>
  <c r="E227" i="8"/>
  <c r="C227" i="8"/>
  <c r="E226" i="8"/>
  <c r="C226" i="8" s="1"/>
  <c r="E225" i="8"/>
  <c r="C225" i="8"/>
  <c r="E224" i="8"/>
  <c r="C224" i="8" s="1"/>
  <c r="E223" i="8"/>
  <c r="C223" i="8"/>
  <c r="E222" i="8"/>
  <c r="C222" i="8" s="1"/>
  <c r="E221" i="8"/>
  <c r="C221" i="8"/>
  <c r="E220" i="8"/>
  <c r="C220" i="8" s="1"/>
  <c r="E219" i="8"/>
  <c r="C219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E213" i="8"/>
  <c r="D213" i="8"/>
  <c r="C213" i="8"/>
  <c r="E212" i="8"/>
  <c r="D212" i="8"/>
  <c r="C212" i="8"/>
  <c r="E211" i="8"/>
  <c r="C211" i="8" s="1"/>
  <c r="D211" i="8"/>
  <c r="E210" i="8"/>
  <c r="D210" i="8"/>
  <c r="C210" i="8" s="1"/>
  <c r="E205" i="8"/>
  <c r="D205" i="8"/>
  <c r="C205" i="8"/>
  <c r="E204" i="8"/>
  <c r="D204" i="8"/>
  <c r="C204" i="8"/>
  <c r="F200" i="8"/>
  <c r="D200" i="8" s="1"/>
  <c r="E200" i="8"/>
  <c r="F199" i="8"/>
  <c r="E199" i="8"/>
  <c r="F198" i="8"/>
  <c r="E198" i="8"/>
  <c r="D198" i="8"/>
  <c r="F197" i="8"/>
  <c r="E197" i="8"/>
  <c r="D197" i="8"/>
  <c r="F196" i="8"/>
  <c r="D196" i="8" s="1"/>
  <c r="E196" i="8"/>
  <c r="F195" i="8"/>
  <c r="E195" i="8"/>
  <c r="D195" i="8" s="1"/>
  <c r="F194" i="8"/>
  <c r="E194" i="8"/>
  <c r="D194" i="8"/>
  <c r="F193" i="8"/>
  <c r="E193" i="8"/>
  <c r="D193" i="8"/>
  <c r="F192" i="8"/>
  <c r="D192" i="8" s="1"/>
  <c r="E192" i="8"/>
  <c r="F191" i="8"/>
  <c r="E191" i="8"/>
  <c r="F190" i="8"/>
  <c r="E190" i="8"/>
  <c r="D190" i="8"/>
  <c r="F189" i="8"/>
  <c r="E189" i="8"/>
  <c r="D189" i="8"/>
  <c r="F188" i="8"/>
  <c r="D188" i="8" s="1"/>
  <c r="E188" i="8"/>
  <c r="F187" i="8"/>
  <c r="E187" i="8"/>
  <c r="D187" i="8" s="1"/>
  <c r="F186" i="8"/>
  <c r="E186" i="8"/>
  <c r="D186" i="8"/>
  <c r="F185" i="8"/>
  <c r="E185" i="8"/>
  <c r="D185" i="8"/>
  <c r="F184" i="8"/>
  <c r="D184" i="8" s="1"/>
  <c r="E184" i="8"/>
  <c r="F183" i="8"/>
  <c r="E183" i="8"/>
  <c r="F182" i="8"/>
  <c r="E182" i="8"/>
  <c r="D182" i="8"/>
  <c r="F181" i="8"/>
  <c r="E181" i="8"/>
  <c r="D181" i="8"/>
  <c r="F180" i="8"/>
  <c r="D180" i="8" s="1"/>
  <c r="E180" i="8"/>
  <c r="F179" i="8"/>
  <c r="F178" i="8"/>
  <c r="D178" i="8" s="1"/>
  <c r="E178" i="8"/>
  <c r="F177" i="8"/>
  <c r="E177" i="8"/>
  <c r="D177" i="8" s="1"/>
  <c r="F176" i="8"/>
  <c r="E176" i="8"/>
  <c r="D176" i="8" s="1"/>
  <c r="F175" i="8"/>
  <c r="E175" i="8"/>
  <c r="D175" i="8"/>
  <c r="F174" i="8"/>
  <c r="D174" i="8" s="1"/>
  <c r="E174" i="8"/>
  <c r="F173" i="8"/>
  <c r="E173" i="8"/>
  <c r="D173" i="8" s="1"/>
  <c r="F172" i="8"/>
  <c r="E172" i="8"/>
  <c r="D172" i="8"/>
  <c r="F170" i="8"/>
  <c r="E170" i="8"/>
  <c r="D170" i="8"/>
  <c r="F166" i="8"/>
  <c r="D166" i="8" s="1"/>
  <c r="E166" i="8"/>
  <c r="F165" i="8"/>
  <c r="E165" i="8"/>
  <c r="D165" i="8" s="1"/>
  <c r="F164" i="8"/>
  <c r="E164" i="8"/>
  <c r="D164" i="8" s="1"/>
  <c r="F163" i="8"/>
  <c r="E163" i="8"/>
  <c r="D163" i="8"/>
  <c r="F162" i="8"/>
  <c r="D162" i="8" s="1"/>
  <c r="E162" i="8"/>
  <c r="F161" i="8"/>
  <c r="E161" i="8"/>
  <c r="D161" i="8" s="1"/>
  <c r="F160" i="8"/>
  <c r="E160" i="8"/>
  <c r="D160" i="8"/>
  <c r="F159" i="8"/>
  <c r="E159" i="8"/>
  <c r="D159" i="8"/>
  <c r="F158" i="8"/>
  <c r="D158" i="8" s="1"/>
  <c r="E158" i="8"/>
  <c r="F157" i="8"/>
  <c r="E157" i="8"/>
  <c r="D157" i="8" s="1"/>
  <c r="F156" i="8"/>
  <c r="E156" i="8"/>
  <c r="D156" i="8" s="1"/>
  <c r="F155" i="8"/>
  <c r="E155" i="8"/>
  <c r="D155" i="8"/>
  <c r="F154" i="8"/>
  <c r="D154" i="8" s="1"/>
  <c r="E154" i="8"/>
  <c r="F153" i="8"/>
  <c r="E153" i="8"/>
  <c r="D153" i="8" s="1"/>
  <c r="F152" i="8"/>
  <c r="E152" i="8"/>
  <c r="D152" i="8"/>
  <c r="F151" i="8"/>
  <c r="E151" i="8"/>
  <c r="D151" i="8"/>
  <c r="F150" i="8"/>
  <c r="D150" i="8" s="1"/>
  <c r="E150" i="8"/>
  <c r="F149" i="8"/>
  <c r="E149" i="8"/>
  <c r="D149" i="8" s="1"/>
  <c r="F148" i="8"/>
  <c r="E148" i="8"/>
  <c r="D148" i="8" s="1"/>
  <c r="F147" i="8"/>
  <c r="E147" i="8"/>
  <c r="D147" i="8"/>
  <c r="F146" i="8"/>
  <c r="D146" i="8" s="1"/>
  <c r="E146" i="8"/>
  <c r="F145" i="8"/>
  <c r="F144" i="8"/>
  <c r="D144" i="8" s="1"/>
  <c r="E144" i="8"/>
  <c r="F143" i="8"/>
  <c r="E143" i="8"/>
  <c r="D143" i="8" s="1"/>
  <c r="F142" i="8"/>
  <c r="E142" i="8"/>
  <c r="D142" i="8"/>
  <c r="F141" i="8"/>
  <c r="E141" i="8"/>
  <c r="D141" i="8"/>
  <c r="F140" i="8"/>
  <c r="D140" i="8" s="1"/>
  <c r="E140" i="8"/>
  <c r="F139" i="8"/>
  <c r="E139" i="8"/>
  <c r="F138" i="8"/>
  <c r="E138" i="8"/>
  <c r="D138" i="8"/>
  <c r="F136" i="8"/>
  <c r="E136" i="8"/>
  <c r="D136" i="8"/>
  <c r="E130" i="8"/>
  <c r="C130" i="8" s="1"/>
  <c r="D130" i="8"/>
  <c r="E129" i="8"/>
  <c r="D129" i="8"/>
  <c r="C129" i="8" s="1"/>
  <c r="E128" i="8"/>
  <c r="D128" i="8"/>
  <c r="C128" i="8"/>
  <c r="E127" i="8"/>
  <c r="D127" i="8"/>
  <c r="C127" i="8"/>
  <c r="O126" i="8"/>
  <c r="N126" i="8"/>
  <c r="M126" i="8"/>
  <c r="L126" i="8"/>
  <c r="K126" i="8"/>
  <c r="J126" i="8"/>
  <c r="I126" i="8"/>
  <c r="H126" i="8"/>
  <c r="G126" i="8"/>
  <c r="F126" i="8"/>
  <c r="E125" i="8"/>
  <c r="D125" i="8"/>
  <c r="C125" i="8"/>
  <c r="E124" i="8"/>
  <c r="C124" i="8" s="1"/>
  <c r="D124" i="8"/>
  <c r="E123" i="8"/>
  <c r="E126" i="8" s="1"/>
  <c r="D123" i="8"/>
  <c r="C123" i="8" s="1"/>
  <c r="C126" i="8" s="1"/>
  <c r="N119" i="8"/>
  <c r="J119" i="8"/>
  <c r="F119" i="8"/>
  <c r="P118" i="8"/>
  <c r="O118" i="8"/>
  <c r="N118" i="8"/>
  <c r="M118" i="8"/>
  <c r="L118" i="8"/>
  <c r="K118" i="8"/>
  <c r="J118" i="8"/>
  <c r="I118" i="8"/>
  <c r="H118" i="8"/>
  <c r="G118" i="8"/>
  <c r="F118" i="8"/>
  <c r="D118" i="8"/>
  <c r="E117" i="8"/>
  <c r="D117" i="8"/>
  <c r="C117" i="8"/>
  <c r="E116" i="8"/>
  <c r="D116" i="8"/>
  <c r="C116" i="8"/>
  <c r="E115" i="8"/>
  <c r="C115" i="8" s="1"/>
  <c r="D115" i="8"/>
  <c r="E114" i="8"/>
  <c r="D114" i="8"/>
  <c r="C114" i="8" s="1"/>
  <c r="P113" i="8"/>
  <c r="O113" i="8"/>
  <c r="O119" i="8" s="1"/>
  <c r="N113" i="8"/>
  <c r="M113" i="8"/>
  <c r="L113" i="8"/>
  <c r="K113" i="8"/>
  <c r="K119" i="8" s="1"/>
  <c r="J113" i="8"/>
  <c r="I113" i="8"/>
  <c r="H113" i="8"/>
  <c r="G113" i="8"/>
  <c r="G119" i="8" s="1"/>
  <c r="F113" i="8"/>
  <c r="E112" i="8"/>
  <c r="C112" i="8" s="1"/>
  <c r="D112" i="8"/>
  <c r="E111" i="8"/>
  <c r="D111" i="8"/>
  <c r="C111" i="8" s="1"/>
  <c r="E110" i="8"/>
  <c r="E113" i="8" s="1"/>
  <c r="D110" i="8"/>
  <c r="D113" i="8" s="1"/>
  <c r="D119" i="8" s="1"/>
  <c r="K106" i="8"/>
  <c r="J106" i="8"/>
  <c r="G106" i="8"/>
  <c r="M105" i="8"/>
  <c r="L105" i="8"/>
  <c r="K105" i="8"/>
  <c r="J105" i="8"/>
  <c r="I105" i="8"/>
  <c r="H105" i="8"/>
  <c r="G105" i="8"/>
  <c r="F105" i="8"/>
  <c r="F106" i="8" s="1"/>
  <c r="E104" i="8"/>
  <c r="D104" i="8"/>
  <c r="E103" i="8"/>
  <c r="D103" i="8"/>
  <c r="C103" i="8"/>
  <c r="E102" i="8"/>
  <c r="D102" i="8"/>
  <c r="C102" i="8"/>
  <c r="E101" i="8"/>
  <c r="C101" i="8" s="1"/>
  <c r="D101" i="8"/>
  <c r="M100" i="8"/>
  <c r="L100" i="8"/>
  <c r="L106" i="8" s="1"/>
  <c r="K100" i="8"/>
  <c r="J100" i="8"/>
  <c r="I100" i="8"/>
  <c r="H100" i="8"/>
  <c r="H106" i="8" s="1"/>
  <c r="G100" i="8"/>
  <c r="F100" i="8"/>
  <c r="D100" i="8"/>
  <c r="E99" i="8"/>
  <c r="D99" i="8"/>
  <c r="C99" i="8"/>
  <c r="E98" i="8"/>
  <c r="D98" i="8"/>
  <c r="C98" i="8"/>
  <c r="E97" i="8"/>
  <c r="C97" i="8" s="1"/>
  <c r="C100" i="8" s="1"/>
  <c r="D97" i="8"/>
  <c r="E93" i="8"/>
  <c r="C93" i="8" s="1"/>
  <c r="D93" i="8"/>
  <c r="E92" i="8"/>
  <c r="D92" i="8"/>
  <c r="C92" i="8" s="1"/>
  <c r="CA93" i="8" s="1"/>
  <c r="E91" i="8"/>
  <c r="D91" i="8"/>
  <c r="C91" i="8"/>
  <c r="E90" i="8"/>
  <c r="D90" i="8"/>
  <c r="C90" i="8"/>
  <c r="E89" i="8"/>
  <c r="C89" i="8" s="1"/>
  <c r="D89" i="8"/>
  <c r="E84" i="8"/>
  <c r="D84" i="8"/>
  <c r="C84" i="8" s="1"/>
  <c r="E83" i="8"/>
  <c r="C83" i="8" s="1"/>
  <c r="D83" i="8"/>
  <c r="E82" i="8"/>
  <c r="D82" i="8"/>
  <c r="C82" i="8" s="1"/>
  <c r="E81" i="8"/>
  <c r="D81" i="8"/>
  <c r="C81" i="8"/>
  <c r="E80" i="8"/>
  <c r="D80" i="8"/>
  <c r="C80" i="8" s="1"/>
  <c r="E79" i="8"/>
  <c r="D79" i="8"/>
  <c r="C79" i="8" s="1"/>
  <c r="E74" i="8"/>
  <c r="D74" i="8"/>
  <c r="C74" i="8"/>
  <c r="E73" i="8"/>
  <c r="D73" i="8"/>
  <c r="C73" i="8"/>
  <c r="E72" i="8"/>
  <c r="D72" i="8"/>
  <c r="E71" i="8"/>
  <c r="D71" i="8"/>
  <c r="C71" i="8"/>
  <c r="E70" i="8"/>
  <c r="D70" i="8"/>
  <c r="C70" i="8"/>
  <c r="E69" i="8"/>
  <c r="C69" i="8" s="1"/>
  <c r="D69" i="8"/>
  <c r="E64" i="8"/>
  <c r="D64" i="8"/>
  <c r="C64" i="8" s="1"/>
  <c r="E59" i="8"/>
  <c r="D59" i="8"/>
  <c r="C59" i="8"/>
  <c r="E58" i="8"/>
  <c r="D58" i="8"/>
  <c r="C58" i="8"/>
  <c r="E57" i="8"/>
  <c r="C57" i="8" s="1"/>
  <c r="D57" i="8"/>
  <c r="E56" i="8"/>
  <c r="D56" i="8"/>
  <c r="C56" i="8" s="1"/>
  <c r="E55" i="8"/>
  <c r="C55" i="8" s="1"/>
  <c r="D55" i="8"/>
  <c r="CA50" i="8"/>
  <c r="C50" i="8"/>
  <c r="C44" i="8"/>
  <c r="C43" i="8"/>
  <c r="C42" i="8"/>
  <c r="C41" i="8"/>
  <c r="C40" i="8"/>
  <c r="C39" i="8"/>
  <c r="C38" i="8"/>
  <c r="C37" i="8"/>
  <c r="C36" i="8"/>
  <c r="C35" i="8"/>
  <c r="L34" i="8"/>
  <c r="K34" i="8"/>
  <c r="J34" i="8"/>
  <c r="I34" i="8"/>
  <c r="H34" i="8"/>
  <c r="G34" i="8"/>
  <c r="F34" i="8"/>
  <c r="E34" i="8"/>
  <c r="D34" i="8"/>
  <c r="C34" i="8"/>
  <c r="CD20" i="8"/>
  <c r="C16" i="8"/>
  <c r="C15" i="8"/>
  <c r="CD14" i="8"/>
  <c r="C14" i="8"/>
  <c r="C13" i="8"/>
  <c r="C12" i="8"/>
  <c r="CD12" i="8" s="1"/>
  <c r="C11" i="8"/>
  <c r="A5" i="8"/>
  <c r="A4" i="8"/>
  <c r="A3" i="8"/>
  <c r="A2" i="8"/>
  <c r="A287" i="4" l="1"/>
  <c r="C106" i="4"/>
  <c r="D126" i="8"/>
  <c r="D106" i="8"/>
  <c r="E105" i="8"/>
  <c r="H119" i="8"/>
  <c r="L119" i="8"/>
  <c r="P119" i="8"/>
  <c r="E118" i="8"/>
  <c r="E119" i="8" s="1"/>
  <c r="E100" i="8"/>
  <c r="I106" i="8"/>
  <c r="M106" i="8"/>
  <c r="I119" i="8"/>
  <c r="M119" i="8"/>
  <c r="C118" i="8"/>
  <c r="CD15" i="8"/>
  <c r="CD13" i="8"/>
  <c r="CD11" i="8"/>
  <c r="C72" i="8"/>
  <c r="A287" i="8" s="1"/>
  <c r="D105" i="8"/>
  <c r="C104" i="8"/>
  <c r="C105" i="8" s="1"/>
  <c r="C106" i="8" s="1"/>
  <c r="C110" i="8"/>
  <c r="C113" i="8" s="1"/>
  <c r="C119" i="8" s="1"/>
  <c r="D139" i="8"/>
  <c r="D183" i="8"/>
  <c r="D191" i="8"/>
  <c r="D199" i="8"/>
  <c r="C218" i="8"/>
  <c r="E106" i="8" l="1"/>
  <c r="B287" i="9" l="1"/>
  <c r="D260" i="9"/>
  <c r="C260" i="9"/>
  <c r="B260" i="9" s="1"/>
  <c r="D259" i="9"/>
  <c r="C259" i="9"/>
  <c r="B259" i="9"/>
  <c r="E254" i="9"/>
  <c r="D254" i="9"/>
  <c r="C254" i="9"/>
  <c r="E253" i="9"/>
  <c r="C253" i="9" s="1"/>
  <c r="D253" i="9"/>
  <c r="E252" i="9"/>
  <c r="D252" i="9"/>
  <c r="E247" i="9"/>
  <c r="D247" i="9"/>
  <c r="C247" i="9"/>
  <c r="E246" i="9"/>
  <c r="D246" i="9"/>
  <c r="C246" i="9"/>
  <c r="E245" i="9"/>
  <c r="C245" i="9" s="1"/>
  <c r="D245" i="9"/>
  <c r="E244" i="9"/>
  <c r="D244" i="9"/>
  <c r="C244" i="9" s="1"/>
  <c r="E243" i="9"/>
  <c r="D243" i="9"/>
  <c r="C243" i="9"/>
  <c r="E242" i="9"/>
  <c r="D242" i="9"/>
  <c r="C242" i="9"/>
  <c r="E241" i="9"/>
  <c r="C241" i="9" s="1"/>
  <c r="D241" i="9"/>
  <c r="E236" i="9"/>
  <c r="D236" i="9"/>
  <c r="E235" i="9"/>
  <c r="D235" i="9"/>
  <c r="C235" i="9"/>
  <c r="E234" i="9"/>
  <c r="D234" i="9"/>
  <c r="C234" i="9"/>
  <c r="E233" i="9"/>
  <c r="C233" i="9" s="1"/>
  <c r="D233" i="9"/>
  <c r="E232" i="9"/>
  <c r="D232" i="9"/>
  <c r="C232" i="9" s="1"/>
  <c r="E231" i="9"/>
  <c r="D231" i="9"/>
  <c r="C231" i="9"/>
  <c r="E230" i="9"/>
  <c r="D230" i="9"/>
  <c r="C230" i="9"/>
  <c r="E229" i="9"/>
  <c r="C229" i="9" s="1"/>
  <c r="D229" i="9"/>
  <c r="E228" i="9"/>
  <c r="D228" i="9"/>
  <c r="E227" i="9"/>
  <c r="C227" i="9"/>
  <c r="E226" i="9"/>
  <c r="C226" i="9" s="1"/>
  <c r="E225" i="9"/>
  <c r="C225" i="9"/>
  <c r="E224" i="9"/>
  <c r="C224" i="9" s="1"/>
  <c r="E223" i="9"/>
  <c r="C223" i="9"/>
  <c r="E222" i="9"/>
  <c r="C222" i="9" s="1"/>
  <c r="E221" i="9"/>
  <c r="C221" i="9"/>
  <c r="E220" i="9"/>
  <c r="C220" i="9" s="1"/>
  <c r="E219" i="9"/>
  <c r="C219" i="9"/>
  <c r="AS218" i="9"/>
  <c r="AR218" i="9"/>
  <c r="AQ218" i="9"/>
  <c r="AP218" i="9"/>
  <c r="AO218" i="9"/>
  <c r="AN218" i="9"/>
  <c r="AM218" i="9"/>
  <c r="AL218" i="9"/>
  <c r="AK218" i="9"/>
  <c r="AJ218" i="9"/>
  <c r="AI218" i="9"/>
  <c r="AH218" i="9"/>
  <c r="AG218" i="9"/>
  <c r="AF218" i="9"/>
  <c r="AE218" i="9"/>
  <c r="AD218" i="9"/>
  <c r="AC218" i="9"/>
  <c r="AB218" i="9"/>
  <c r="AA218" i="9"/>
  <c r="Z218" i="9"/>
  <c r="Y218" i="9"/>
  <c r="X218" i="9"/>
  <c r="W218" i="9"/>
  <c r="V218" i="9"/>
  <c r="U218" i="9"/>
  <c r="T218" i="9"/>
  <c r="S218" i="9"/>
  <c r="R218" i="9"/>
  <c r="Q218" i="9"/>
  <c r="P218" i="9"/>
  <c r="O218" i="9"/>
  <c r="N218" i="9"/>
  <c r="M218" i="9"/>
  <c r="L218" i="9"/>
  <c r="K218" i="9"/>
  <c r="J218" i="9"/>
  <c r="I218" i="9"/>
  <c r="H218" i="9"/>
  <c r="G218" i="9"/>
  <c r="F218" i="9"/>
  <c r="D218" i="9" s="1"/>
  <c r="E218" i="9"/>
  <c r="E213" i="9"/>
  <c r="D213" i="9"/>
  <c r="C213" i="9" s="1"/>
  <c r="E212" i="9"/>
  <c r="D212" i="9"/>
  <c r="C212" i="9" s="1"/>
  <c r="E211" i="9"/>
  <c r="D211" i="9"/>
  <c r="C211" i="9"/>
  <c r="E210" i="9"/>
  <c r="C210" i="9" s="1"/>
  <c r="D210" i="9"/>
  <c r="E205" i="9"/>
  <c r="D205" i="9"/>
  <c r="C205" i="9" s="1"/>
  <c r="E204" i="9"/>
  <c r="D204" i="9"/>
  <c r="C204" i="9"/>
  <c r="F200" i="9"/>
  <c r="E200" i="9"/>
  <c r="D200" i="9"/>
  <c r="F199" i="9"/>
  <c r="D199" i="9" s="1"/>
  <c r="E199" i="9"/>
  <c r="F198" i="9"/>
  <c r="E198" i="9"/>
  <c r="D198" i="9" s="1"/>
  <c r="F197" i="9"/>
  <c r="E197" i="9"/>
  <c r="D197" i="9" s="1"/>
  <c r="F196" i="9"/>
  <c r="E196" i="9"/>
  <c r="D196" i="9"/>
  <c r="F195" i="9"/>
  <c r="D195" i="9" s="1"/>
  <c r="E195" i="9"/>
  <c r="F194" i="9"/>
  <c r="E194" i="9"/>
  <c r="D194" i="9" s="1"/>
  <c r="F193" i="9"/>
  <c r="E193" i="9"/>
  <c r="D193" i="9"/>
  <c r="F192" i="9"/>
  <c r="E192" i="9"/>
  <c r="D192" i="9"/>
  <c r="F191" i="9"/>
  <c r="D191" i="9" s="1"/>
  <c r="E191" i="9"/>
  <c r="F190" i="9"/>
  <c r="E190" i="9"/>
  <c r="D190" i="9" s="1"/>
  <c r="F189" i="9"/>
  <c r="E189" i="9"/>
  <c r="D189" i="9" s="1"/>
  <c r="F188" i="9"/>
  <c r="E188" i="9"/>
  <c r="D188" i="9"/>
  <c r="F187" i="9"/>
  <c r="D187" i="9" s="1"/>
  <c r="E187" i="9"/>
  <c r="F186" i="9"/>
  <c r="E186" i="9"/>
  <c r="D186" i="9" s="1"/>
  <c r="F185" i="9"/>
  <c r="E185" i="9"/>
  <c r="D185" i="9"/>
  <c r="F184" i="9"/>
  <c r="E184" i="9"/>
  <c r="D184" i="9"/>
  <c r="F183" i="9"/>
  <c r="D183" i="9" s="1"/>
  <c r="E183" i="9"/>
  <c r="F182" i="9"/>
  <c r="E182" i="9"/>
  <c r="D182" i="9" s="1"/>
  <c r="F181" i="9"/>
  <c r="E181" i="9"/>
  <c r="D181" i="9" s="1"/>
  <c r="F180" i="9"/>
  <c r="E180" i="9"/>
  <c r="D180" i="9"/>
  <c r="F179" i="9"/>
  <c r="F178" i="9"/>
  <c r="E178" i="9"/>
  <c r="D178" i="9"/>
  <c r="F177" i="9"/>
  <c r="D177" i="9" s="1"/>
  <c r="E177" i="9"/>
  <c r="F176" i="9"/>
  <c r="E176" i="9"/>
  <c r="D176" i="9" s="1"/>
  <c r="F175" i="9"/>
  <c r="E175" i="9"/>
  <c r="D175" i="9"/>
  <c r="F174" i="9"/>
  <c r="E174" i="9"/>
  <c r="D174" i="9"/>
  <c r="F173" i="9"/>
  <c r="D173" i="9" s="1"/>
  <c r="E173" i="9"/>
  <c r="F172" i="9"/>
  <c r="E172" i="9"/>
  <c r="D172" i="9" s="1"/>
  <c r="F170" i="9"/>
  <c r="E170" i="9"/>
  <c r="D170" i="9" s="1"/>
  <c r="F166" i="9"/>
  <c r="E166" i="9"/>
  <c r="D166" i="9"/>
  <c r="F165" i="9"/>
  <c r="D165" i="9" s="1"/>
  <c r="E165" i="9"/>
  <c r="F164" i="9"/>
  <c r="E164" i="9"/>
  <c r="D164" i="9" s="1"/>
  <c r="F163" i="9"/>
  <c r="E163" i="9"/>
  <c r="D163" i="9"/>
  <c r="F162" i="9"/>
  <c r="E162" i="9"/>
  <c r="D162" i="9"/>
  <c r="F161" i="9"/>
  <c r="D161" i="9" s="1"/>
  <c r="E161" i="9"/>
  <c r="F160" i="9"/>
  <c r="E160" i="9"/>
  <c r="D160" i="9" s="1"/>
  <c r="F159" i="9"/>
  <c r="E159" i="9"/>
  <c r="D159" i="9" s="1"/>
  <c r="F158" i="9"/>
  <c r="E158" i="9"/>
  <c r="D158" i="9"/>
  <c r="F157" i="9"/>
  <c r="D157" i="9" s="1"/>
  <c r="E157" i="9"/>
  <c r="F156" i="9"/>
  <c r="E156" i="9"/>
  <c r="D156" i="9" s="1"/>
  <c r="F155" i="9"/>
  <c r="E155" i="9"/>
  <c r="D155" i="9"/>
  <c r="F154" i="9"/>
  <c r="E154" i="9"/>
  <c r="D154" i="9"/>
  <c r="F153" i="9"/>
  <c r="D153" i="9" s="1"/>
  <c r="E153" i="9"/>
  <c r="F152" i="9"/>
  <c r="E152" i="9"/>
  <c r="D152" i="9" s="1"/>
  <c r="F151" i="9"/>
  <c r="E151" i="9"/>
  <c r="D151" i="9" s="1"/>
  <c r="F150" i="9"/>
  <c r="E150" i="9"/>
  <c r="D150" i="9"/>
  <c r="F149" i="9"/>
  <c r="D149" i="9" s="1"/>
  <c r="E149" i="9"/>
  <c r="F148" i="9"/>
  <c r="E148" i="9"/>
  <c r="D148" i="9" s="1"/>
  <c r="F147" i="9"/>
  <c r="E147" i="9"/>
  <c r="D147" i="9"/>
  <c r="F146" i="9"/>
  <c r="E146" i="9"/>
  <c r="D146" i="9"/>
  <c r="F145" i="9"/>
  <c r="F144" i="9"/>
  <c r="E144" i="9"/>
  <c r="D144" i="9"/>
  <c r="F143" i="9"/>
  <c r="D143" i="9" s="1"/>
  <c r="E143" i="9"/>
  <c r="F142" i="9"/>
  <c r="E142" i="9"/>
  <c r="D142" i="9" s="1"/>
  <c r="F141" i="9"/>
  <c r="E141" i="9"/>
  <c r="D141" i="9" s="1"/>
  <c r="F140" i="9"/>
  <c r="E140" i="9"/>
  <c r="D140" i="9"/>
  <c r="F139" i="9"/>
  <c r="D139" i="9" s="1"/>
  <c r="E139" i="9"/>
  <c r="F138" i="9"/>
  <c r="E138" i="9"/>
  <c r="D138" i="9" s="1"/>
  <c r="F136" i="9"/>
  <c r="E136" i="9"/>
  <c r="D136" i="9"/>
  <c r="E130" i="9"/>
  <c r="D130" i="9"/>
  <c r="C130" i="9"/>
  <c r="E129" i="9"/>
  <c r="C129" i="9" s="1"/>
  <c r="D129" i="9"/>
  <c r="E128" i="9"/>
  <c r="D128" i="9"/>
  <c r="C128" i="9" s="1"/>
  <c r="E127" i="9"/>
  <c r="D127" i="9"/>
  <c r="C127" i="9" s="1"/>
  <c r="O126" i="9"/>
  <c r="N126" i="9"/>
  <c r="M126" i="9"/>
  <c r="L126" i="9"/>
  <c r="K126" i="9"/>
  <c r="J126" i="9"/>
  <c r="I126" i="9"/>
  <c r="H126" i="9"/>
  <c r="G126" i="9"/>
  <c r="F126" i="9"/>
  <c r="E125" i="9"/>
  <c r="D125" i="9"/>
  <c r="D126" i="9" s="1"/>
  <c r="C125" i="9"/>
  <c r="E124" i="9"/>
  <c r="D124" i="9"/>
  <c r="C124" i="9"/>
  <c r="E123" i="9"/>
  <c r="C123" i="9" s="1"/>
  <c r="C126" i="9" s="1"/>
  <c r="D123" i="9"/>
  <c r="O119" i="9"/>
  <c r="G119" i="9"/>
  <c r="P118" i="9"/>
  <c r="O118" i="9"/>
  <c r="N118" i="9"/>
  <c r="M118" i="9"/>
  <c r="L118" i="9"/>
  <c r="K118" i="9"/>
  <c r="J118" i="9"/>
  <c r="I118" i="9"/>
  <c r="H118" i="9"/>
  <c r="G118" i="9"/>
  <c r="F118" i="9"/>
  <c r="E117" i="9"/>
  <c r="D117" i="9"/>
  <c r="C117" i="9" s="1"/>
  <c r="E116" i="9"/>
  <c r="D116" i="9"/>
  <c r="C116" i="9"/>
  <c r="E115" i="9"/>
  <c r="D115" i="9"/>
  <c r="C115" i="9"/>
  <c r="E114" i="9"/>
  <c r="C114" i="9" s="1"/>
  <c r="D114" i="9"/>
  <c r="D118" i="9" s="1"/>
  <c r="P113" i="9"/>
  <c r="P119" i="9" s="1"/>
  <c r="O113" i="9"/>
  <c r="N113" i="9"/>
  <c r="M113" i="9"/>
  <c r="M119" i="9" s="1"/>
  <c r="L113" i="9"/>
  <c r="L119" i="9" s="1"/>
  <c r="K113" i="9"/>
  <c r="K119" i="9" s="1"/>
  <c r="J113" i="9"/>
  <c r="I113" i="9"/>
  <c r="I119" i="9" s="1"/>
  <c r="H113" i="9"/>
  <c r="H119" i="9" s="1"/>
  <c r="G113" i="9"/>
  <c r="F113" i="9"/>
  <c r="E112" i="9"/>
  <c r="D112" i="9"/>
  <c r="C112" i="9"/>
  <c r="E111" i="9"/>
  <c r="C111" i="9" s="1"/>
  <c r="C113" i="9" s="1"/>
  <c r="D111" i="9"/>
  <c r="E110" i="9"/>
  <c r="D110" i="9"/>
  <c r="C110" i="9" s="1"/>
  <c r="L106" i="9"/>
  <c r="H106" i="9"/>
  <c r="M105" i="9"/>
  <c r="L105" i="9"/>
  <c r="K105" i="9"/>
  <c r="K106" i="9" s="1"/>
  <c r="J105" i="9"/>
  <c r="I105" i="9"/>
  <c r="H105" i="9"/>
  <c r="G105" i="9"/>
  <c r="G106" i="9" s="1"/>
  <c r="F105" i="9"/>
  <c r="E104" i="9"/>
  <c r="C104" i="9" s="1"/>
  <c r="D104" i="9"/>
  <c r="E103" i="9"/>
  <c r="D103" i="9"/>
  <c r="C103" i="9" s="1"/>
  <c r="E102" i="9"/>
  <c r="D102" i="9"/>
  <c r="C102" i="9" s="1"/>
  <c r="E101" i="9"/>
  <c r="D101" i="9"/>
  <c r="C101" i="9"/>
  <c r="M100" i="9"/>
  <c r="M106" i="9" s="1"/>
  <c r="L100" i="9"/>
  <c r="K100" i="9"/>
  <c r="J100" i="9"/>
  <c r="J106" i="9" s="1"/>
  <c r="I100" i="9"/>
  <c r="I106" i="9" s="1"/>
  <c r="H100" i="9"/>
  <c r="G100" i="9"/>
  <c r="F100" i="9"/>
  <c r="F106" i="9" s="1"/>
  <c r="E99" i="9"/>
  <c r="E100" i="9" s="1"/>
  <c r="D99" i="9"/>
  <c r="C99" i="9" s="1"/>
  <c r="E98" i="9"/>
  <c r="D98" i="9"/>
  <c r="C98" i="9"/>
  <c r="E97" i="9"/>
  <c r="D97" i="9"/>
  <c r="D100" i="9" s="1"/>
  <c r="C97" i="9"/>
  <c r="E93" i="9"/>
  <c r="D93" i="9"/>
  <c r="C93" i="9"/>
  <c r="E92" i="9"/>
  <c r="C92" i="9" s="1"/>
  <c r="D92" i="9"/>
  <c r="E91" i="9"/>
  <c r="D91" i="9"/>
  <c r="E90" i="9"/>
  <c r="D90" i="9"/>
  <c r="C90" i="9"/>
  <c r="E89" i="9"/>
  <c r="D89" i="9"/>
  <c r="C89" i="9"/>
  <c r="E84" i="9"/>
  <c r="C84" i="9" s="1"/>
  <c r="D84" i="9"/>
  <c r="E83" i="9"/>
  <c r="D83" i="9"/>
  <c r="C83" i="9" s="1"/>
  <c r="E82" i="9"/>
  <c r="D82" i="9"/>
  <c r="C82" i="9"/>
  <c r="E81" i="9"/>
  <c r="D81" i="9"/>
  <c r="C81" i="9"/>
  <c r="E80" i="9"/>
  <c r="C80" i="9" s="1"/>
  <c r="D80" i="9"/>
  <c r="E79" i="9"/>
  <c r="D79" i="9"/>
  <c r="C79" i="9" s="1"/>
  <c r="E74" i="9"/>
  <c r="C74" i="9" s="1"/>
  <c r="D74" i="9"/>
  <c r="E73" i="9"/>
  <c r="D73" i="9"/>
  <c r="C73" i="9" s="1"/>
  <c r="E72" i="9"/>
  <c r="D72" i="9"/>
  <c r="C72" i="9"/>
  <c r="E71" i="9"/>
  <c r="D71" i="9"/>
  <c r="C71" i="9" s="1"/>
  <c r="E70" i="9"/>
  <c r="D70" i="9"/>
  <c r="C70" i="9" s="1"/>
  <c r="E69" i="9"/>
  <c r="D69" i="9"/>
  <c r="C69" i="9"/>
  <c r="E64" i="9"/>
  <c r="D64" i="9"/>
  <c r="C64" i="9"/>
  <c r="E59" i="9"/>
  <c r="D59" i="9"/>
  <c r="E58" i="9"/>
  <c r="D58" i="9"/>
  <c r="C58" i="9"/>
  <c r="E57" i="9"/>
  <c r="D57" i="9"/>
  <c r="C57" i="9"/>
  <c r="E56" i="9"/>
  <c r="C56" i="9" s="1"/>
  <c r="D56" i="9"/>
  <c r="E55" i="9"/>
  <c r="D55" i="9"/>
  <c r="C55" i="9" s="1"/>
  <c r="CA50" i="9"/>
  <c r="C50" i="9"/>
  <c r="C44" i="9"/>
  <c r="C43" i="9"/>
  <c r="C42" i="9"/>
  <c r="C41" i="9"/>
  <c r="C40" i="9"/>
  <c r="C39" i="9"/>
  <c r="C38" i="9"/>
  <c r="C37" i="9"/>
  <c r="C36" i="9"/>
  <c r="C35" i="9"/>
  <c r="L34" i="9"/>
  <c r="K34" i="9"/>
  <c r="J34" i="9"/>
  <c r="I34" i="9"/>
  <c r="H34" i="9"/>
  <c r="G34" i="9"/>
  <c r="F34" i="9"/>
  <c r="C34" i="9" s="1"/>
  <c r="E34" i="9"/>
  <c r="D34" i="9"/>
  <c r="CD20" i="9"/>
  <c r="C16" i="9"/>
  <c r="C15" i="9"/>
  <c r="CD14" i="9"/>
  <c r="C14" i="9"/>
  <c r="C13" i="9"/>
  <c r="CD12" i="9"/>
  <c r="C12" i="9"/>
  <c r="C11" i="9"/>
  <c r="A5" i="9"/>
  <c r="A4" i="9"/>
  <c r="A3" i="9"/>
  <c r="A2" i="9"/>
  <c r="C105" i="9" l="1"/>
  <c r="D106" i="9"/>
  <c r="E126" i="9"/>
  <c r="D105" i="9"/>
  <c r="D113" i="9"/>
  <c r="D119" i="9" s="1"/>
  <c r="C218" i="9"/>
  <c r="E105" i="9"/>
  <c r="E106" i="9" s="1"/>
  <c r="E113" i="9"/>
  <c r="E119" i="9" s="1"/>
  <c r="F119" i="9"/>
  <c r="J119" i="9"/>
  <c r="N119" i="9"/>
  <c r="C118" i="9"/>
  <c r="C119" i="9" s="1"/>
  <c r="CD11" i="9"/>
  <c r="CD13" i="9"/>
  <c r="CD15" i="9"/>
  <c r="C59" i="9"/>
  <c r="C91" i="9"/>
  <c r="CA93" i="9" s="1"/>
  <c r="C100" i="9"/>
  <c r="E118" i="9"/>
  <c r="C228" i="9"/>
  <c r="C236" i="9"/>
  <c r="C252" i="9"/>
  <c r="B287" i="10"/>
  <c r="D260" i="10"/>
  <c r="B260" i="10" s="1"/>
  <c r="C260" i="10"/>
  <c r="D259" i="10"/>
  <c r="C259" i="10"/>
  <c r="B259" i="10" s="1"/>
  <c r="E254" i="10"/>
  <c r="D254" i="10"/>
  <c r="C254" i="10" s="1"/>
  <c r="E253" i="10"/>
  <c r="D253" i="10"/>
  <c r="C253" i="10"/>
  <c r="E252" i="10"/>
  <c r="C252" i="10" s="1"/>
  <c r="D252" i="10"/>
  <c r="E247" i="10"/>
  <c r="D247" i="10"/>
  <c r="C247" i="10" s="1"/>
  <c r="E246" i="10"/>
  <c r="D246" i="10"/>
  <c r="C246" i="10" s="1"/>
  <c r="E245" i="10"/>
  <c r="D245" i="10"/>
  <c r="C245" i="10"/>
  <c r="E244" i="10"/>
  <c r="C244" i="10" s="1"/>
  <c r="D244" i="10"/>
  <c r="E243" i="10"/>
  <c r="D243" i="10"/>
  <c r="C243" i="10" s="1"/>
  <c r="E242" i="10"/>
  <c r="D242" i="10"/>
  <c r="C242" i="10" s="1"/>
  <c r="E241" i="10"/>
  <c r="D241" i="10"/>
  <c r="C241" i="10"/>
  <c r="E236" i="10"/>
  <c r="C236" i="10" s="1"/>
  <c r="D236" i="10"/>
  <c r="E235" i="10"/>
  <c r="D235" i="10"/>
  <c r="C235" i="10" s="1"/>
  <c r="E234" i="10"/>
  <c r="D234" i="10"/>
  <c r="C234" i="10" s="1"/>
  <c r="E233" i="10"/>
  <c r="D233" i="10"/>
  <c r="C233" i="10"/>
  <c r="E232" i="10"/>
  <c r="C232" i="10" s="1"/>
  <c r="D232" i="10"/>
  <c r="E231" i="10"/>
  <c r="D231" i="10"/>
  <c r="C231" i="10" s="1"/>
  <c r="E230" i="10"/>
  <c r="D230" i="10"/>
  <c r="C230" i="10" s="1"/>
  <c r="E229" i="10"/>
  <c r="D229" i="10"/>
  <c r="C229" i="10"/>
  <c r="E228" i="10"/>
  <c r="C228" i="10" s="1"/>
  <c r="D228" i="10"/>
  <c r="E227" i="10"/>
  <c r="C227" i="10" s="1"/>
  <c r="E226" i="10"/>
  <c r="C226" i="10"/>
  <c r="E225" i="10"/>
  <c r="C225" i="10" s="1"/>
  <c r="E224" i="10"/>
  <c r="C224" i="10"/>
  <c r="E223" i="10"/>
  <c r="C223" i="10" s="1"/>
  <c r="E222" i="10"/>
  <c r="C222" i="10"/>
  <c r="E221" i="10"/>
  <c r="C221" i="10" s="1"/>
  <c r="E220" i="10"/>
  <c r="C220" i="10"/>
  <c r="E219" i="10"/>
  <c r="C219" i="10" s="1"/>
  <c r="AS218" i="10"/>
  <c r="AR218" i="10"/>
  <c r="AQ218" i="10"/>
  <c r="AP218" i="10"/>
  <c r="AO218" i="10"/>
  <c r="AN218" i="10"/>
  <c r="AM218" i="10"/>
  <c r="AL218" i="10"/>
  <c r="AK218" i="10"/>
  <c r="AJ218" i="10"/>
  <c r="AI218" i="10"/>
  <c r="AH218" i="10"/>
  <c r="AG218" i="10"/>
  <c r="AF218" i="10"/>
  <c r="AE218" i="10"/>
  <c r="AD218" i="10"/>
  <c r="AC218" i="10"/>
  <c r="AB218" i="10"/>
  <c r="AA218" i="10"/>
  <c r="Z218" i="10"/>
  <c r="Y218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E218" i="10" s="1"/>
  <c r="F218" i="10"/>
  <c r="D218" i="10" s="1"/>
  <c r="E213" i="10"/>
  <c r="C213" i="10" s="1"/>
  <c r="D213" i="10"/>
  <c r="E212" i="10"/>
  <c r="D212" i="10"/>
  <c r="C212" i="10" s="1"/>
  <c r="E211" i="10"/>
  <c r="D211" i="10"/>
  <c r="C211" i="10" s="1"/>
  <c r="E210" i="10"/>
  <c r="D210" i="10"/>
  <c r="C210" i="10"/>
  <c r="E205" i="10"/>
  <c r="C205" i="10" s="1"/>
  <c r="D205" i="10"/>
  <c r="E204" i="10"/>
  <c r="D204" i="10"/>
  <c r="C204" i="10" s="1"/>
  <c r="F200" i="10"/>
  <c r="E200" i="10"/>
  <c r="D200" i="10" s="1"/>
  <c r="F199" i="10"/>
  <c r="E199" i="10"/>
  <c r="D199" i="10"/>
  <c r="F198" i="10"/>
  <c r="D198" i="10" s="1"/>
  <c r="E198" i="10"/>
  <c r="F197" i="10"/>
  <c r="E197" i="10"/>
  <c r="D197" i="10" s="1"/>
  <c r="F196" i="10"/>
  <c r="E196" i="10"/>
  <c r="D196" i="10" s="1"/>
  <c r="F195" i="10"/>
  <c r="E195" i="10"/>
  <c r="D195" i="10"/>
  <c r="F194" i="10"/>
  <c r="D194" i="10" s="1"/>
  <c r="E194" i="10"/>
  <c r="F193" i="10"/>
  <c r="E193" i="10"/>
  <c r="D193" i="10" s="1"/>
  <c r="F192" i="10"/>
  <c r="E192" i="10"/>
  <c r="D192" i="10" s="1"/>
  <c r="F191" i="10"/>
  <c r="E191" i="10"/>
  <c r="D191" i="10"/>
  <c r="F190" i="10"/>
  <c r="D190" i="10" s="1"/>
  <c r="E190" i="10"/>
  <c r="F189" i="10"/>
  <c r="E189" i="10"/>
  <c r="D189" i="10" s="1"/>
  <c r="F188" i="10"/>
  <c r="E188" i="10"/>
  <c r="D188" i="10" s="1"/>
  <c r="F187" i="10"/>
  <c r="E187" i="10"/>
  <c r="D187" i="10"/>
  <c r="F186" i="10"/>
  <c r="D186" i="10" s="1"/>
  <c r="E186" i="10"/>
  <c r="F185" i="10"/>
  <c r="E185" i="10"/>
  <c r="D185" i="10" s="1"/>
  <c r="F184" i="10"/>
  <c r="E184" i="10"/>
  <c r="D184" i="10" s="1"/>
  <c r="F183" i="10"/>
  <c r="E183" i="10"/>
  <c r="D183" i="10"/>
  <c r="F182" i="10"/>
  <c r="D182" i="10" s="1"/>
  <c r="E182" i="10"/>
  <c r="F181" i="10"/>
  <c r="E181" i="10"/>
  <c r="D181" i="10" s="1"/>
  <c r="F180" i="10"/>
  <c r="E180" i="10"/>
  <c r="D180" i="10" s="1"/>
  <c r="F179" i="10"/>
  <c r="F178" i="10"/>
  <c r="E178" i="10"/>
  <c r="D178" i="10" s="1"/>
  <c r="F177" i="10"/>
  <c r="E177" i="10"/>
  <c r="D177" i="10"/>
  <c r="F176" i="10"/>
  <c r="D176" i="10" s="1"/>
  <c r="E176" i="10"/>
  <c r="F175" i="10"/>
  <c r="E175" i="10"/>
  <c r="D175" i="10" s="1"/>
  <c r="F174" i="10"/>
  <c r="E174" i="10"/>
  <c r="D174" i="10" s="1"/>
  <c r="F173" i="10"/>
  <c r="E173" i="10"/>
  <c r="D173" i="10"/>
  <c r="F172" i="10"/>
  <c r="D172" i="10" s="1"/>
  <c r="E172" i="10"/>
  <c r="F170" i="10"/>
  <c r="E170" i="10"/>
  <c r="D170" i="10" s="1"/>
  <c r="F166" i="10"/>
  <c r="E166" i="10"/>
  <c r="D166" i="10" s="1"/>
  <c r="F165" i="10"/>
  <c r="E165" i="10"/>
  <c r="D165" i="10"/>
  <c r="F164" i="10"/>
  <c r="D164" i="10" s="1"/>
  <c r="E164" i="10"/>
  <c r="F163" i="10"/>
  <c r="E163" i="10"/>
  <c r="D163" i="10" s="1"/>
  <c r="F162" i="10"/>
  <c r="E162" i="10"/>
  <c r="D162" i="10" s="1"/>
  <c r="F161" i="10"/>
  <c r="E161" i="10"/>
  <c r="D161" i="10"/>
  <c r="F160" i="10"/>
  <c r="D160" i="10" s="1"/>
  <c r="E160" i="10"/>
  <c r="F159" i="10"/>
  <c r="E159" i="10"/>
  <c r="D159" i="10" s="1"/>
  <c r="F158" i="10"/>
  <c r="E158" i="10"/>
  <c r="D158" i="10" s="1"/>
  <c r="F157" i="10"/>
  <c r="E157" i="10"/>
  <c r="D157" i="10"/>
  <c r="F156" i="10"/>
  <c r="D156" i="10" s="1"/>
  <c r="E156" i="10"/>
  <c r="F155" i="10"/>
  <c r="E155" i="10"/>
  <c r="D155" i="10" s="1"/>
  <c r="F154" i="10"/>
  <c r="E154" i="10"/>
  <c r="D154" i="10" s="1"/>
  <c r="F153" i="10"/>
  <c r="E153" i="10"/>
  <c r="D153" i="10"/>
  <c r="F152" i="10"/>
  <c r="D152" i="10" s="1"/>
  <c r="E152" i="10"/>
  <c r="F151" i="10"/>
  <c r="E151" i="10"/>
  <c r="D151" i="10" s="1"/>
  <c r="F150" i="10"/>
  <c r="E150" i="10"/>
  <c r="D150" i="10" s="1"/>
  <c r="F149" i="10"/>
  <c r="E149" i="10"/>
  <c r="D149" i="10"/>
  <c r="F148" i="10"/>
  <c r="D148" i="10" s="1"/>
  <c r="E148" i="10"/>
  <c r="F147" i="10"/>
  <c r="E147" i="10"/>
  <c r="D147" i="10" s="1"/>
  <c r="F146" i="10"/>
  <c r="E146" i="10"/>
  <c r="D146" i="10" s="1"/>
  <c r="F145" i="10"/>
  <c r="F144" i="10"/>
  <c r="E144" i="10"/>
  <c r="D144" i="10" s="1"/>
  <c r="F143" i="10"/>
  <c r="E143" i="10"/>
  <c r="D143" i="10"/>
  <c r="F142" i="10"/>
  <c r="D142" i="10" s="1"/>
  <c r="E142" i="10"/>
  <c r="F141" i="10"/>
  <c r="E141" i="10"/>
  <c r="D141" i="10" s="1"/>
  <c r="F140" i="10"/>
  <c r="E140" i="10"/>
  <c r="D140" i="10" s="1"/>
  <c r="F139" i="10"/>
  <c r="E139" i="10"/>
  <c r="D139" i="10"/>
  <c r="F138" i="10"/>
  <c r="D138" i="10" s="1"/>
  <c r="E138" i="10"/>
  <c r="F136" i="10"/>
  <c r="E136" i="10"/>
  <c r="D136" i="10" s="1"/>
  <c r="E130" i="10"/>
  <c r="D130" i="10"/>
  <c r="C130" i="10" s="1"/>
  <c r="E129" i="10"/>
  <c r="D129" i="10"/>
  <c r="C129" i="10"/>
  <c r="E128" i="10"/>
  <c r="C128" i="10" s="1"/>
  <c r="D128" i="10"/>
  <c r="E127" i="10"/>
  <c r="D127" i="10"/>
  <c r="C127" i="10" s="1"/>
  <c r="O126" i="10"/>
  <c r="N126" i="10"/>
  <c r="M126" i="10"/>
  <c r="L126" i="10"/>
  <c r="K126" i="10"/>
  <c r="J126" i="10"/>
  <c r="I126" i="10"/>
  <c r="H126" i="10"/>
  <c r="G126" i="10"/>
  <c r="F126" i="10"/>
  <c r="E125" i="10"/>
  <c r="E126" i="10" s="1"/>
  <c r="D125" i="10"/>
  <c r="C125" i="10" s="1"/>
  <c r="E124" i="10"/>
  <c r="D124" i="10"/>
  <c r="C124" i="10" s="1"/>
  <c r="E123" i="10"/>
  <c r="D123" i="10"/>
  <c r="D126" i="10" s="1"/>
  <c r="C123" i="10"/>
  <c r="C126" i="10" s="1"/>
  <c r="P118" i="10"/>
  <c r="O118" i="10"/>
  <c r="N118" i="10"/>
  <c r="M118" i="10"/>
  <c r="L118" i="10"/>
  <c r="K118" i="10"/>
  <c r="J118" i="10"/>
  <c r="I118" i="10"/>
  <c r="H118" i="10"/>
  <c r="G118" i="10"/>
  <c r="F118" i="10"/>
  <c r="E117" i="10"/>
  <c r="C117" i="10" s="1"/>
  <c r="D117" i="10"/>
  <c r="E116" i="10"/>
  <c r="D116" i="10"/>
  <c r="C116" i="10" s="1"/>
  <c r="E115" i="10"/>
  <c r="D115" i="10"/>
  <c r="C115" i="10" s="1"/>
  <c r="E114" i="10"/>
  <c r="E118" i="10" s="1"/>
  <c r="D114" i="10"/>
  <c r="D118" i="10" s="1"/>
  <c r="C114" i="10"/>
  <c r="C118" i="10" s="1"/>
  <c r="P113" i="10"/>
  <c r="P119" i="10" s="1"/>
  <c r="O113" i="10"/>
  <c r="O119" i="10" s="1"/>
  <c r="N113" i="10"/>
  <c r="N119" i="10" s="1"/>
  <c r="M113" i="10"/>
  <c r="M119" i="10" s="1"/>
  <c r="L113" i="10"/>
  <c r="L119" i="10" s="1"/>
  <c r="K113" i="10"/>
  <c r="K119" i="10" s="1"/>
  <c r="J113" i="10"/>
  <c r="J119" i="10" s="1"/>
  <c r="I113" i="10"/>
  <c r="I119" i="10" s="1"/>
  <c r="H113" i="10"/>
  <c r="H119" i="10" s="1"/>
  <c r="G113" i="10"/>
  <c r="G119" i="10" s="1"/>
  <c r="F113" i="10"/>
  <c r="F119" i="10" s="1"/>
  <c r="E113" i="10"/>
  <c r="E119" i="10" s="1"/>
  <c r="E112" i="10"/>
  <c r="D112" i="10"/>
  <c r="D113" i="10" s="1"/>
  <c r="E111" i="10"/>
  <c r="D111" i="10"/>
  <c r="C111" i="10"/>
  <c r="E110" i="10"/>
  <c r="C110" i="10" s="1"/>
  <c r="D110" i="10"/>
  <c r="M106" i="10"/>
  <c r="I106" i="10"/>
  <c r="M105" i="10"/>
  <c r="L105" i="10"/>
  <c r="L106" i="10" s="1"/>
  <c r="K105" i="10"/>
  <c r="J105" i="10"/>
  <c r="I105" i="10"/>
  <c r="H105" i="10"/>
  <c r="H106" i="10" s="1"/>
  <c r="G105" i="10"/>
  <c r="F105" i="10"/>
  <c r="E104" i="10"/>
  <c r="D104" i="10"/>
  <c r="C104" i="10"/>
  <c r="E103" i="10"/>
  <c r="C103" i="10" s="1"/>
  <c r="D103" i="10"/>
  <c r="E102" i="10"/>
  <c r="D102" i="10"/>
  <c r="C102" i="10" s="1"/>
  <c r="E101" i="10"/>
  <c r="E105" i="10" s="1"/>
  <c r="D101" i="10"/>
  <c r="C101" i="10" s="1"/>
  <c r="M100" i="10"/>
  <c r="L100" i="10"/>
  <c r="K100" i="10"/>
  <c r="K106" i="10" s="1"/>
  <c r="J100" i="10"/>
  <c r="J106" i="10" s="1"/>
  <c r="I100" i="10"/>
  <c r="H100" i="10"/>
  <c r="G100" i="10"/>
  <c r="G106" i="10" s="1"/>
  <c r="F100" i="10"/>
  <c r="F106" i="10" s="1"/>
  <c r="E99" i="10"/>
  <c r="C99" i="10" s="1"/>
  <c r="D99" i="10"/>
  <c r="E98" i="10"/>
  <c r="D98" i="10"/>
  <c r="C98" i="10" s="1"/>
  <c r="E97" i="10"/>
  <c r="E100" i="10" s="1"/>
  <c r="E106" i="10" s="1"/>
  <c r="D97" i="10"/>
  <c r="D100" i="10" s="1"/>
  <c r="E93" i="10"/>
  <c r="D93" i="10"/>
  <c r="C93" i="10" s="1"/>
  <c r="E92" i="10"/>
  <c r="D92" i="10"/>
  <c r="C92" i="10"/>
  <c r="E91" i="10"/>
  <c r="C91" i="10" s="1"/>
  <c r="D91" i="10"/>
  <c r="E90" i="10"/>
  <c r="D90" i="10"/>
  <c r="C90" i="10" s="1"/>
  <c r="E89" i="10"/>
  <c r="D89" i="10"/>
  <c r="C89" i="10" s="1"/>
  <c r="E84" i="10"/>
  <c r="D84" i="10"/>
  <c r="C84" i="10"/>
  <c r="E83" i="10"/>
  <c r="C83" i="10" s="1"/>
  <c r="D83" i="10"/>
  <c r="E82" i="10"/>
  <c r="D82" i="10"/>
  <c r="C82" i="10" s="1"/>
  <c r="E81" i="10"/>
  <c r="D81" i="10"/>
  <c r="C81" i="10" s="1"/>
  <c r="E80" i="10"/>
  <c r="D80" i="10"/>
  <c r="C80" i="10"/>
  <c r="E79" i="10"/>
  <c r="C79" i="10" s="1"/>
  <c r="D79" i="10"/>
  <c r="E74" i="10"/>
  <c r="D74" i="10"/>
  <c r="C74" i="10" s="1"/>
  <c r="E73" i="10"/>
  <c r="D73" i="10"/>
  <c r="C73" i="10" s="1"/>
  <c r="E72" i="10"/>
  <c r="D72" i="10"/>
  <c r="C72" i="10"/>
  <c r="E71" i="10"/>
  <c r="C71" i="10" s="1"/>
  <c r="D71" i="10"/>
  <c r="E70" i="10"/>
  <c r="D70" i="10"/>
  <c r="C70" i="10" s="1"/>
  <c r="E69" i="10"/>
  <c r="D69" i="10"/>
  <c r="C69" i="10" s="1"/>
  <c r="E64" i="10"/>
  <c r="D64" i="10"/>
  <c r="C64" i="10"/>
  <c r="E59" i="10"/>
  <c r="C59" i="10" s="1"/>
  <c r="D59" i="10"/>
  <c r="E58" i="10"/>
  <c r="D58" i="10"/>
  <c r="C58" i="10" s="1"/>
  <c r="E57" i="10"/>
  <c r="D57" i="10"/>
  <c r="C57" i="10" s="1"/>
  <c r="E56" i="10"/>
  <c r="D56" i="10"/>
  <c r="C56" i="10"/>
  <c r="E55" i="10"/>
  <c r="C55" i="10" s="1"/>
  <c r="D55" i="10"/>
  <c r="CA50" i="10"/>
  <c r="C50" i="10"/>
  <c r="C44" i="10"/>
  <c r="C43" i="10"/>
  <c r="C42" i="10"/>
  <c r="C41" i="10"/>
  <c r="C40" i="10"/>
  <c r="C39" i="10"/>
  <c r="C38" i="10"/>
  <c r="C37" i="10"/>
  <c r="C36" i="10"/>
  <c r="C35" i="10"/>
  <c r="L34" i="10"/>
  <c r="K34" i="10"/>
  <c r="J34" i="10"/>
  <c r="I34" i="10"/>
  <c r="H34" i="10"/>
  <c r="G34" i="10"/>
  <c r="F34" i="10"/>
  <c r="E34" i="10"/>
  <c r="D34" i="10"/>
  <c r="C34" i="10" s="1"/>
  <c r="CD20" i="10"/>
  <c r="C16" i="10"/>
  <c r="CD15" i="10"/>
  <c r="C15" i="10"/>
  <c r="C14" i="10"/>
  <c r="CD13" i="10"/>
  <c r="C13" i="10"/>
  <c r="C12" i="10"/>
  <c r="CD11" i="10"/>
  <c r="C11" i="10"/>
  <c r="A5" i="10"/>
  <c r="A4" i="10"/>
  <c r="A3" i="10"/>
  <c r="A2" i="10"/>
  <c r="C106" i="9" l="1"/>
  <c r="A287" i="9" s="1"/>
  <c r="CA93" i="10"/>
  <c r="C105" i="10"/>
  <c r="D119" i="10"/>
  <c r="C218" i="10"/>
  <c r="CD12" i="10"/>
  <c r="CD14" i="10"/>
  <c r="D105" i="10"/>
  <c r="D106" i="10" s="1"/>
  <c r="C97" i="10"/>
  <c r="C100" i="10" s="1"/>
  <c r="C106" i="10" s="1"/>
  <c r="C112" i="10"/>
  <c r="C113" i="10" s="1"/>
  <c r="C119" i="10" s="1"/>
  <c r="A287" i="10" l="1"/>
  <c r="F90" i="1" l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F89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F79" i="1"/>
  <c r="E260" i="1" l="1"/>
  <c r="F260" i="1"/>
  <c r="G260" i="1"/>
  <c r="H260" i="1"/>
  <c r="I260" i="1"/>
  <c r="J260" i="1"/>
  <c r="K260" i="1"/>
  <c r="L260" i="1"/>
  <c r="M260" i="1"/>
  <c r="N260" i="1"/>
  <c r="F259" i="1"/>
  <c r="G259" i="1"/>
  <c r="H259" i="1"/>
  <c r="I259" i="1"/>
  <c r="J259" i="1"/>
  <c r="K259" i="1"/>
  <c r="L259" i="1"/>
  <c r="M259" i="1"/>
  <c r="N259" i="1"/>
  <c r="E259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F25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AP247" i="1"/>
  <c r="AQ247" i="1"/>
  <c r="AR247" i="1"/>
  <c r="AS247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F241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K219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F220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F204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G172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G170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G138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G136" i="1"/>
  <c r="C70" i="1" l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C69" i="1"/>
  <c r="C21" i="1"/>
  <c r="D21" i="1"/>
  <c r="E21" i="1"/>
  <c r="F21" i="1"/>
  <c r="C22" i="1"/>
  <c r="D22" i="1"/>
  <c r="E22" i="1"/>
  <c r="F22" i="1"/>
  <c r="C23" i="1"/>
  <c r="D23" i="1"/>
  <c r="E23" i="1"/>
  <c r="F23" i="1"/>
  <c r="C24" i="1"/>
  <c r="D24" i="1"/>
  <c r="E24" i="1"/>
  <c r="F24" i="1"/>
  <c r="C25" i="1"/>
  <c r="D25" i="1"/>
  <c r="E25" i="1"/>
  <c r="F25" i="1"/>
  <c r="C26" i="1"/>
  <c r="D26" i="1"/>
  <c r="E26" i="1"/>
  <c r="F26" i="1"/>
  <c r="C27" i="1"/>
  <c r="D27" i="1"/>
  <c r="E27" i="1"/>
  <c r="F27" i="1"/>
  <c r="C28" i="1"/>
  <c r="D28" i="1"/>
  <c r="E28" i="1"/>
  <c r="F28" i="1"/>
  <c r="C29" i="1"/>
  <c r="D29" i="1"/>
  <c r="E29" i="1"/>
  <c r="F29" i="1"/>
  <c r="C30" i="1"/>
  <c r="D30" i="1"/>
  <c r="E30" i="1"/>
  <c r="F30" i="1"/>
  <c r="D20" i="1"/>
  <c r="E20" i="1"/>
  <c r="F20" i="1"/>
  <c r="C20" i="1"/>
  <c r="G218" i="1" l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F218" i="1"/>
  <c r="B287" i="12" l="1"/>
  <c r="D260" i="12"/>
  <c r="C260" i="12"/>
  <c r="D259" i="12"/>
  <c r="C259" i="12"/>
  <c r="B259" i="12"/>
  <c r="E254" i="12"/>
  <c r="D254" i="12"/>
  <c r="C254" i="12"/>
  <c r="E253" i="12"/>
  <c r="D253" i="12"/>
  <c r="E252" i="12"/>
  <c r="D252" i="12"/>
  <c r="C252" i="12" s="1"/>
  <c r="E247" i="12"/>
  <c r="C247" i="12" s="1"/>
  <c r="D247" i="12"/>
  <c r="E246" i="12"/>
  <c r="D246" i="12"/>
  <c r="C246" i="12" s="1"/>
  <c r="E245" i="12"/>
  <c r="D245" i="12"/>
  <c r="C245" i="12" s="1"/>
  <c r="E244" i="12"/>
  <c r="D244" i="12"/>
  <c r="E243" i="12"/>
  <c r="D243" i="12"/>
  <c r="C243" i="12"/>
  <c r="E242" i="12"/>
  <c r="D242" i="12"/>
  <c r="C242" i="12"/>
  <c r="E241" i="12"/>
  <c r="D241" i="12"/>
  <c r="E236" i="12"/>
  <c r="D236" i="12"/>
  <c r="C236" i="12" s="1"/>
  <c r="E235" i="12"/>
  <c r="C235" i="12" s="1"/>
  <c r="D235" i="12"/>
  <c r="E234" i="12"/>
  <c r="D234" i="12"/>
  <c r="C234" i="12" s="1"/>
  <c r="E233" i="12"/>
  <c r="D233" i="12"/>
  <c r="C233" i="12" s="1"/>
  <c r="E232" i="12"/>
  <c r="D232" i="12"/>
  <c r="E231" i="12"/>
  <c r="D231" i="12"/>
  <c r="C231" i="12"/>
  <c r="E230" i="12"/>
  <c r="D230" i="12"/>
  <c r="C230" i="12"/>
  <c r="E229" i="12"/>
  <c r="D229" i="12"/>
  <c r="E228" i="12"/>
  <c r="D228" i="12"/>
  <c r="C228" i="12" s="1"/>
  <c r="E227" i="12"/>
  <c r="C227" i="12" s="1"/>
  <c r="E226" i="12"/>
  <c r="C226" i="12" s="1"/>
  <c r="E225" i="12"/>
  <c r="C225" i="12"/>
  <c r="E224" i="12"/>
  <c r="C224" i="12" s="1"/>
  <c r="E223" i="12"/>
  <c r="C223" i="12"/>
  <c r="E222" i="12"/>
  <c r="C222" i="12" s="1"/>
  <c r="E221" i="12"/>
  <c r="C221" i="12"/>
  <c r="E220" i="12"/>
  <c r="C220" i="12" s="1"/>
  <c r="E219" i="12"/>
  <c r="C219" i="12" s="1"/>
  <c r="AS218" i="12"/>
  <c r="AR218" i="12"/>
  <c r="AQ218" i="12"/>
  <c r="AP218" i="12"/>
  <c r="AO218" i="12"/>
  <c r="AN218" i="12"/>
  <c r="AM218" i="12"/>
  <c r="AL218" i="12"/>
  <c r="AK218" i="12"/>
  <c r="AJ218" i="12"/>
  <c r="AI218" i="12"/>
  <c r="AH218" i="12"/>
  <c r="AG218" i="12"/>
  <c r="AF218" i="12"/>
  <c r="AE218" i="12"/>
  <c r="AD218" i="12"/>
  <c r="AC218" i="12"/>
  <c r="AB218" i="12"/>
  <c r="AA218" i="12"/>
  <c r="Z218" i="12"/>
  <c r="Y218" i="12"/>
  <c r="X218" i="12"/>
  <c r="W218" i="12"/>
  <c r="V218" i="12"/>
  <c r="U218" i="12"/>
  <c r="T218" i="12"/>
  <c r="S218" i="12"/>
  <c r="R218" i="12"/>
  <c r="Q218" i="12"/>
  <c r="P218" i="12"/>
  <c r="O218" i="12"/>
  <c r="N218" i="12"/>
  <c r="M218" i="12"/>
  <c r="L218" i="12"/>
  <c r="K218" i="12"/>
  <c r="J218" i="12"/>
  <c r="I218" i="12"/>
  <c r="H218" i="12"/>
  <c r="G218" i="12"/>
  <c r="E218" i="12" s="1"/>
  <c r="F218" i="12"/>
  <c r="E213" i="12"/>
  <c r="D213" i="12"/>
  <c r="C213" i="12" s="1"/>
  <c r="E212" i="12"/>
  <c r="D212" i="12"/>
  <c r="C212" i="12"/>
  <c r="E211" i="12"/>
  <c r="C211" i="12" s="1"/>
  <c r="D211" i="12"/>
  <c r="E210" i="12"/>
  <c r="D210" i="12"/>
  <c r="C210" i="12" s="1"/>
  <c r="E205" i="12"/>
  <c r="D205" i="12"/>
  <c r="C205" i="12" s="1"/>
  <c r="E204" i="12"/>
  <c r="D204" i="12"/>
  <c r="C204" i="12" s="1"/>
  <c r="F200" i="12"/>
  <c r="E200" i="12"/>
  <c r="D200" i="12"/>
  <c r="F199" i="12"/>
  <c r="E199" i="12"/>
  <c r="D199" i="12" s="1"/>
  <c r="F198" i="12"/>
  <c r="E198" i="12"/>
  <c r="D198" i="12" s="1"/>
  <c r="F197" i="12"/>
  <c r="E197" i="12"/>
  <c r="D197" i="12"/>
  <c r="F196" i="12"/>
  <c r="D196" i="12" s="1"/>
  <c r="E196" i="12"/>
  <c r="F195" i="12"/>
  <c r="E195" i="12"/>
  <c r="D195" i="12" s="1"/>
  <c r="F194" i="12"/>
  <c r="E194" i="12"/>
  <c r="D194" i="12" s="1"/>
  <c r="F193" i="12"/>
  <c r="E193" i="12"/>
  <c r="D193" i="12" s="1"/>
  <c r="F192" i="12"/>
  <c r="E192" i="12"/>
  <c r="D192" i="12"/>
  <c r="F191" i="12"/>
  <c r="E191" i="12"/>
  <c r="D191" i="12" s="1"/>
  <c r="F190" i="12"/>
  <c r="E190" i="12"/>
  <c r="D190" i="12" s="1"/>
  <c r="F189" i="12"/>
  <c r="E189" i="12"/>
  <c r="D189" i="12"/>
  <c r="F188" i="12"/>
  <c r="D188" i="12" s="1"/>
  <c r="E188" i="12"/>
  <c r="F187" i="12"/>
  <c r="E187" i="12"/>
  <c r="D187" i="12" s="1"/>
  <c r="F186" i="12"/>
  <c r="E186" i="12"/>
  <c r="D186" i="12" s="1"/>
  <c r="F185" i="12"/>
  <c r="E185" i="12"/>
  <c r="D185" i="12" s="1"/>
  <c r="F184" i="12"/>
  <c r="E184" i="12"/>
  <c r="D184" i="12"/>
  <c r="F183" i="12"/>
  <c r="E183" i="12"/>
  <c r="D183" i="12" s="1"/>
  <c r="F182" i="12"/>
  <c r="E182" i="12"/>
  <c r="D182" i="12" s="1"/>
  <c r="F181" i="12"/>
  <c r="E181" i="12"/>
  <c r="D181" i="12"/>
  <c r="F180" i="12"/>
  <c r="D180" i="12" s="1"/>
  <c r="E180" i="12"/>
  <c r="F179" i="12"/>
  <c r="F178" i="12"/>
  <c r="D178" i="12" s="1"/>
  <c r="E178" i="12"/>
  <c r="F177" i="12"/>
  <c r="E177" i="12"/>
  <c r="D177" i="12" s="1"/>
  <c r="F176" i="12"/>
  <c r="E176" i="12"/>
  <c r="F175" i="12"/>
  <c r="E175" i="12"/>
  <c r="D175" i="12"/>
  <c r="F174" i="12"/>
  <c r="E174" i="12"/>
  <c r="F173" i="12"/>
  <c r="E173" i="12"/>
  <c r="D173" i="12" s="1"/>
  <c r="F172" i="12"/>
  <c r="E172" i="12"/>
  <c r="D172" i="12" s="1"/>
  <c r="F170" i="12"/>
  <c r="E170" i="12"/>
  <c r="D170" i="12" s="1"/>
  <c r="F166" i="12"/>
  <c r="E166" i="12"/>
  <c r="D166" i="12"/>
  <c r="F165" i="12"/>
  <c r="E165" i="12"/>
  <c r="D165" i="12" s="1"/>
  <c r="F164" i="12"/>
  <c r="E164" i="12"/>
  <c r="D164" i="12" s="1"/>
  <c r="F163" i="12"/>
  <c r="E163" i="12"/>
  <c r="D163" i="12"/>
  <c r="F162" i="12"/>
  <c r="D162" i="12" s="1"/>
  <c r="E162" i="12"/>
  <c r="F161" i="12"/>
  <c r="E161" i="12"/>
  <c r="D161" i="12" s="1"/>
  <c r="F160" i="12"/>
  <c r="E160" i="12"/>
  <c r="D160" i="12" s="1"/>
  <c r="F159" i="12"/>
  <c r="E159" i="12"/>
  <c r="D159" i="12" s="1"/>
  <c r="F158" i="12"/>
  <c r="E158" i="12"/>
  <c r="D158" i="12"/>
  <c r="F157" i="12"/>
  <c r="E157" i="12"/>
  <c r="D157" i="12" s="1"/>
  <c r="F156" i="12"/>
  <c r="E156" i="12"/>
  <c r="D156" i="12" s="1"/>
  <c r="F155" i="12"/>
  <c r="E155" i="12"/>
  <c r="D155" i="12"/>
  <c r="F154" i="12"/>
  <c r="D154" i="12" s="1"/>
  <c r="E154" i="12"/>
  <c r="F153" i="12"/>
  <c r="E153" i="12"/>
  <c r="D153" i="12" s="1"/>
  <c r="F152" i="12"/>
  <c r="E152" i="12"/>
  <c r="D152" i="12" s="1"/>
  <c r="F151" i="12"/>
  <c r="E151" i="12"/>
  <c r="D151" i="12" s="1"/>
  <c r="F150" i="12"/>
  <c r="E150" i="12"/>
  <c r="D150" i="12"/>
  <c r="F149" i="12"/>
  <c r="E149" i="12"/>
  <c r="D149" i="12" s="1"/>
  <c r="F148" i="12"/>
  <c r="E148" i="12"/>
  <c r="D148" i="12" s="1"/>
  <c r="F147" i="12"/>
  <c r="E147" i="12"/>
  <c r="D147" i="12"/>
  <c r="F146" i="12"/>
  <c r="D146" i="12" s="1"/>
  <c r="E146" i="12"/>
  <c r="F145" i="12"/>
  <c r="F144" i="12"/>
  <c r="D144" i="12" s="1"/>
  <c r="E144" i="12"/>
  <c r="F143" i="12"/>
  <c r="E143" i="12"/>
  <c r="D143" i="12" s="1"/>
  <c r="F142" i="12"/>
  <c r="E142" i="12"/>
  <c r="D142" i="12" s="1"/>
  <c r="F141" i="12"/>
  <c r="E141" i="12"/>
  <c r="D141" i="12" s="1"/>
  <c r="F140" i="12"/>
  <c r="E140" i="12"/>
  <c r="D140" i="12"/>
  <c r="F139" i="12"/>
  <c r="E139" i="12"/>
  <c r="D139" i="12" s="1"/>
  <c r="F138" i="12"/>
  <c r="E138" i="12"/>
  <c r="D138" i="12" s="1"/>
  <c r="F136" i="12"/>
  <c r="E136" i="12"/>
  <c r="D136" i="12"/>
  <c r="E130" i="12"/>
  <c r="C130" i="12" s="1"/>
  <c r="D130" i="12"/>
  <c r="E129" i="12"/>
  <c r="D129" i="12"/>
  <c r="C129" i="12" s="1"/>
  <c r="E128" i="12"/>
  <c r="D128" i="12"/>
  <c r="C128" i="12" s="1"/>
  <c r="E127" i="12"/>
  <c r="D127" i="12"/>
  <c r="C127" i="12" s="1"/>
  <c r="O126" i="12"/>
  <c r="N126" i="12"/>
  <c r="M126" i="12"/>
  <c r="L126" i="12"/>
  <c r="K126" i="12"/>
  <c r="J126" i="12"/>
  <c r="I126" i="12"/>
  <c r="H126" i="12"/>
  <c r="G126" i="12"/>
  <c r="F126" i="12"/>
  <c r="E125" i="12"/>
  <c r="D125" i="12"/>
  <c r="C125" i="12"/>
  <c r="E124" i="12"/>
  <c r="C124" i="12" s="1"/>
  <c r="D124" i="12"/>
  <c r="E123" i="12"/>
  <c r="D123" i="12"/>
  <c r="C123" i="12" s="1"/>
  <c r="P118" i="12"/>
  <c r="O118" i="12"/>
  <c r="N118" i="12"/>
  <c r="M118" i="12"/>
  <c r="L118" i="12"/>
  <c r="K118" i="12"/>
  <c r="J118" i="12"/>
  <c r="I118" i="12"/>
  <c r="H118" i="12"/>
  <c r="G118" i="12"/>
  <c r="F118" i="12"/>
  <c r="E117" i="12"/>
  <c r="D117" i="12"/>
  <c r="E116" i="12"/>
  <c r="D116" i="12"/>
  <c r="C116" i="12"/>
  <c r="E115" i="12"/>
  <c r="D115" i="12"/>
  <c r="E114" i="12"/>
  <c r="D114" i="12"/>
  <c r="D118" i="12" s="1"/>
  <c r="P113" i="12"/>
  <c r="P119" i="12" s="1"/>
  <c r="O113" i="12"/>
  <c r="O119" i="12" s="1"/>
  <c r="N113" i="12"/>
  <c r="N119" i="12" s="1"/>
  <c r="M113" i="12"/>
  <c r="M119" i="12" s="1"/>
  <c r="L113" i="12"/>
  <c r="L119" i="12" s="1"/>
  <c r="K113" i="12"/>
  <c r="K119" i="12" s="1"/>
  <c r="J113" i="12"/>
  <c r="J119" i="12" s="1"/>
  <c r="I113" i="12"/>
  <c r="I119" i="12" s="1"/>
  <c r="H113" i="12"/>
  <c r="H119" i="12" s="1"/>
  <c r="G113" i="12"/>
  <c r="G119" i="12" s="1"/>
  <c r="F113" i="12"/>
  <c r="F119" i="12" s="1"/>
  <c r="E112" i="12"/>
  <c r="C112" i="12" s="1"/>
  <c r="D112" i="12"/>
  <c r="E111" i="12"/>
  <c r="D111" i="12"/>
  <c r="C111" i="12" s="1"/>
  <c r="E110" i="12"/>
  <c r="E113" i="12" s="1"/>
  <c r="D110" i="12"/>
  <c r="M105" i="12"/>
  <c r="L105" i="12"/>
  <c r="K105" i="12"/>
  <c r="J105" i="12"/>
  <c r="I105" i="12"/>
  <c r="H105" i="12"/>
  <c r="G105" i="12"/>
  <c r="F105" i="12"/>
  <c r="E104" i="12"/>
  <c r="D104" i="12"/>
  <c r="E103" i="12"/>
  <c r="D103" i="12"/>
  <c r="C103" i="12" s="1"/>
  <c r="E102" i="12"/>
  <c r="C102" i="12" s="1"/>
  <c r="D102" i="12"/>
  <c r="E101" i="12"/>
  <c r="D101" i="12"/>
  <c r="D105" i="12" s="1"/>
  <c r="M100" i="12"/>
  <c r="L100" i="12"/>
  <c r="L106" i="12" s="1"/>
  <c r="K100" i="12"/>
  <c r="K106" i="12" s="1"/>
  <c r="J100" i="12"/>
  <c r="I100" i="12"/>
  <c r="H100" i="12"/>
  <c r="H106" i="12" s="1"/>
  <c r="G100" i="12"/>
  <c r="G106" i="12" s="1"/>
  <c r="F100" i="12"/>
  <c r="E99" i="12"/>
  <c r="D99" i="12"/>
  <c r="E98" i="12"/>
  <c r="C98" i="12" s="1"/>
  <c r="D98" i="12"/>
  <c r="E97" i="12"/>
  <c r="D97" i="12"/>
  <c r="E93" i="12"/>
  <c r="D93" i="12"/>
  <c r="E92" i="12"/>
  <c r="D92" i="12"/>
  <c r="C92" i="12" s="1"/>
  <c r="E91" i="12"/>
  <c r="D91" i="12"/>
  <c r="C91" i="12" s="1"/>
  <c r="E90" i="12"/>
  <c r="D90" i="12"/>
  <c r="C90" i="12" s="1"/>
  <c r="E89" i="12"/>
  <c r="D89" i="12"/>
  <c r="E84" i="12"/>
  <c r="D84" i="12"/>
  <c r="E83" i="12"/>
  <c r="D83" i="12"/>
  <c r="C83" i="12" s="1"/>
  <c r="E82" i="12"/>
  <c r="C82" i="12" s="1"/>
  <c r="D82" i="12"/>
  <c r="E81" i="12"/>
  <c r="D81" i="12"/>
  <c r="E80" i="12"/>
  <c r="D80" i="12"/>
  <c r="C80" i="12" s="1"/>
  <c r="E79" i="12"/>
  <c r="D79" i="12"/>
  <c r="C79" i="12" s="1"/>
  <c r="E74" i="12"/>
  <c r="D74" i="12"/>
  <c r="C74" i="12"/>
  <c r="E73" i="12"/>
  <c r="C73" i="12" s="1"/>
  <c r="D73" i="12"/>
  <c r="E72" i="12"/>
  <c r="D72" i="12"/>
  <c r="C72" i="12" s="1"/>
  <c r="E71" i="12"/>
  <c r="D71" i="12"/>
  <c r="E70" i="12"/>
  <c r="D70" i="12"/>
  <c r="C70" i="12"/>
  <c r="E69" i="12"/>
  <c r="D69" i="12"/>
  <c r="E64" i="12"/>
  <c r="D64" i="12"/>
  <c r="C64" i="12" s="1"/>
  <c r="E59" i="12"/>
  <c r="D59" i="12"/>
  <c r="C59" i="12" s="1"/>
  <c r="E58" i="12"/>
  <c r="D58" i="12"/>
  <c r="C58" i="12" s="1"/>
  <c r="E57" i="12"/>
  <c r="D57" i="12"/>
  <c r="E56" i="12"/>
  <c r="D56" i="12"/>
  <c r="E55" i="12"/>
  <c r="D55" i="12"/>
  <c r="C55" i="12" s="1"/>
  <c r="CA50" i="12"/>
  <c r="C50" i="12"/>
  <c r="C44" i="12"/>
  <c r="C43" i="12"/>
  <c r="C42" i="12"/>
  <c r="C41" i="12"/>
  <c r="C40" i="12"/>
  <c r="C39" i="12"/>
  <c r="C38" i="12"/>
  <c r="C37" i="12"/>
  <c r="C36" i="12"/>
  <c r="C35" i="12"/>
  <c r="L34" i="12"/>
  <c r="K34" i="12"/>
  <c r="J34" i="12"/>
  <c r="I34" i="12"/>
  <c r="H34" i="12"/>
  <c r="G34" i="12"/>
  <c r="F34" i="12"/>
  <c r="E34" i="12"/>
  <c r="D34" i="12"/>
  <c r="CD20" i="12"/>
  <c r="C16" i="12"/>
  <c r="C15" i="12"/>
  <c r="CD14" i="12"/>
  <c r="C14" i="12"/>
  <c r="C13" i="12"/>
  <c r="C12" i="12"/>
  <c r="CD12" i="12" s="1"/>
  <c r="C11" i="12"/>
  <c r="A5" i="12"/>
  <c r="A4" i="12"/>
  <c r="A3" i="12"/>
  <c r="A2" i="12"/>
  <c r="C126" i="12" l="1"/>
  <c r="D126" i="12"/>
  <c r="C34" i="12"/>
  <c r="C81" i="12"/>
  <c r="C97" i="12"/>
  <c r="D100" i="12"/>
  <c r="D106" i="12" s="1"/>
  <c r="E105" i="12"/>
  <c r="F106" i="12"/>
  <c r="J106" i="12"/>
  <c r="E118" i="12"/>
  <c r="E119" i="12" s="1"/>
  <c r="E126" i="12"/>
  <c r="C57" i="12"/>
  <c r="C89" i="12"/>
  <c r="C56" i="12"/>
  <c r="C69" i="12"/>
  <c r="C71" i="12"/>
  <c r="C84" i="12"/>
  <c r="C93" i="12"/>
  <c r="E100" i="12"/>
  <c r="E106" i="12" s="1"/>
  <c r="I106" i="12"/>
  <c r="M106" i="12"/>
  <c r="C104" i="12"/>
  <c r="C110" i="12"/>
  <c r="C113" i="12" s="1"/>
  <c r="C115" i="12"/>
  <c r="C117" i="12"/>
  <c r="D174" i="12"/>
  <c r="D176" i="12"/>
  <c r="D218" i="12"/>
  <c r="C218" i="12" s="1"/>
  <c r="C229" i="12"/>
  <c r="C232" i="12"/>
  <c r="C241" i="12"/>
  <c r="C244" i="12"/>
  <c r="C253" i="12"/>
  <c r="B260" i="12"/>
  <c r="CA93" i="12"/>
  <c r="C101" i="12"/>
  <c r="D113" i="12"/>
  <c r="D119" i="12" s="1"/>
  <c r="CD11" i="12"/>
  <c r="CD13" i="12"/>
  <c r="CD15" i="12"/>
  <c r="C114" i="12"/>
  <c r="C118" i="12" s="1"/>
  <c r="C99" i="12"/>
  <c r="C100" i="12" s="1"/>
  <c r="A2" i="11"/>
  <c r="A3" i="11"/>
  <c r="A4" i="11"/>
  <c r="A5" i="11"/>
  <c r="C11" i="11"/>
  <c r="CD11" i="11"/>
  <c r="C12" i="11"/>
  <c r="CD12" i="11"/>
  <c r="C13" i="11"/>
  <c r="CD13" i="11"/>
  <c r="C14" i="11"/>
  <c r="CD14" i="11"/>
  <c r="C15" i="11"/>
  <c r="CD15" i="11"/>
  <c r="C16" i="11"/>
  <c r="CD20" i="11"/>
  <c r="D34" i="11"/>
  <c r="E34" i="11"/>
  <c r="F34" i="11"/>
  <c r="G34" i="11"/>
  <c r="H34" i="11"/>
  <c r="I34" i="11"/>
  <c r="J34" i="11"/>
  <c r="K34" i="11"/>
  <c r="L34" i="11"/>
  <c r="C35" i="11"/>
  <c r="C36" i="11"/>
  <c r="C37" i="11"/>
  <c r="C38" i="11"/>
  <c r="C39" i="11"/>
  <c r="C40" i="11"/>
  <c r="C41" i="11"/>
  <c r="C42" i="11"/>
  <c r="C43" i="11"/>
  <c r="C44" i="11"/>
  <c r="C50" i="11"/>
  <c r="CA50" i="11"/>
  <c r="D55" i="11"/>
  <c r="E55" i="11"/>
  <c r="D56" i="11"/>
  <c r="E56" i="11"/>
  <c r="D57" i="11"/>
  <c r="E57" i="11"/>
  <c r="C58" i="11"/>
  <c r="D58" i="11"/>
  <c r="E58" i="11"/>
  <c r="D59" i="11"/>
  <c r="C59" i="11" s="1"/>
  <c r="E59" i="11"/>
  <c r="D64" i="11"/>
  <c r="E64" i="11"/>
  <c r="D69" i="11"/>
  <c r="E69" i="11"/>
  <c r="D70" i="11"/>
  <c r="C70" i="11" s="1"/>
  <c r="E70" i="11"/>
  <c r="D71" i="11"/>
  <c r="E71" i="11"/>
  <c r="D72" i="11"/>
  <c r="E72" i="11"/>
  <c r="D73" i="11"/>
  <c r="E73" i="11"/>
  <c r="D74" i="11"/>
  <c r="C74" i="11" s="1"/>
  <c r="E74" i="11"/>
  <c r="D79" i="11"/>
  <c r="C79" i="11" s="1"/>
  <c r="E79" i="11"/>
  <c r="D80" i="11"/>
  <c r="E80" i="11"/>
  <c r="D81" i="11"/>
  <c r="E81" i="11"/>
  <c r="D82" i="11"/>
  <c r="C82" i="11" s="1"/>
  <c r="E82" i="11"/>
  <c r="D83" i="11"/>
  <c r="C83" i="11" s="1"/>
  <c r="E83" i="11"/>
  <c r="D84" i="11"/>
  <c r="E84" i="11"/>
  <c r="D89" i="11"/>
  <c r="E89" i="11"/>
  <c r="D90" i="11"/>
  <c r="C90" i="11" s="1"/>
  <c r="E90" i="11"/>
  <c r="D91" i="11"/>
  <c r="C91" i="11" s="1"/>
  <c r="E91" i="11"/>
  <c r="D92" i="11"/>
  <c r="E92" i="11"/>
  <c r="D93" i="11"/>
  <c r="E93" i="11"/>
  <c r="D97" i="11"/>
  <c r="C97" i="11" s="1"/>
  <c r="E97" i="11"/>
  <c r="D98" i="11"/>
  <c r="C98" i="11" s="1"/>
  <c r="E98" i="11"/>
  <c r="D99" i="11"/>
  <c r="E99" i="11"/>
  <c r="E100" i="11"/>
  <c r="F100" i="11"/>
  <c r="G100" i="11"/>
  <c r="H100" i="11"/>
  <c r="H106" i="11" s="1"/>
  <c r="I100" i="11"/>
  <c r="J100" i="11"/>
  <c r="K100" i="11"/>
  <c r="L100" i="11"/>
  <c r="L106" i="11" s="1"/>
  <c r="M100" i="11"/>
  <c r="D101" i="11"/>
  <c r="E101" i="11"/>
  <c r="D102" i="11"/>
  <c r="C102" i="11" s="1"/>
  <c r="E102" i="11"/>
  <c r="D103" i="11"/>
  <c r="E103" i="11"/>
  <c r="E105" i="11" s="1"/>
  <c r="D104" i="11"/>
  <c r="E104" i="11"/>
  <c r="F105" i="11"/>
  <c r="G105" i="11"/>
  <c r="H105" i="11"/>
  <c r="I105" i="11"/>
  <c r="J105" i="11"/>
  <c r="J106" i="11" s="1"/>
  <c r="K105" i="11"/>
  <c r="K106" i="11" s="1"/>
  <c r="L105" i="11"/>
  <c r="M105" i="11"/>
  <c r="F106" i="11"/>
  <c r="G106" i="11"/>
  <c r="D110" i="11"/>
  <c r="E110" i="11"/>
  <c r="D111" i="11"/>
  <c r="E111" i="11"/>
  <c r="D112" i="11"/>
  <c r="E112" i="11"/>
  <c r="F113" i="11"/>
  <c r="G113" i="11"/>
  <c r="G119" i="11" s="1"/>
  <c r="H113" i="11"/>
  <c r="I113" i="11"/>
  <c r="J113" i="11"/>
  <c r="K113" i="11"/>
  <c r="L113" i="11"/>
  <c r="M113" i="11"/>
  <c r="N113" i="11"/>
  <c r="O113" i="11"/>
  <c r="O119" i="11" s="1"/>
  <c r="P113" i="11"/>
  <c r="D114" i="11"/>
  <c r="D118" i="11" s="1"/>
  <c r="E114" i="11"/>
  <c r="D115" i="11"/>
  <c r="E115" i="11"/>
  <c r="C116" i="11"/>
  <c r="D116" i="11"/>
  <c r="E116" i="11"/>
  <c r="D117" i="11"/>
  <c r="C117" i="11" s="1"/>
  <c r="E117" i="11"/>
  <c r="E118" i="11"/>
  <c r="F118" i="11"/>
  <c r="G118" i="11"/>
  <c r="H118" i="11"/>
  <c r="I118" i="11"/>
  <c r="J118" i="11"/>
  <c r="J119" i="11" s="1"/>
  <c r="K118" i="11"/>
  <c r="L118" i="11"/>
  <c r="M118" i="11"/>
  <c r="N118" i="11"/>
  <c r="O118" i="11"/>
  <c r="P118" i="11"/>
  <c r="K119" i="11"/>
  <c r="D123" i="11"/>
  <c r="E123" i="11"/>
  <c r="D124" i="11"/>
  <c r="E124" i="11"/>
  <c r="D125" i="11"/>
  <c r="C125" i="11" s="1"/>
  <c r="E125" i="11"/>
  <c r="D126" i="11"/>
  <c r="F126" i="11"/>
  <c r="G126" i="11"/>
  <c r="H126" i="11"/>
  <c r="I126" i="11"/>
  <c r="J126" i="11"/>
  <c r="K126" i="11"/>
  <c r="L126" i="11"/>
  <c r="M126" i="11"/>
  <c r="N126" i="11"/>
  <c r="O126" i="11"/>
  <c r="D127" i="11"/>
  <c r="C127" i="11" s="1"/>
  <c r="E127" i="11"/>
  <c r="D128" i="11"/>
  <c r="E128" i="11"/>
  <c r="D129" i="11"/>
  <c r="C129" i="11" s="1"/>
  <c r="E129" i="11"/>
  <c r="D130" i="11"/>
  <c r="E130" i="11"/>
  <c r="D136" i="11"/>
  <c r="E136" i="11"/>
  <c r="F136" i="11"/>
  <c r="E138" i="11"/>
  <c r="F138" i="11"/>
  <c r="E139" i="11"/>
  <c r="F139" i="11"/>
  <c r="E140" i="11"/>
  <c r="F140" i="11"/>
  <c r="E141" i="11"/>
  <c r="D141" i="11" s="1"/>
  <c r="F141" i="11"/>
  <c r="E142" i="11"/>
  <c r="D142" i="11" s="1"/>
  <c r="F142" i="11"/>
  <c r="E143" i="11"/>
  <c r="F143" i="11"/>
  <c r="E144" i="11"/>
  <c r="F144" i="11"/>
  <c r="F145" i="11"/>
  <c r="E146" i="11"/>
  <c r="F146" i="11"/>
  <c r="E147" i="11"/>
  <c r="D147" i="11" s="1"/>
  <c r="F147" i="11"/>
  <c r="E148" i="11"/>
  <c r="D148" i="11" s="1"/>
  <c r="F148" i="11"/>
  <c r="E149" i="11"/>
  <c r="F149" i="11"/>
  <c r="E150" i="11"/>
  <c r="F150" i="11"/>
  <c r="E151" i="11"/>
  <c r="D151" i="11" s="1"/>
  <c r="F151" i="11"/>
  <c r="E152" i="11"/>
  <c r="D152" i="11" s="1"/>
  <c r="F152" i="11"/>
  <c r="E153" i="11"/>
  <c r="F153" i="11"/>
  <c r="E154" i="11"/>
  <c r="F154" i="11"/>
  <c r="D155" i="11"/>
  <c r="E155" i="11"/>
  <c r="F155" i="11"/>
  <c r="E156" i="11"/>
  <c r="F156" i="11"/>
  <c r="E157" i="11"/>
  <c r="F157" i="11"/>
  <c r="E158" i="11"/>
  <c r="F158" i="11"/>
  <c r="E159" i="11"/>
  <c r="D159" i="11" s="1"/>
  <c r="F159" i="11"/>
  <c r="D160" i="11"/>
  <c r="E160" i="11"/>
  <c r="F160" i="11"/>
  <c r="E161" i="11"/>
  <c r="F161" i="11"/>
  <c r="E162" i="11"/>
  <c r="F162" i="11"/>
  <c r="E163" i="11"/>
  <c r="D163" i="11" s="1"/>
  <c r="F163" i="11"/>
  <c r="E164" i="11"/>
  <c r="F164" i="11"/>
  <c r="E165" i="11"/>
  <c r="F165" i="11"/>
  <c r="E166" i="11"/>
  <c r="F166" i="11"/>
  <c r="D170" i="11"/>
  <c r="E170" i="11"/>
  <c r="F170" i="11"/>
  <c r="E172" i="11"/>
  <c r="D172" i="11" s="1"/>
  <c r="F172" i="11"/>
  <c r="E173" i="11"/>
  <c r="F173" i="11"/>
  <c r="E174" i="11"/>
  <c r="F174" i="11"/>
  <c r="E175" i="11"/>
  <c r="D175" i="11" s="1"/>
  <c r="F175" i="11"/>
  <c r="E176" i="11"/>
  <c r="F176" i="11"/>
  <c r="E177" i="11"/>
  <c r="F177" i="11"/>
  <c r="E178" i="11"/>
  <c r="F178" i="11"/>
  <c r="F179" i="11"/>
  <c r="E180" i="11"/>
  <c r="F180" i="11"/>
  <c r="E181" i="11"/>
  <c r="D181" i="11" s="1"/>
  <c r="F181" i="11"/>
  <c r="E182" i="11"/>
  <c r="F182" i="11"/>
  <c r="E183" i="11"/>
  <c r="F183" i="11"/>
  <c r="E184" i="11"/>
  <c r="F184" i="11"/>
  <c r="E185" i="11"/>
  <c r="D185" i="11" s="1"/>
  <c r="F185" i="11"/>
  <c r="E186" i="11"/>
  <c r="F186" i="11"/>
  <c r="E187" i="11"/>
  <c r="D187" i="11" s="1"/>
  <c r="F187" i="11"/>
  <c r="E188" i="11"/>
  <c r="F188" i="11"/>
  <c r="D189" i="11"/>
  <c r="E189" i="11"/>
  <c r="F189" i="11"/>
  <c r="E190" i="11"/>
  <c r="F190" i="11"/>
  <c r="E191" i="11"/>
  <c r="F191" i="11"/>
  <c r="E192" i="11"/>
  <c r="F192" i="11"/>
  <c r="E193" i="11"/>
  <c r="D193" i="11" s="1"/>
  <c r="F193" i="11"/>
  <c r="E194" i="11"/>
  <c r="D194" i="11" s="1"/>
  <c r="F194" i="11"/>
  <c r="E195" i="11"/>
  <c r="F195" i="11"/>
  <c r="E196" i="11"/>
  <c r="F196" i="11"/>
  <c r="E197" i="11"/>
  <c r="D197" i="11" s="1"/>
  <c r="F197" i="11"/>
  <c r="E198" i="11"/>
  <c r="F198" i="11"/>
  <c r="E199" i="11"/>
  <c r="F199" i="11"/>
  <c r="E200" i="11"/>
  <c r="F200" i="11"/>
  <c r="D204" i="11"/>
  <c r="E204" i="11"/>
  <c r="C204" i="11" s="1"/>
  <c r="D205" i="11"/>
  <c r="E205" i="11"/>
  <c r="D210" i="11"/>
  <c r="C210" i="11" s="1"/>
  <c r="E210" i="11"/>
  <c r="D211" i="11"/>
  <c r="E211" i="11"/>
  <c r="D212" i="11"/>
  <c r="E212" i="11"/>
  <c r="D213" i="11"/>
  <c r="C213" i="11" s="1"/>
  <c r="E213" i="11"/>
  <c r="F218" i="11"/>
  <c r="G218" i="11"/>
  <c r="H218" i="11"/>
  <c r="D218" i="11" s="1"/>
  <c r="I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V218" i="11"/>
  <c r="W218" i="11"/>
  <c r="X218" i="11"/>
  <c r="Y218" i="11"/>
  <c r="Z218" i="11"/>
  <c r="AA218" i="11"/>
  <c r="AB218" i="11"/>
  <c r="AC218" i="11"/>
  <c r="AD218" i="11"/>
  <c r="AE218" i="11"/>
  <c r="AF218" i="11"/>
  <c r="AG218" i="11"/>
  <c r="AH218" i="11"/>
  <c r="AI218" i="11"/>
  <c r="AJ218" i="11"/>
  <c r="AK218" i="11"/>
  <c r="AL218" i="11"/>
  <c r="AM218" i="11"/>
  <c r="AN218" i="11"/>
  <c r="AO218" i="11"/>
  <c r="AP218" i="11"/>
  <c r="AQ218" i="11"/>
  <c r="AR218" i="11"/>
  <c r="AS218" i="11"/>
  <c r="E219" i="11"/>
  <c r="C219" i="11" s="1"/>
  <c r="E220" i="11"/>
  <c r="C220" i="11" s="1"/>
  <c r="E221" i="11"/>
  <c r="C221" i="11" s="1"/>
  <c r="E222" i="11"/>
  <c r="C222" i="11" s="1"/>
  <c r="E223" i="11"/>
  <c r="C223" i="11" s="1"/>
  <c r="E224" i="11"/>
  <c r="C224" i="11" s="1"/>
  <c r="E225" i="11"/>
  <c r="C225" i="11" s="1"/>
  <c r="C226" i="11"/>
  <c r="E226" i="11"/>
  <c r="E227" i="11"/>
  <c r="C227" i="11" s="1"/>
  <c r="D228" i="11"/>
  <c r="E228" i="11"/>
  <c r="D229" i="11"/>
  <c r="E229" i="11"/>
  <c r="D230" i="11"/>
  <c r="E230" i="11"/>
  <c r="D231" i="11"/>
  <c r="C231" i="11" s="1"/>
  <c r="E231" i="11"/>
  <c r="D232" i="11"/>
  <c r="C232" i="11" s="1"/>
  <c r="E232" i="11"/>
  <c r="D233" i="11"/>
  <c r="E233" i="11"/>
  <c r="D234" i="11"/>
  <c r="C234" i="11" s="1"/>
  <c r="E234" i="11"/>
  <c r="D235" i="11"/>
  <c r="E235" i="11"/>
  <c r="C235" i="11" s="1"/>
  <c r="D236" i="11"/>
  <c r="C236" i="11" s="1"/>
  <c r="E236" i="11"/>
  <c r="D241" i="11"/>
  <c r="C241" i="11" s="1"/>
  <c r="E241" i="11"/>
  <c r="D242" i="11"/>
  <c r="E242" i="11"/>
  <c r="D243" i="11"/>
  <c r="E243" i="11"/>
  <c r="C243" i="11" s="1"/>
  <c r="D244" i="11"/>
  <c r="C244" i="11" s="1"/>
  <c r="E244" i="11"/>
  <c r="D245" i="11"/>
  <c r="C245" i="11" s="1"/>
  <c r="E245" i="11"/>
  <c r="D246" i="11"/>
  <c r="E246" i="11"/>
  <c r="C247" i="11"/>
  <c r="D247" i="11"/>
  <c r="E247" i="11"/>
  <c r="D252" i="11"/>
  <c r="E252" i="11"/>
  <c r="D253" i="11"/>
  <c r="E253" i="11"/>
  <c r="D254" i="11"/>
  <c r="E254" i="11"/>
  <c r="C259" i="11"/>
  <c r="B259" i="11" s="1"/>
  <c r="D259" i="11"/>
  <c r="C260" i="11"/>
  <c r="B260" i="11" s="1"/>
  <c r="D260" i="11"/>
  <c r="B287" i="11"/>
  <c r="D192" i="11" l="1"/>
  <c r="D190" i="11"/>
  <c r="D156" i="11"/>
  <c r="D140" i="11"/>
  <c r="D138" i="11"/>
  <c r="M119" i="11"/>
  <c r="I119" i="11"/>
  <c r="D113" i="11"/>
  <c r="D100" i="11"/>
  <c r="D106" i="11" s="1"/>
  <c r="C119" i="12"/>
  <c r="C252" i="11"/>
  <c r="C228" i="11"/>
  <c r="C233" i="11"/>
  <c r="E218" i="11"/>
  <c r="C218" i="11" s="1"/>
  <c r="D195" i="11"/>
  <c r="D186" i="11"/>
  <c r="D164" i="11"/>
  <c r="D143" i="11"/>
  <c r="C128" i="11"/>
  <c r="E126" i="11"/>
  <c r="P119" i="11"/>
  <c r="L119" i="11"/>
  <c r="H119" i="11"/>
  <c r="D105" i="11"/>
  <c r="C55" i="11"/>
  <c r="C105" i="12"/>
  <c r="C106" i="12" s="1"/>
  <c r="A287" i="12" s="1"/>
  <c r="C253" i="11"/>
  <c r="C229" i="11"/>
  <c r="C212" i="11"/>
  <c r="C205" i="11"/>
  <c r="D200" i="11"/>
  <c r="D198" i="11"/>
  <c r="D184" i="11"/>
  <c r="D182" i="11"/>
  <c r="D176" i="11"/>
  <c r="N119" i="11"/>
  <c r="F119" i="11"/>
  <c r="C99" i="11"/>
  <c r="C71" i="11"/>
  <c r="C100" i="11"/>
  <c r="C242" i="11"/>
  <c r="C211" i="11"/>
  <c r="D178" i="11"/>
  <c r="D173" i="11"/>
  <c r="D166" i="11"/>
  <c r="D161" i="11"/>
  <c r="D158" i="11"/>
  <c r="D153" i="11"/>
  <c r="D150" i="11"/>
  <c r="C123" i="11"/>
  <c r="C115" i="11"/>
  <c r="C112" i="11"/>
  <c r="D119" i="11"/>
  <c r="C103" i="11"/>
  <c r="C92" i="11"/>
  <c r="C89" i="11"/>
  <c r="C80" i="11"/>
  <c r="C73" i="11"/>
  <c r="C64" i="11"/>
  <c r="C57" i="11"/>
  <c r="C246" i="11"/>
  <c r="D199" i="11"/>
  <c r="D196" i="11"/>
  <c r="D191" i="11"/>
  <c r="D188" i="11"/>
  <c r="D183" i="11"/>
  <c r="D180" i="11"/>
  <c r="D144" i="11"/>
  <c r="D139" i="11"/>
  <c r="C130" i="11"/>
  <c r="E113" i="11"/>
  <c r="E119" i="11" s="1"/>
  <c r="C110" i="11"/>
  <c r="C113" i="11" s="1"/>
  <c r="C104" i="11"/>
  <c r="C101" i="11"/>
  <c r="C254" i="11"/>
  <c r="C230" i="11"/>
  <c r="D177" i="11"/>
  <c r="D174" i="11"/>
  <c r="D165" i="11"/>
  <c r="D162" i="11"/>
  <c r="D157" i="11"/>
  <c r="D154" i="11"/>
  <c r="D149" i="11"/>
  <c r="D146" i="11"/>
  <c r="C124" i="11"/>
  <c r="C114" i="11"/>
  <c r="C111" i="11"/>
  <c r="M106" i="11"/>
  <c r="I106" i="11"/>
  <c r="E106" i="11"/>
  <c r="C93" i="11"/>
  <c r="CA93" i="11" s="1"/>
  <c r="C84" i="11"/>
  <c r="C81" i="11"/>
  <c r="C72" i="11"/>
  <c r="C69" i="11"/>
  <c r="C56" i="11"/>
  <c r="C34" i="11"/>
  <c r="C118" i="11" l="1"/>
  <c r="C119" i="11" s="1"/>
  <c r="C105" i="11"/>
  <c r="C126" i="11"/>
  <c r="C106" i="11" l="1"/>
  <c r="A287" i="11" s="1"/>
  <c r="B287" i="13"/>
  <c r="D260" i="13"/>
  <c r="B260" i="13" s="1"/>
  <c r="C260" i="13"/>
  <c r="D259" i="13"/>
  <c r="C259" i="13"/>
  <c r="E254" i="13"/>
  <c r="D254" i="13"/>
  <c r="E253" i="13"/>
  <c r="D253" i="13"/>
  <c r="C253" i="13" s="1"/>
  <c r="E252" i="13"/>
  <c r="D252" i="13"/>
  <c r="C252" i="13"/>
  <c r="E247" i="13"/>
  <c r="C247" i="13" s="1"/>
  <c r="D247" i="13"/>
  <c r="E246" i="13"/>
  <c r="D246" i="13"/>
  <c r="C246" i="13" s="1"/>
  <c r="E245" i="13"/>
  <c r="D245" i="13"/>
  <c r="E244" i="13"/>
  <c r="D244" i="13"/>
  <c r="C244" i="13"/>
  <c r="E243" i="13"/>
  <c r="D243" i="13"/>
  <c r="E242" i="13"/>
  <c r="D242" i="13"/>
  <c r="E241" i="13"/>
  <c r="D241" i="13"/>
  <c r="C241" i="13" s="1"/>
  <c r="E236" i="13"/>
  <c r="D236" i="13"/>
  <c r="C236" i="13" s="1"/>
  <c r="E235" i="13"/>
  <c r="D235" i="13"/>
  <c r="E234" i="13"/>
  <c r="D234" i="13"/>
  <c r="E233" i="13"/>
  <c r="D233" i="13"/>
  <c r="C233" i="13" s="1"/>
  <c r="E232" i="13"/>
  <c r="C232" i="13" s="1"/>
  <c r="D232" i="13"/>
  <c r="E231" i="13"/>
  <c r="D231" i="13"/>
  <c r="E230" i="13"/>
  <c r="D230" i="13"/>
  <c r="E229" i="13"/>
  <c r="D229" i="13"/>
  <c r="C229" i="13" s="1"/>
  <c r="E228" i="13"/>
  <c r="D228" i="13"/>
  <c r="C228" i="13"/>
  <c r="E227" i="13"/>
  <c r="C227" i="13" s="1"/>
  <c r="E226" i="13"/>
  <c r="C226" i="13"/>
  <c r="E225" i="13"/>
  <c r="C225" i="13" s="1"/>
  <c r="E224" i="13"/>
  <c r="C224" i="13" s="1"/>
  <c r="E223" i="13"/>
  <c r="C223" i="13" s="1"/>
  <c r="E222" i="13"/>
  <c r="C222" i="13"/>
  <c r="E221" i="13"/>
  <c r="C221" i="13" s="1"/>
  <c r="E220" i="13"/>
  <c r="C220" i="13"/>
  <c r="E219" i="13"/>
  <c r="C219" i="13" s="1"/>
  <c r="AS218" i="13"/>
  <c r="AR218" i="13"/>
  <c r="AQ218" i="13"/>
  <c r="AP218" i="13"/>
  <c r="AO218" i="13"/>
  <c r="AN218" i="13"/>
  <c r="AM218" i="13"/>
  <c r="AL218" i="13"/>
  <c r="AK218" i="13"/>
  <c r="AJ218" i="13"/>
  <c r="AI218" i="13"/>
  <c r="AH218" i="13"/>
  <c r="AG218" i="13"/>
  <c r="AF218" i="13"/>
  <c r="AE218" i="13"/>
  <c r="AD218" i="13"/>
  <c r="AC218" i="13"/>
  <c r="AB218" i="13"/>
  <c r="AA218" i="13"/>
  <c r="Z218" i="13"/>
  <c r="Y218" i="13"/>
  <c r="X218" i="13"/>
  <c r="W218" i="13"/>
  <c r="V218" i="13"/>
  <c r="U218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E218" i="13" s="1"/>
  <c r="F218" i="13"/>
  <c r="D218" i="13" s="1"/>
  <c r="C218" i="13" s="1"/>
  <c r="E213" i="13"/>
  <c r="D213" i="13"/>
  <c r="C213" i="13"/>
  <c r="E212" i="13"/>
  <c r="D212" i="13"/>
  <c r="E211" i="13"/>
  <c r="D211" i="13"/>
  <c r="E210" i="13"/>
  <c r="D210" i="13"/>
  <c r="C210" i="13" s="1"/>
  <c r="E205" i="13"/>
  <c r="D205" i="13"/>
  <c r="C205" i="13" s="1"/>
  <c r="E204" i="13"/>
  <c r="D204" i="13"/>
  <c r="F200" i="13"/>
  <c r="E200" i="13"/>
  <c r="F199" i="13"/>
  <c r="E199" i="13"/>
  <c r="D199" i="13" s="1"/>
  <c r="F198" i="13"/>
  <c r="D198" i="13" s="1"/>
  <c r="E198" i="13"/>
  <c r="F197" i="13"/>
  <c r="E197" i="13"/>
  <c r="F196" i="13"/>
  <c r="E196" i="13"/>
  <c r="F195" i="13"/>
  <c r="E195" i="13"/>
  <c r="D195" i="13" s="1"/>
  <c r="F194" i="13"/>
  <c r="E194" i="13"/>
  <c r="D194" i="13"/>
  <c r="F193" i="13"/>
  <c r="D193" i="13" s="1"/>
  <c r="E193" i="13"/>
  <c r="F192" i="13"/>
  <c r="E192" i="13"/>
  <c r="D192" i="13" s="1"/>
  <c r="F191" i="13"/>
  <c r="E191" i="13"/>
  <c r="F190" i="13"/>
  <c r="E190" i="13"/>
  <c r="D190" i="13"/>
  <c r="F189" i="13"/>
  <c r="E189" i="13"/>
  <c r="F188" i="13"/>
  <c r="E188" i="13"/>
  <c r="F187" i="13"/>
  <c r="E187" i="13"/>
  <c r="D187" i="13" s="1"/>
  <c r="F186" i="13"/>
  <c r="E186" i="13"/>
  <c r="D186" i="13" s="1"/>
  <c r="F185" i="13"/>
  <c r="E185" i="13"/>
  <c r="F184" i="13"/>
  <c r="E184" i="13"/>
  <c r="F183" i="13"/>
  <c r="E183" i="13"/>
  <c r="D183" i="13" s="1"/>
  <c r="F182" i="13"/>
  <c r="D182" i="13" s="1"/>
  <c r="E182" i="13"/>
  <c r="F181" i="13"/>
  <c r="E181" i="13"/>
  <c r="F180" i="13"/>
  <c r="E180" i="13"/>
  <c r="F179" i="13"/>
  <c r="F178" i="13"/>
  <c r="E178" i="13"/>
  <c r="F177" i="13"/>
  <c r="E177" i="13"/>
  <c r="D177" i="13"/>
  <c r="F176" i="13"/>
  <c r="E176" i="13"/>
  <c r="D176" i="13"/>
  <c r="F175" i="13"/>
  <c r="D175" i="13" s="1"/>
  <c r="E175" i="13"/>
  <c r="F174" i="13"/>
  <c r="E174" i="13"/>
  <c r="F173" i="13"/>
  <c r="E173" i="13"/>
  <c r="F172" i="13"/>
  <c r="E172" i="13"/>
  <c r="D172" i="13"/>
  <c r="F170" i="13"/>
  <c r="E170" i="13"/>
  <c r="F166" i="13"/>
  <c r="E166" i="13"/>
  <c r="F165" i="13"/>
  <c r="E165" i="13"/>
  <c r="D165" i="13"/>
  <c r="F164" i="13"/>
  <c r="D164" i="13" s="1"/>
  <c r="E164" i="13"/>
  <c r="F163" i="13"/>
  <c r="E163" i="13"/>
  <c r="F162" i="13"/>
  <c r="E162" i="13"/>
  <c r="F161" i="13"/>
  <c r="E161" i="13"/>
  <c r="D161" i="13" s="1"/>
  <c r="F160" i="13"/>
  <c r="E160" i="13"/>
  <c r="D160" i="13"/>
  <c r="F159" i="13"/>
  <c r="D159" i="13" s="1"/>
  <c r="E159" i="13"/>
  <c r="F158" i="13"/>
  <c r="E158" i="13"/>
  <c r="F157" i="13"/>
  <c r="E157" i="13"/>
  <c r="D157" i="13" s="1"/>
  <c r="F156" i="13"/>
  <c r="E156" i="13"/>
  <c r="D156" i="13" s="1"/>
  <c r="F155" i="13"/>
  <c r="E155" i="13"/>
  <c r="F154" i="13"/>
  <c r="E154" i="13"/>
  <c r="F153" i="13"/>
  <c r="E153" i="13"/>
  <c r="D153" i="13" s="1"/>
  <c r="F152" i="13"/>
  <c r="E152" i="13"/>
  <c r="D152" i="13" s="1"/>
  <c r="F151" i="13"/>
  <c r="E151" i="13"/>
  <c r="F150" i="13"/>
  <c r="E150" i="13"/>
  <c r="F149" i="13"/>
  <c r="E149" i="13"/>
  <c r="D149" i="13" s="1"/>
  <c r="F148" i="13"/>
  <c r="E148" i="13"/>
  <c r="D148" i="13"/>
  <c r="F147" i="13"/>
  <c r="D147" i="13" s="1"/>
  <c r="E147" i="13"/>
  <c r="F146" i="13"/>
  <c r="E146" i="13"/>
  <c r="F145" i="13"/>
  <c r="F144" i="13"/>
  <c r="E144" i="13"/>
  <c r="F143" i="13"/>
  <c r="E143" i="13"/>
  <c r="F142" i="13"/>
  <c r="E142" i="13"/>
  <c r="D142" i="13"/>
  <c r="F141" i="13"/>
  <c r="D141" i="13" s="1"/>
  <c r="E141" i="13"/>
  <c r="F140" i="13"/>
  <c r="E140" i="13"/>
  <c r="D140" i="13" s="1"/>
  <c r="F139" i="13"/>
  <c r="E139" i="13"/>
  <c r="F138" i="13"/>
  <c r="E138" i="13"/>
  <c r="D138" i="13" s="1"/>
  <c r="F136" i="13"/>
  <c r="E136" i="13"/>
  <c r="E130" i="13"/>
  <c r="D130" i="13"/>
  <c r="E129" i="13"/>
  <c r="D129" i="13"/>
  <c r="C129" i="13" s="1"/>
  <c r="E128" i="13"/>
  <c r="D128" i="13"/>
  <c r="C128" i="13" s="1"/>
  <c r="E127" i="13"/>
  <c r="D127" i="13"/>
  <c r="O126" i="13"/>
  <c r="N126" i="13"/>
  <c r="M126" i="13"/>
  <c r="L126" i="13"/>
  <c r="K126" i="13"/>
  <c r="J126" i="13"/>
  <c r="I126" i="13"/>
  <c r="H126" i="13"/>
  <c r="G126" i="13"/>
  <c r="F126" i="13"/>
  <c r="E125" i="13"/>
  <c r="D125" i="13"/>
  <c r="E124" i="13"/>
  <c r="D124" i="13"/>
  <c r="E123" i="13"/>
  <c r="D123" i="13"/>
  <c r="C123" i="13" s="1"/>
  <c r="P118" i="13"/>
  <c r="O118" i="13"/>
  <c r="N118" i="13"/>
  <c r="M118" i="13"/>
  <c r="L118" i="13"/>
  <c r="K118" i="13"/>
  <c r="J118" i="13"/>
  <c r="I118" i="13"/>
  <c r="H118" i="13"/>
  <c r="G118" i="13"/>
  <c r="F118" i="13"/>
  <c r="E117" i="13"/>
  <c r="D117" i="13"/>
  <c r="C117" i="13"/>
  <c r="E116" i="13"/>
  <c r="C116" i="13" s="1"/>
  <c r="D116" i="13"/>
  <c r="E115" i="13"/>
  <c r="D115" i="13"/>
  <c r="E114" i="13"/>
  <c r="D114" i="13"/>
  <c r="P113" i="13"/>
  <c r="P119" i="13" s="1"/>
  <c r="O113" i="13"/>
  <c r="N113" i="13"/>
  <c r="N119" i="13" s="1"/>
  <c r="M113" i="13"/>
  <c r="M119" i="13" s="1"/>
  <c r="L113" i="13"/>
  <c r="L119" i="13" s="1"/>
  <c r="K113" i="13"/>
  <c r="J113" i="13"/>
  <c r="J119" i="13" s="1"/>
  <c r="I113" i="13"/>
  <c r="I119" i="13" s="1"/>
  <c r="H113" i="13"/>
  <c r="H119" i="13" s="1"/>
  <c r="G113" i="13"/>
  <c r="F113" i="13"/>
  <c r="F119" i="13" s="1"/>
  <c r="E112" i="13"/>
  <c r="D112" i="13"/>
  <c r="E111" i="13"/>
  <c r="D111" i="13"/>
  <c r="E110" i="13"/>
  <c r="E113" i="13" s="1"/>
  <c r="D110" i="13"/>
  <c r="D113" i="13" s="1"/>
  <c r="M105" i="13"/>
  <c r="L105" i="13"/>
  <c r="K105" i="13"/>
  <c r="J105" i="13"/>
  <c r="I105" i="13"/>
  <c r="H105" i="13"/>
  <c r="G105" i="13"/>
  <c r="F105" i="13"/>
  <c r="E104" i="13"/>
  <c r="D104" i="13"/>
  <c r="E103" i="13"/>
  <c r="D103" i="13"/>
  <c r="C103" i="13" s="1"/>
  <c r="E102" i="13"/>
  <c r="D102" i="13"/>
  <c r="C102" i="13" s="1"/>
  <c r="E101" i="13"/>
  <c r="D101" i="13"/>
  <c r="D105" i="13" s="1"/>
  <c r="M100" i="13"/>
  <c r="L100" i="13"/>
  <c r="K100" i="13"/>
  <c r="K106" i="13" s="1"/>
  <c r="J100" i="13"/>
  <c r="I100" i="13"/>
  <c r="H100" i="13"/>
  <c r="G100" i="13"/>
  <c r="G106" i="13" s="1"/>
  <c r="F100" i="13"/>
  <c r="F106" i="13" s="1"/>
  <c r="E99" i="13"/>
  <c r="D99" i="13"/>
  <c r="E98" i="13"/>
  <c r="D98" i="13"/>
  <c r="C98" i="13" s="1"/>
  <c r="E97" i="13"/>
  <c r="E100" i="13" s="1"/>
  <c r="D97" i="13"/>
  <c r="E93" i="13"/>
  <c r="D93" i="13"/>
  <c r="E92" i="13"/>
  <c r="D92" i="13"/>
  <c r="C92" i="13" s="1"/>
  <c r="E91" i="13"/>
  <c r="D91" i="13"/>
  <c r="C91" i="13" s="1"/>
  <c r="E90" i="13"/>
  <c r="C90" i="13" s="1"/>
  <c r="D90" i="13"/>
  <c r="E89" i="13"/>
  <c r="D89" i="13"/>
  <c r="C89" i="13" s="1"/>
  <c r="E84" i="13"/>
  <c r="D84" i="13"/>
  <c r="E83" i="13"/>
  <c r="D83" i="13"/>
  <c r="C83" i="13" s="1"/>
  <c r="E82" i="13"/>
  <c r="D82" i="13"/>
  <c r="C82" i="13" s="1"/>
  <c r="E81" i="13"/>
  <c r="D81" i="13"/>
  <c r="E80" i="13"/>
  <c r="D80" i="13"/>
  <c r="E79" i="13"/>
  <c r="D79" i="13"/>
  <c r="C79" i="13" s="1"/>
  <c r="E74" i="13"/>
  <c r="D74" i="13"/>
  <c r="C74" i="13"/>
  <c r="E73" i="13"/>
  <c r="D73" i="13"/>
  <c r="E72" i="13"/>
  <c r="D72" i="13"/>
  <c r="C72" i="13" s="1"/>
  <c r="E71" i="13"/>
  <c r="D71" i="13"/>
  <c r="C71" i="13" s="1"/>
  <c r="E70" i="13"/>
  <c r="D70" i="13"/>
  <c r="E69" i="13"/>
  <c r="D69" i="13"/>
  <c r="E64" i="13"/>
  <c r="D64" i="13"/>
  <c r="C64" i="13" s="1"/>
  <c r="E59" i="13"/>
  <c r="D59" i="13"/>
  <c r="C59" i="13" s="1"/>
  <c r="E58" i="13"/>
  <c r="C58" i="13" s="1"/>
  <c r="D58" i="13"/>
  <c r="E57" i="13"/>
  <c r="D57" i="13"/>
  <c r="C57" i="13" s="1"/>
  <c r="E56" i="13"/>
  <c r="D56" i="13"/>
  <c r="E55" i="13"/>
  <c r="D55" i="13"/>
  <c r="C55" i="13" s="1"/>
  <c r="CA50" i="13"/>
  <c r="C50" i="13"/>
  <c r="C44" i="13"/>
  <c r="C43" i="13"/>
  <c r="C42" i="13"/>
  <c r="C41" i="13"/>
  <c r="C40" i="13"/>
  <c r="C39" i="13"/>
  <c r="C38" i="13"/>
  <c r="C37" i="13"/>
  <c r="C36" i="13"/>
  <c r="C35" i="13"/>
  <c r="L34" i="13"/>
  <c r="K34" i="13"/>
  <c r="J34" i="13"/>
  <c r="I34" i="13"/>
  <c r="H34" i="13"/>
  <c r="G34" i="13"/>
  <c r="F34" i="13"/>
  <c r="E34" i="13"/>
  <c r="D34" i="13"/>
  <c r="C34" i="13" s="1"/>
  <c r="CD20" i="13"/>
  <c r="C16" i="13"/>
  <c r="C15" i="13"/>
  <c r="C14" i="13"/>
  <c r="C13" i="13"/>
  <c r="C12" i="13"/>
  <c r="C11" i="13"/>
  <c r="CD14" i="13" s="1"/>
  <c r="A5" i="13"/>
  <c r="A4" i="13"/>
  <c r="A3" i="13"/>
  <c r="A2" i="13"/>
  <c r="CD11" i="13" l="1"/>
  <c r="CD15" i="13"/>
  <c r="C70" i="13"/>
  <c r="C127" i="13"/>
  <c r="D151" i="13"/>
  <c r="D181" i="13"/>
  <c r="C80" i="13"/>
  <c r="J106" i="13"/>
  <c r="C111" i="13"/>
  <c r="D118" i="13"/>
  <c r="D119" i="13" s="1"/>
  <c r="D136" i="13"/>
  <c r="D139" i="13"/>
  <c r="D155" i="13"/>
  <c r="D185" i="13"/>
  <c r="C204" i="13"/>
  <c r="C235" i="13"/>
  <c r="CD13" i="13"/>
  <c r="D100" i="13"/>
  <c r="D106" i="13" s="1"/>
  <c r="E105" i="13"/>
  <c r="E106" i="13" s="1"/>
  <c r="C125" i="13"/>
  <c r="D163" i="13"/>
  <c r="D197" i="13"/>
  <c r="C231" i="13"/>
  <c r="B259" i="13"/>
  <c r="CD12" i="13"/>
  <c r="C56" i="13"/>
  <c r="C84" i="13"/>
  <c r="I106" i="13"/>
  <c r="M106" i="13"/>
  <c r="C104" i="13"/>
  <c r="C110" i="13"/>
  <c r="D143" i="13"/>
  <c r="D170" i="13"/>
  <c r="D173" i="13"/>
  <c r="D184" i="13"/>
  <c r="D189" i="13"/>
  <c r="D191" i="13"/>
  <c r="D200" i="13"/>
  <c r="C212" i="13"/>
  <c r="C234" i="13"/>
  <c r="C243" i="13"/>
  <c r="C245" i="13"/>
  <c r="C69" i="13"/>
  <c r="C93" i="13"/>
  <c r="CA93" i="13" s="1"/>
  <c r="C99" i="13"/>
  <c r="H106" i="13"/>
  <c r="L106" i="13"/>
  <c r="C114" i="13"/>
  <c r="C124" i="13"/>
  <c r="C126" i="13" s="1"/>
  <c r="D150" i="13"/>
  <c r="D158" i="13"/>
  <c r="D166" i="13"/>
  <c r="D178" i="13"/>
  <c r="C81" i="13"/>
  <c r="C101" i="13"/>
  <c r="C105" i="13" s="1"/>
  <c r="C112" i="13"/>
  <c r="G119" i="13"/>
  <c r="K119" i="13"/>
  <c r="O119" i="13"/>
  <c r="E118" i="13"/>
  <c r="E119" i="13" s="1"/>
  <c r="D126" i="13"/>
  <c r="D146" i="13"/>
  <c r="D154" i="13"/>
  <c r="D162" i="13"/>
  <c r="D174" i="13"/>
  <c r="C73" i="13"/>
  <c r="C97" i="13"/>
  <c r="C115" i="13"/>
  <c r="E126" i="13"/>
  <c r="C130" i="13"/>
  <c r="D144" i="13"/>
  <c r="D180" i="13"/>
  <c r="D188" i="13"/>
  <c r="D196" i="13"/>
  <c r="C211" i="13"/>
  <c r="C230" i="13"/>
  <c r="C242" i="13"/>
  <c r="C254" i="13"/>
  <c r="C113" i="13" l="1"/>
  <c r="C118" i="13"/>
  <c r="C119" i="13" s="1"/>
  <c r="C100" i="13"/>
  <c r="C106" i="13" s="1"/>
  <c r="E205" i="1"/>
  <c r="E204" i="1"/>
  <c r="D204" i="1"/>
  <c r="E200" i="1"/>
  <c r="F199" i="1"/>
  <c r="E198" i="1"/>
  <c r="F197" i="1"/>
  <c r="E194" i="1"/>
  <c r="F192" i="1"/>
  <c r="E191" i="1"/>
  <c r="F190" i="1"/>
  <c r="E189" i="1"/>
  <c r="E187" i="1"/>
  <c r="F183" i="1"/>
  <c r="E182" i="1"/>
  <c r="F181" i="1"/>
  <c r="E180" i="1"/>
  <c r="E178" i="1"/>
  <c r="F177" i="1"/>
  <c r="E174" i="1"/>
  <c r="E172" i="1"/>
  <c r="F172" i="1"/>
  <c r="E170" i="1"/>
  <c r="F166" i="1"/>
  <c r="E166" i="1"/>
  <c r="F165" i="1"/>
  <c r="E165" i="1"/>
  <c r="F164" i="1"/>
  <c r="F163" i="1"/>
  <c r="F162" i="1"/>
  <c r="E162" i="1"/>
  <c r="F161" i="1"/>
  <c r="E161" i="1"/>
  <c r="E160" i="1"/>
  <c r="F159" i="1"/>
  <c r="E159" i="1"/>
  <c r="F158" i="1"/>
  <c r="F157" i="1"/>
  <c r="F156" i="1"/>
  <c r="E156" i="1"/>
  <c r="F155" i="1"/>
  <c r="E155" i="1"/>
  <c r="F154" i="1"/>
  <c r="E154" i="1"/>
  <c r="E153" i="1"/>
  <c r="F152" i="1"/>
  <c r="E152" i="1"/>
  <c r="F150" i="1"/>
  <c r="E150" i="1"/>
  <c r="F149" i="1"/>
  <c r="E149" i="1"/>
  <c r="F148" i="1"/>
  <c r="E148" i="1"/>
  <c r="F147" i="1"/>
  <c r="E147" i="1"/>
  <c r="F146" i="1"/>
  <c r="E146" i="1"/>
  <c r="F145" i="1"/>
  <c r="F144" i="1"/>
  <c r="F143" i="1"/>
  <c r="F142" i="1"/>
  <c r="E142" i="1"/>
  <c r="F141" i="1"/>
  <c r="E141" i="1"/>
  <c r="F140" i="1"/>
  <c r="F139" i="1"/>
  <c r="E139" i="1"/>
  <c r="F138" i="1"/>
  <c r="F136" i="1"/>
  <c r="E136" i="1"/>
  <c r="E93" i="1"/>
  <c r="D92" i="1"/>
  <c r="E90" i="1"/>
  <c r="D90" i="1"/>
  <c r="D89" i="1"/>
  <c r="E80" i="1"/>
  <c r="D83" i="1"/>
  <c r="B287" i="1"/>
  <c r="D260" i="1"/>
  <c r="C260" i="1"/>
  <c r="D259" i="1"/>
  <c r="C259" i="1"/>
  <c r="E254" i="1"/>
  <c r="D254" i="1"/>
  <c r="E253" i="1"/>
  <c r="D253" i="1"/>
  <c r="E252" i="1"/>
  <c r="D252" i="1"/>
  <c r="E247" i="1"/>
  <c r="D247" i="1"/>
  <c r="E246" i="1"/>
  <c r="D246" i="1"/>
  <c r="E245" i="1"/>
  <c r="D245" i="1"/>
  <c r="E244" i="1"/>
  <c r="D244" i="1"/>
  <c r="E243" i="1"/>
  <c r="D243" i="1"/>
  <c r="E242" i="1"/>
  <c r="D242" i="1"/>
  <c r="E241" i="1"/>
  <c r="D241" i="1"/>
  <c r="E236" i="1"/>
  <c r="D236" i="1"/>
  <c r="E235" i="1"/>
  <c r="D235" i="1"/>
  <c r="E234" i="1"/>
  <c r="D234" i="1"/>
  <c r="E233" i="1"/>
  <c r="D233" i="1"/>
  <c r="E232" i="1"/>
  <c r="D232" i="1"/>
  <c r="E231" i="1"/>
  <c r="D231" i="1"/>
  <c r="E230" i="1"/>
  <c r="D230" i="1"/>
  <c r="E229" i="1"/>
  <c r="D229" i="1"/>
  <c r="E228" i="1"/>
  <c r="D228" i="1"/>
  <c r="E227" i="1"/>
  <c r="C227" i="1" s="1"/>
  <c r="E226" i="1"/>
  <c r="C226" i="1" s="1"/>
  <c r="E225" i="1"/>
  <c r="C225" i="1" s="1"/>
  <c r="E224" i="1"/>
  <c r="C224" i="1" s="1"/>
  <c r="E223" i="1"/>
  <c r="C223" i="1" s="1"/>
  <c r="E222" i="1"/>
  <c r="C222" i="1" s="1"/>
  <c r="E221" i="1"/>
  <c r="C221" i="1" s="1"/>
  <c r="E220" i="1"/>
  <c r="C220" i="1" s="1"/>
  <c r="E219" i="1"/>
  <c r="C219" i="1" s="1"/>
  <c r="E213" i="1"/>
  <c r="D213" i="1"/>
  <c r="E212" i="1"/>
  <c r="D212" i="1"/>
  <c r="C212" i="1" s="1"/>
  <c r="E211" i="1"/>
  <c r="D211" i="1"/>
  <c r="C211" i="1" s="1"/>
  <c r="E210" i="1"/>
  <c r="D210" i="1"/>
  <c r="E196" i="1"/>
  <c r="E185" i="1"/>
  <c r="E184" i="1"/>
  <c r="E176" i="1"/>
  <c r="F175" i="1"/>
  <c r="F170" i="1"/>
  <c r="E164" i="1"/>
  <c r="E163" i="1"/>
  <c r="F160" i="1"/>
  <c r="E158" i="1"/>
  <c r="E157" i="1"/>
  <c r="F153" i="1"/>
  <c r="F151" i="1"/>
  <c r="E151" i="1"/>
  <c r="E144" i="1"/>
  <c r="E143" i="1"/>
  <c r="E130" i="1"/>
  <c r="D130" i="1"/>
  <c r="C130" i="1" s="1"/>
  <c r="E129" i="1"/>
  <c r="D129" i="1"/>
  <c r="E128" i="1"/>
  <c r="D128" i="1"/>
  <c r="C128" i="1" s="1"/>
  <c r="E127" i="1"/>
  <c r="D127" i="1"/>
  <c r="C127" i="1" s="1"/>
  <c r="O126" i="1"/>
  <c r="N126" i="1"/>
  <c r="M126" i="1"/>
  <c r="L126" i="1"/>
  <c r="K126" i="1"/>
  <c r="J126" i="1"/>
  <c r="I126" i="1"/>
  <c r="H126" i="1"/>
  <c r="G126" i="1"/>
  <c r="F126" i="1"/>
  <c r="E125" i="1"/>
  <c r="D125" i="1"/>
  <c r="C125" i="1"/>
  <c r="E124" i="1"/>
  <c r="D124" i="1"/>
  <c r="E123" i="1"/>
  <c r="E126" i="1" s="1"/>
  <c r="D123" i="1"/>
  <c r="P118" i="1"/>
  <c r="O118" i="1"/>
  <c r="N118" i="1"/>
  <c r="M118" i="1"/>
  <c r="L118" i="1"/>
  <c r="K118" i="1"/>
  <c r="J118" i="1"/>
  <c r="I118" i="1"/>
  <c r="H118" i="1"/>
  <c r="G118" i="1"/>
  <c r="F118" i="1"/>
  <c r="E117" i="1"/>
  <c r="D117" i="1"/>
  <c r="E116" i="1"/>
  <c r="D116" i="1"/>
  <c r="C116" i="1"/>
  <c r="E115" i="1"/>
  <c r="D115" i="1"/>
  <c r="E114" i="1"/>
  <c r="D114" i="1"/>
  <c r="D118" i="1" s="1"/>
  <c r="P113" i="1"/>
  <c r="P119" i="1" s="1"/>
  <c r="O113" i="1"/>
  <c r="O119" i="1" s="1"/>
  <c r="N113" i="1"/>
  <c r="N119" i="1" s="1"/>
  <c r="M113" i="1"/>
  <c r="M119" i="1" s="1"/>
  <c r="L113" i="1"/>
  <c r="L119" i="1" s="1"/>
  <c r="K113" i="1"/>
  <c r="K119" i="1" s="1"/>
  <c r="J113" i="1"/>
  <c r="J119" i="1" s="1"/>
  <c r="I113" i="1"/>
  <c r="I119" i="1" s="1"/>
  <c r="H113" i="1"/>
  <c r="H119" i="1" s="1"/>
  <c r="G113" i="1"/>
  <c r="G119" i="1" s="1"/>
  <c r="F113" i="1"/>
  <c r="F119" i="1" s="1"/>
  <c r="E112" i="1"/>
  <c r="D112" i="1"/>
  <c r="E111" i="1"/>
  <c r="D111" i="1"/>
  <c r="C111" i="1" s="1"/>
  <c r="E110" i="1"/>
  <c r="D110" i="1"/>
  <c r="M105" i="1"/>
  <c r="L105" i="1"/>
  <c r="K105" i="1"/>
  <c r="J105" i="1"/>
  <c r="I105" i="1"/>
  <c r="H105" i="1"/>
  <c r="G105" i="1"/>
  <c r="F105" i="1"/>
  <c r="E104" i="1"/>
  <c r="D104" i="1"/>
  <c r="E103" i="1"/>
  <c r="D103" i="1"/>
  <c r="C103" i="1" s="1"/>
  <c r="E102" i="1"/>
  <c r="D102" i="1"/>
  <c r="C102" i="1" s="1"/>
  <c r="E101" i="1"/>
  <c r="E105" i="1" s="1"/>
  <c r="D101" i="1"/>
  <c r="D105" i="1" s="1"/>
  <c r="M100" i="1"/>
  <c r="L100" i="1"/>
  <c r="K100" i="1"/>
  <c r="K106" i="1" s="1"/>
  <c r="J100" i="1"/>
  <c r="I100" i="1"/>
  <c r="H100" i="1"/>
  <c r="G100" i="1"/>
  <c r="G106" i="1" s="1"/>
  <c r="F100" i="1"/>
  <c r="E99" i="1"/>
  <c r="D99" i="1"/>
  <c r="D100" i="1" s="1"/>
  <c r="D106" i="1" s="1"/>
  <c r="E98" i="1"/>
  <c r="D98" i="1"/>
  <c r="E97" i="1"/>
  <c r="D97" i="1"/>
  <c r="C97" i="1" s="1"/>
  <c r="E91" i="1"/>
  <c r="E64" i="1"/>
  <c r="D64" i="1"/>
  <c r="E59" i="1"/>
  <c r="D59" i="1"/>
  <c r="C59" i="1" s="1"/>
  <c r="E58" i="1"/>
  <c r="D58" i="1"/>
  <c r="C58" i="1" s="1"/>
  <c r="E57" i="1"/>
  <c r="D57" i="1"/>
  <c r="C57" i="1" s="1"/>
  <c r="E56" i="1"/>
  <c r="D56" i="1"/>
  <c r="E55" i="1"/>
  <c r="D55" i="1"/>
  <c r="C55" i="1" s="1"/>
  <c r="CA50" i="1"/>
  <c r="C50" i="1"/>
  <c r="C44" i="1"/>
  <c r="C43" i="1"/>
  <c r="C42" i="1"/>
  <c r="C41" i="1"/>
  <c r="C40" i="1"/>
  <c r="C39" i="1"/>
  <c r="C38" i="1"/>
  <c r="C37" i="1"/>
  <c r="C36" i="1"/>
  <c r="C35" i="1"/>
  <c r="L34" i="1"/>
  <c r="K34" i="1"/>
  <c r="J34" i="1"/>
  <c r="I34" i="1"/>
  <c r="H34" i="1"/>
  <c r="G34" i="1"/>
  <c r="F34" i="1"/>
  <c r="E34" i="1"/>
  <c r="D34" i="1"/>
  <c r="C16" i="1"/>
  <c r="C15" i="1"/>
  <c r="C14" i="1"/>
  <c r="C13" i="1"/>
  <c r="C12" i="1"/>
  <c r="C11" i="1"/>
  <c r="CD13" i="1" s="1"/>
  <c r="A5" i="1"/>
  <c r="A4" i="1"/>
  <c r="A3" i="1"/>
  <c r="A2" i="1"/>
  <c r="B287" i="7"/>
  <c r="D260" i="7"/>
  <c r="C260" i="7"/>
  <c r="D259" i="7"/>
  <c r="C259" i="7"/>
  <c r="E254" i="7"/>
  <c r="D254" i="7"/>
  <c r="C254" i="7"/>
  <c r="E253" i="7"/>
  <c r="D253" i="7"/>
  <c r="E252" i="7"/>
  <c r="D252" i="7"/>
  <c r="E247" i="7"/>
  <c r="D247" i="7"/>
  <c r="E246" i="7"/>
  <c r="D246" i="7"/>
  <c r="C246" i="7" s="1"/>
  <c r="E245" i="7"/>
  <c r="D245" i="7"/>
  <c r="C245" i="7" s="1"/>
  <c r="E244" i="7"/>
  <c r="C244" i="7" s="1"/>
  <c r="D244" i="7"/>
  <c r="E243" i="7"/>
  <c r="D243" i="7"/>
  <c r="C243" i="7" s="1"/>
  <c r="E242" i="7"/>
  <c r="D242" i="7"/>
  <c r="E241" i="7"/>
  <c r="D241" i="7"/>
  <c r="C241" i="7" s="1"/>
  <c r="E236" i="7"/>
  <c r="C236" i="7" s="1"/>
  <c r="D236" i="7"/>
  <c r="E235" i="7"/>
  <c r="D235" i="7"/>
  <c r="C235" i="7" s="1"/>
  <c r="E234" i="7"/>
  <c r="C234" i="7" s="1"/>
  <c r="D234" i="7"/>
  <c r="E233" i="7"/>
  <c r="D233" i="7"/>
  <c r="C233" i="7" s="1"/>
  <c r="E232" i="7"/>
  <c r="D232" i="7"/>
  <c r="E231" i="7"/>
  <c r="D231" i="7"/>
  <c r="C231" i="7" s="1"/>
  <c r="E230" i="7"/>
  <c r="D230" i="7"/>
  <c r="C230" i="7"/>
  <c r="E229" i="7"/>
  <c r="D229" i="7"/>
  <c r="E228" i="7"/>
  <c r="D228" i="7"/>
  <c r="E227" i="7"/>
  <c r="C227" i="7" s="1"/>
  <c r="E226" i="7"/>
  <c r="C226" i="7"/>
  <c r="E225" i="7"/>
  <c r="C225" i="7" s="1"/>
  <c r="E224" i="7"/>
  <c r="C224" i="7" s="1"/>
  <c r="E223" i="7"/>
  <c r="C223" i="7" s="1"/>
  <c r="E222" i="7"/>
  <c r="C222" i="7"/>
  <c r="E221" i="7"/>
  <c r="C221" i="7" s="1"/>
  <c r="E220" i="7"/>
  <c r="C220" i="7"/>
  <c r="E219" i="7"/>
  <c r="C219" i="7" s="1"/>
  <c r="AS218" i="7"/>
  <c r="AR218" i="7"/>
  <c r="AQ218" i="7"/>
  <c r="AP218" i="7"/>
  <c r="AO218" i="7"/>
  <c r="AN218" i="7"/>
  <c r="AM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Z218" i="7"/>
  <c r="Y218" i="7"/>
  <c r="X218" i="7"/>
  <c r="W218" i="7"/>
  <c r="V218" i="7"/>
  <c r="U218" i="7"/>
  <c r="T218" i="7"/>
  <c r="S218" i="7"/>
  <c r="R218" i="7"/>
  <c r="Q218" i="7"/>
  <c r="P218" i="7"/>
  <c r="O218" i="7"/>
  <c r="N218" i="7"/>
  <c r="M218" i="7"/>
  <c r="L218" i="7"/>
  <c r="K218" i="7"/>
  <c r="J218" i="7"/>
  <c r="I218" i="7"/>
  <c r="H218" i="7"/>
  <c r="G218" i="7"/>
  <c r="E218" i="7" s="1"/>
  <c r="F218" i="7"/>
  <c r="E213" i="7"/>
  <c r="D213" i="7"/>
  <c r="E212" i="7"/>
  <c r="D212" i="7"/>
  <c r="E211" i="7"/>
  <c r="D211" i="7"/>
  <c r="C211" i="7"/>
  <c r="E210" i="7"/>
  <c r="D210" i="7"/>
  <c r="C210" i="7" s="1"/>
  <c r="E205" i="7"/>
  <c r="D205" i="7"/>
  <c r="E204" i="7"/>
  <c r="D204" i="7"/>
  <c r="C204" i="7" s="1"/>
  <c r="F200" i="7"/>
  <c r="E200" i="7"/>
  <c r="D200" i="7" s="1"/>
  <c r="F199" i="7"/>
  <c r="E199" i="7"/>
  <c r="F198" i="7"/>
  <c r="D198" i="7" s="1"/>
  <c r="E198" i="7"/>
  <c r="F197" i="7"/>
  <c r="E197" i="7"/>
  <c r="F196" i="7"/>
  <c r="E196" i="7"/>
  <c r="D196" i="7"/>
  <c r="F195" i="7"/>
  <c r="E195" i="7"/>
  <c r="D195" i="7" s="1"/>
  <c r="F194" i="7"/>
  <c r="E194" i="7"/>
  <c r="F193" i="7"/>
  <c r="E193" i="7"/>
  <c r="D193" i="7" s="1"/>
  <c r="F192" i="7"/>
  <c r="E192" i="7"/>
  <c r="D192" i="7" s="1"/>
  <c r="F191" i="7"/>
  <c r="E191" i="7"/>
  <c r="F190" i="7"/>
  <c r="D190" i="7" s="1"/>
  <c r="E190" i="7"/>
  <c r="F189" i="7"/>
  <c r="E189" i="7"/>
  <c r="F188" i="7"/>
  <c r="D188" i="7" s="1"/>
  <c r="E188" i="7"/>
  <c r="F187" i="7"/>
  <c r="E187" i="7"/>
  <c r="D187" i="7" s="1"/>
  <c r="F186" i="7"/>
  <c r="E186" i="7"/>
  <c r="F185" i="7"/>
  <c r="E185" i="7"/>
  <c r="D185" i="7" s="1"/>
  <c r="F184" i="7"/>
  <c r="E184" i="7"/>
  <c r="D184" i="7" s="1"/>
  <c r="F183" i="7"/>
  <c r="E183" i="7"/>
  <c r="D183" i="7" s="1"/>
  <c r="F182" i="7"/>
  <c r="D182" i="7" s="1"/>
  <c r="E182" i="7"/>
  <c r="F181" i="7"/>
  <c r="E181" i="7"/>
  <c r="D181" i="7" s="1"/>
  <c r="F180" i="7"/>
  <c r="E180" i="7"/>
  <c r="D180" i="7"/>
  <c r="F179" i="7"/>
  <c r="F178" i="7"/>
  <c r="E178" i="7"/>
  <c r="D178" i="7"/>
  <c r="F177" i="7"/>
  <c r="E177" i="7"/>
  <c r="F176" i="7"/>
  <c r="E176" i="7"/>
  <c r="F175" i="7"/>
  <c r="E175" i="7"/>
  <c r="F174" i="7"/>
  <c r="E174" i="7"/>
  <c r="D174" i="7"/>
  <c r="F173" i="7"/>
  <c r="E173" i="7"/>
  <c r="F172" i="7"/>
  <c r="E172" i="7"/>
  <c r="F170" i="7"/>
  <c r="E170" i="7"/>
  <c r="F166" i="7"/>
  <c r="E166" i="7"/>
  <c r="D166" i="7" s="1"/>
  <c r="F165" i="7"/>
  <c r="E165" i="7"/>
  <c r="D165" i="7" s="1"/>
  <c r="F164" i="7"/>
  <c r="D164" i="7" s="1"/>
  <c r="E164" i="7"/>
  <c r="F163" i="7"/>
  <c r="E163" i="7"/>
  <c r="D163" i="7" s="1"/>
  <c r="F162" i="7"/>
  <c r="E162" i="7"/>
  <c r="F161" i="7"/>
  <c r="E161" i="7"/>
  <c r="D161" i="7" s="1"/>
  <c r="F160" i="7"/>
  <c r="D160" i="7" s="1"/>
  <c r="E160" i="7"/>
  <c r="F159" i="7"/>
  <c r="E159" i="7"/>
  <c r="D159" i="7" s="1"/>
  <c r="F158" i="7"/>
  <c r="D158" i="7" s="1"/>
  <c r="E158" i="7"/>
  <c r="F157" i="7"/>
  <c r="E157" i="7"/>
  <c r="D157" i="7" s="1"/>
  <c r="F156" i="7"/>
  <c r="E156" i="7"/>
  <c r="F155" i="7"/>
  <c r="E155" i="7"/>
  <c r="D155" i="7" s="1"/>
  <c r="F154" i="7"/>
  <c r="E154" i="7"/>
  <c r="D154" i="7"/>
  <c r="F153" i="7"/>
  <c r="E153" i="7"/>
  <c r="F152" i="7"/>
  <c r="E152" i="7"/>
  <c r="F151" i="7"/>
  <c r="E151" i="7"/>
  <c r="F150" i="7"/>
  <c r="E150" i="7"/>
  <c r="D150" i="7"/>
  <c r="F149" i="7"/>
  <c r="E149" i="7"/>
  <c r="D149" i="7" s="1"/>
  <c r="F148" i="7"/>
  <c r="E148" i="7"/>
  <c r="F147" i="7"/>
  <c r="E147" i="7"/>
  <c r="D147" i="7" s="1"/>
  <c r="F146" i="7"/>
  <c r="E146" i="7"/>
  <c r="D146" i="7" s="1"/>
  <c r="F145" i="7"/>
  <c r="F144" i="7"/>
  <c r="E144" i="7"/>
  <c r="D144" i="7" s="1"/>
  <c r="F143" i="7"/>
  <c r="E143" i="7"/>
  <c r="D143" i="7" s="1"/>
  <c r="F142" i="7"/>
  <c r="D142" i="7" s="1"/>
  <c r="E142" i="7"/>
  <c r="F141" i="7"/>
  <c r="E141" i="7"/>
  <c r="D141" i="7" s="1"/>
  <c r="F140" i="7"/>
  <c r="D140" i="7" s="1"/>
  <c r="E140" i="7"/>
  <c r="F139" i="7"/>
  <c r="E139" i="7"/>
  <c r="D139" i="7" s="1"/>
  <c r="F138" i="7"/>
  <c r="E138" i="7"/>
  <c r="F136" i="7"/>
  <c r="E136" i="7"/>
  <c r="D136" i="7" s="1"/>
  <c r="E130" i="7"/>
  <c r="D130" i="7"/>
  <c r="C130" i="7"/>
  <c r="E129" i="7"/>
  <c r="D129" i="7"/>
  <c r="E128" i="7"/>
  <c r="D128" i="7"/>
  <c r="E127" i="7"/>
  <c r="D127" i="7"/>
  <c r="O126" i="7"/>
  <c r="N126" i="7"/>
  <c r="M126" i="7"/>
  <c r="L126" i="7"/>
  <c r="K126" i="7"/>
  <c r="J126" i="7"/>
  <c r="I126" i="7"/>
  <c r="H126" i="7"/>
  <c r="G126" i="7"/>
  <c r="F126" i="7"/>
  <c r="E126" i="7"/>
  <c r="E125" i="7"/>
  <c r="D125" i="7"/>
  <c r="C125" i="7" s="1"/>
  <c r="E124" i="7"/>
  <c r="D124" i="7"/>
  <c r="C124" i="7" s="1"/>
  <c r="E123" i="7"/>
  <c r="D123" i="7"/>
  <c r="C123" i="7" s="1"/>
  <c r="P118" i="7"/>
  <c r="O118" i="7"/>
  <c r="N118" i="7"/>
  <c r="M118" i="7"/>
  <c r="L118" i="7"/>
  <c r="K118" i="7"/>
  <c r="J118" i="7"/>
  <c r="I118" i="7"/>
  <c r="H118" i="7"/>
  <c r="G118" i="7"/>
  <c r="F118" i="7"/>
  <c r="E117" i="7"/>
  <c r="D117" i="7"/>
  <c r="E116" i="7"/>
  <c r="D116" i="7"/>
  <c r="C116" i="7" s="1"/>
  <c r="E115" i="7"/>
  <c r="D115" i="7"/>
  <c r="C115" i="7" s="1"/>
  <c r="E114" i="7"/>
  <c r="D114" i="7"/>
  <c r="P113" i="7"/>
  <c r="P119" i="7" s="1"/>
  <c r="O113" i="7"/>
  <c r="O119" i="7" s="1"/>
  <c r="N113" i="7"/>
  <c r="N119" i="7" s="1"/>
  <c r="M113" i="7"/>
  <c r="M119" i="7" s="1"/>
  <c r="L113" i="7"/>
  <c r="L119" i="7" s="1"/>
  <c r="K113" i="7"/>
  <c r="K119" i="7" s="1"/>
  <c r="J113" i="7"/>
  <c r="J119" i="7" s="1"/>
  <c r="I113" i="7"/>
  <c r="I119" i="7" s="1"/>
  <c r="H113" i="7"/>
  <c r="H119" i="7" s="1"/>
  <c r="G113" i="7"/>
  <c r="G119" i="7" s="1"/>
  <c r="F113" i="7"/>
  <c r="F119" i="7" s="1"/>
  <c r="E112" i="7"/>
  <c r="C112" i="7" s="1"/>
  <c r="D112" i="7"/>
  <c r="E111" i="7"/>
  <c r="D111" i="7"/>
  <c r="C111" i="7" s="1"/>
  <c r="E110" i="7"/>
  <c r="D110" i="7"/>
  <c r="M105" i="7"/>
  <c r="L105" i="7"/>
  <c r="K105" i="7"/>
  <c r="J105" i="7"/>
  <c r="I105" i="7"/>
  <c r="H105" i="7"/>
  <c r="G105" i="7"/>
  <c r="F105" i="7"/>
  <c r="E104" i="7"/>
  <c r="D104" i="7"/>
  <c r="C104" i="7" s="1"/>
  <c r="E103" i="7"/>
  <c r="D103" i="7"/>
  <c r="E102" i="7"/>
  <c r="D102" i="7"/>
  <c r="C102" i="7" s="1"/>
  <c r="E101" i="7"/>
  <c r="D101" i="7"/>
  <c r="C101" i="7"/>
  <c r="M100" i="7"/>
  <c r="M106" i="7" s="1"/>
  <c r="L100" i="7"/>
  <c r="K100" i="7"/>
  <c r="K106" i="7" s="1"/>
  <c r="J100" i="7"/>
  <c r="J106" i="7" s="1"/>
  <c r="I100" i="7"/>
  <c r="I106" i="7" s="1"/>
  <c r="H100" i="7"/>
  <c r="G100" i="7"/>
  <c r="G106" i="7" s="1"/>
  <c r="F100" i="7"/>
  <c r="F106" i="7" s="1"/>
  <c r="E99" i="7"/>
  <c r="C99" i="7" s="1"/>
  <c r="D99" i="7"/>
  <c r="E98" i="7"/>
  <c r="D98" i="7"/>
  <c r="D100" i="7" s="1"/>
  <c r="E97" i="7"/>
  <c r="E100" i="7" s="1"/>
  <c r="D97" i="7"/>
  <c r="E93" i="7"/>
  <c r="D93" i="7"/>
  <c r="C93" i="7" s="1"/>
  <c r="CA93" i="7" s="1"/>
  <c r="E92" i="7"/>
  <c r="D92" i="7"/>
  <c r="C92" i="7" s="1"/>
  <c r="E91" i="7"/>
  <c r="C91" i="7" s="1"/>
  <c r="D91" i="7"/>
  <c r="E90" i="7"/>
  <c r="D90" i="7"/>
  <c r="C90" i="7" s="1"/>
  <c r="E89" i="7"/>
  <c r="C89" i="7" s="1"/>
  <c r="D89" i="7"/>
  <c r="E84" i="7"/>
  <c r="D84" i="7"/>
  <c r="C84" i="7" s="1"/>
  <c r="E83" i="7"/>
  <c r="D83" i="7"/>
  <c r="E82" i="7"/>
  <c r="D82" i="7"/>
  <c r="C82" i="7" s="1"/>
  <c r="E81" i="7"/>
  <c r="D81" i="7"/>
  <c r="C81" i="7"/>
  <c r="E80" i="7"/>
  <c r="D80" i="7"/>
  <c r="E79" i="7"/>
  <c r="D79" i="7"/>
  <c r="E74" i="7"/>
  <c r="D74" i="7"/>
  <c r="E73" i="7"/>
  <c r="D73" i="7"/>
  <c r="C73" i="7"/>
  <c r="E72" i="7"/>
  <c r="D72" i="7"/>
  <c r="C72" i="7" s="1"/>
  <c r="E71" i="7"/>
  <c r="D71" i="7"/>
  <c r="E70" i="7"/>
  <c r="D70" i="7"/>
  <c r="C70" i="7" s="1"/>
  <c r="E69" i="7"/>
  <c r="D69" i="7"/>
  <c r="C69" i="7" s="1"/>
  <c r="E64" i="7"/>
  <c r="D64" i="7"/>
  <c r="C64" i="7" s="1"/>
  <c r="E59" i="7"/>
  <c r="C59" i="7" s="1"/>
  <c r="D59" i="7"/>
  <c r="E58" i="7"/>
  <c r="D58" i="7"/>
  <c r="C58" i="7" s="1"/>
  <c r="E57" i="7"/>
  <c r="C57" i="7" s="1"/>
  <c r="D57" i="7"/>
  <c r="E56" i="7"/>
  <c r="D56" i="7"/>
  <c r="C56" i="7" s="1"/>
  <c r="E55" i="7"/>
  <c r="D55" i="7"/>
  <c r="CA50" i="7"/>
  <c r="C50" i="7"/>
  <c r="C44" i="7"/>
  <c r="C43" i="7"/>
  <c r="C42" i="7"/>
  <c r="C41" i="7"/>
  <c r="C40" i="7"/>
  <c r="C39" i="7"/>
  <c r="C38" i="7"/>
  <c r="C37" i="7"/>
  <c r="C36" i="7"/>
  <c r="C35" i="7"/>
  <c r="L34" i="7"/>
  <c r="K34" i="7"/>
  <c r="J34" i="7"/>
  <c r="I34" i="7"/>
  <c r="H34" i="7"/>
  <c r="G34" i="7"/>
  <c r="F34" i="7"/>
  <c r="E34" i="7"/>
  <c r="D34" i="7"/>
  <c r="CD20" i="7"/>
  <c r="C16" i="7"/>
  <c r="C15" i="7"/>
  <c r="CD14" i="7"/>
  <c r="C14" i="7"/>
  <c r="C13" i="7"/>
  <c r="CD12" i="7"/>
  <c r="C12" i="7"/>
  <c r="C11" i="7"/>
  <c r="CD15" i="7" s="1"/>
  <c r="A5" i="7"/>
  <c r="A4" i="7"/>
  <c r="A3" i="7"/>
  <c r="A2" i="7"/>
  <c r="C252" i="1" l="1"/>
  <c r="C236" i="1"/>
  <c r="C254" i="1"/>
  <c r="C242" i="1"/>
  <c r="C244" i="1"/>
  <c r="C246" i="1"/>
  <c r="D155" i="1"/>
  <c r="B259" i="1"/>
  <c r="C247" i="1"/>
  <c r="C229" i="1"/>
  <c r="C231" i="1"/>
  <c r="D170" i="1"/>
  <c r="D136" i="1"/>
  <c r="C34" i="7"/>
  <c r="D113" i="7"/>
  <c r="D119" i="7" s="1"/>
  <c r="C117" i="7"/>
  <c r="D148" i="7"/>
  <c r="E79" i="1"/>
  <c r="C204" i="1"/>
  <c r="C205" i="7"/>
  <c r="C228" i="7"/>
  <c r="E100" i="1"/>
  <c r="E118" i="1"/>
  <c r="CD20" i="1"/>
  <c r="D80" i="1"/>
  <c r="C80" i="1" s="1"/>
  <c r="E92" i="1"/>
  <c r="C92" i="1" s="1"/>
  <c r="D93" i="1"/>
  <c r="C93" i="1" s="1"/>
  <c r="D141" i="1"/>
  <c r="D147" i="1"/>
  <c r="D159" i="1"/>
  <c r="D163" i="1"/>
  <c r="CD14" i="1"/>
  <c r="CD12" i="1"/>
  <c r="C71" i="7"/>
  <c r="D106" i="7"/>
  <c r="D118" i="7"/>
  <c r="C126" i="7"/>
  <c r="D172" i="7"/>
  <c r="C252" i="7"/>
  <c r="CD11" i="1"/>
  <c r="C123" i="1"/>
  <c r="D126" i="1"/>
  <c r="D151" i="1"/>
  <c r="E84" i="1"/>
  <c r="E83" i="1"/>
  <c r="C83" i="1" s="1"/>
  <c r="E82" i="1"/>
  <c r="E81" i="1"/>
  <c r="CD11" i="7"/>
  <c r="CD13" i="7"/>
  <c r="C79" i="7"/>
  <c r="C97" i="7"/>
  <c r="D105" i="7"/>
  <c r="E118" i="7"/>
  <c r="C128" i="7"/>
  <c r="D152" i="7"/>
  <c r="C90" i="1"/>
  <c r="C55" i="7"/>
  <c r="C74" i="7"/>
  <c r="C80" i="7"/>
  <c r="C83" i="7"/>
  <c r="H106" i="7"/>
  <c r="L106" i="7"/>
  <c r="E105" i="7"/>
  <c r="C103" i="7"/>
  <c r="C110" i="7"/>
  <c r="C113" i="7" s="1"/>
  <c r="C127" i="7"/>
  <c r="C129" i="7"/>
  <c r="D138" i="7"/>
  <c r="D151" i="7"/>
  <c r="D153" i="7"/>
  <c r="D156" i="7"/>
  <c r="D162" i="7"/>
  <c r="D175" i="7"/>
  <c r="D177" i="7"/>
  <c r="D186" i="7"/>
  <c r="D197" i="7"/>
  <c r="D199" i="7"/>
  <c r="C213" i="7"/>
  <c r="C242" i="7"/>
  <c r="B259" i="7"/>
  <c r="CD15" i="1"/>
  <c r="C98" i="1"/>
  <c r="F106" i="1"/>
  <c r="J106" i="1"/>
  <c r="D170" i="7"/>
  <c r="D173" i="7"/>
  <c r="D176" i="7"/>
  <c r="D189" i="7"/>
  <c r="D191" i="7"/>
  <c r="D194" i="7"/>
  <c r="C212" i="7"/>
  <c r="D218" i="7"/>
  <c r="C218" i="7" s="1"/>
  <c r="C229" i="7"/>
  <c r="C232" i="7"/>
  <c r="C247" i="7"/>
  <c r="C253" i="7"/>
  <c r="B260" i="7"/>
  <c r="C56" i="1"/>
  <c r="H106" i="1"/>
  <c r="L106" i="1"/>
  <c r="E113" i="1"/>
  <c r="E119" i="1" s="1"/>
  <c r="C115" i="1"/>
  <c r="C124" i="1"/>
  <c r="C213" i="1"/>
  <c r="C235" i="1"/>
  <c r="C243" i="1"/>
  <c r="C245" i="1"/>
  <c r="B260" i="1"/>
  <c r="E89" i="1"/>
  <c r="C89" i="1" s="1"/>
  <c r="E138" i="1"/>
  <c r="D138" i="1" s="1"/>
  <c r="E140" i="1"/>
  <c r="D140" i="1" s="1"/>
  <c r="F173" i="1"/>
  <c r="F174" i="1"/>
  <c r="F176" i="1"/>
  <c r="D176" i="1" s="1"/>
  <c r="F178" i="1"/>
  <c r="D178" i="1" s="1"/>
  <c r="F179" i="1"/>
  <c r="F180" i="1"/>
  <c r="D180" i="1" s="1"/>
  <c r="F182" i="1"/>
  <c r="D182" i="1" s="1"/>
  <c r="F184" i="1"/>
  <c r="D184" i="1" s="1"/>
  <c r="F185" i="1"/>
  <c r="F186" i="1"/>
  <c r="F187" i="1"/>
  <c r="F188" i="1"/>
  <c r="F189" i="1"/>
  <c r="D189" i="1" s="1"/>
  <c r="F191" i="1"/>
  <c r="D191" i="1" s="1"/>
  <c r="F193" i="1"/>
  <c r="F194" i="1"/>
  <c r="D194" i="1" s="1"/>
  <c r="F195" i="1"/>
  <c r="F196" i="1"/>
  <c r="D196" i="1" s="1"/>
  <c r="F198" i="1"/>
  <c r="D198" i="1" s="1"/>
  <c r="F200" i="1"/>
  <c r="D200" i="1" s="1"/>
  <c r="C34" i="1"/>
  <c r="C64" i="1"/>
  <c r="I106" i="1"/>
  <c r="M106" i="1"/>
  <c r="C104" i="1"/>
  <c r="C110" i="1"/>
  <c r="C112" i="1"/>
  <c r="C117" i="1"/>
  <c r="C129" i="1"/>
  <c r="C210" i="1"/>
  <c r="C228" i="1"/>
  <c r="C230" i="1"/>
  <c r="C253" i="1"/>
  <c r="D84" i="1"/>
  <c r="D81" i="1"/>
  <c r="D79" i="1"/>
  <c r="D91" i="1"/>
  <c r="C91" i="1" s="1"/>
  <c r="E173" i="1"/>
  <c r="E175" i="1"/>
  <c r="D175" i="1" s="1"/>
  <c r="E177" i="1"/>
  <c r="D177" i="1" s="1"/>
  <c r="E181" i="1"/>
  <c r="D181" i="1" s="1"/>
  <c r="E183" i="1"/>
  <c r="D183" i="1" s="1"/>
  <c r="E186" i="1"/>
  <c r="E188" i="1"/>
  <c r="D188" i="1" s="1"/>
  <c r="E190" i="1"/>
  <c r="D190" i="1" s="1"/>
  <c r="E192" i="1"/>
  <c r="D192" i="1" s="1"/>
  <c r="E193" i="1"/>
  <c r="D193" i="1" s="1"/>
  <c r="E195" i="1"/>
  <c r="E197" i="1"/>
  <c r="D197" i="1" s="1"/>
  <c r="E199" i="1"/>
  <c r="D199" i="1" s="1"/>
  <c r="D205" i="1"/>
  <c r="C205" i="1" s="1"/>
  <c r="A287" i="13"/>
  <c r="C241" i="1"/>
  <c r="C232" i="1"/>
  <c r="C234" i="1"/>
  <c r="C233" i="1"/>
  <c r="D185" i="1"/>
  <c r="D174" i="1"/>
  <c r="D187" i="1"/>
  <c r="D172" i="1"/>
  <c r="D164" i="1"/>
  <c r="D139" i="1"/>
  <c r="D152" i="1"/>
  <c r="D143" i="1"/>
  <c r="D158" i="1"/>
  <c r="D146" i="1"/>
  <c r="D153" i="1"/>
  <c r="D160" i="1"/>
  <c r="D162" i="1"/>
  <c r="D142" i="1"/>
  <c r="D148" i="1"/>
  <c r="D157" i="1"/>
  <c r="D166" i="1"/>
  <c r="D144" i="1"/>
  <c r="D150" i="1"/>
  <c r="D154" i="1"/>
  <c r="D161" i="1"/>
  <c r="D149" i="1"/>
  <c r="D156" i="1"/>
  <c r="D165" i="1"/>
  <c r="D82" i="1"/>
  <c r="E106" i="1"/>
  <c r="C113" i="1"/>
  <c r="C101" i="1"/>
  <c r="C105" i="1" s="1"/>
  <c r="D113" i="1"/>
  <c r="D119" i="1" s="1"/>
  <c r="C114" i="1"/>
  <c r="C118" i="1" s="1"/>
  <c r="C99" i="1"/>
  <c r="C100" i="1" s="1"/>
  <c r="E106" i="7"/>
  <c r="C105" i="7"/>
  <c r="C98" i="7"/>
  <c r="C100" i="7" s="1"/>
  <c r="D126" i="7"/>
  <c r="E113" i="7"/>
  <c r="E119" i="7" s="1"/>
  <c r="C114" i="7"/>
  <c r="C118" i="7" s="1"/>
  <c r="C119" i="7" s="1"/>
  <c r="D173" i="1" l="1"/>
  <c r="D195" i="1"/>
  <c r="C79" i="1"/>
  <c r="C82" i="1"/>
  <c r="CA93" i="1"/>
  <c r="C84" i="1"/>
  <c r="C126" i="1"/>
  <c r="D186" i="1"/>
  <c r="C81" i="1"/>
  <c r="C106" i="1"/>
  <c r="C119" i="1"/>
  <c r="C106" i="7"/>
  <c r="A287" i="7"/>
  <c r="B287" i="6" l="1"/>
  <c r="D260" i="6"/>
  <c r="C260" i="6"/>
  <c r="B260" i="6"/>
  <c r="D259" i="6"/>
  <c r="C259" i="6"/>
  <c r="E254" i="6"/>
  <c r="D254" i="6"/>
  <c r="C254" i="6" s="1"/>
  <c r="E253" i="6"/>
  <c r="D253" i="6"/>
  <c r="E252" i="6"/>
  <c r="D252" i="6"/>
  <c r="C252" i="6" s="1"/>
  <c r="E247" i="6"/>
  <c r="D247" i="6"/>
  <c r="C247" i="6" s="1"/>
  <c r="E246" i="6"/>
  <c r="D246" i="6"/>
  <c r="E245" i="6"/>
  <c r="D245" i="6"/>
  <c r="C245" i="6" s="1"/>
  <c r="E244" i="6"/>
  <c r="D244" i="6"/>
  <c r="C244" i="6" s="1"/>
  <c r="E243" i="6"/>
  <c r="D243" i="6"/>
  <c r="C243" i="6" s="1"/>
  <c r="E242" i="6"/>
  <c r="D242" i="6"/>
  <c r="E241" i="6"/>
  <c r="D241" i="6"/>
  <c r="C241" i="6" s="1"/>
  <c r="E236" i="6"/>
  <c r="D236" i="6"/>
  <c r="C236" i="6"/>
  <c r="E235" i="6"/>
  <c r="D235" i="6"/>
  <c r="E234" i="6"/>
  <c r="D234" i="6"/>
  <c r="C234" i="6" s="1"/>
  <c r="E233" i="6"/>
  <c r="D233" i="6"/>
  <c r="E232" i="6"/>
  <c r="D232" i="6"/>
  <c r="C232" i="6"/>
  <c r="E231" i="6"/>
  <c r="D231" i="6"/>
  <c r="E230" i="6"/>
  <c r="D230" i="6"/>
  <c r="C230" i="6" s="1"/>
  <c r="E229" i="6"/>
  <c r="D229" i="6"/>
  <c r="E228" i="6"/>
  <c r="D228" i="6"/>
  <c r="C228" i="6" s="1"/>
  <c r="E227" i="6"/>
  <c r="C227" i="6" s="1"/>
  <c r="E226" i="6"/>
  <c r="C226" i="6"/>
  <c r="E225" i="6"/>
  <c r="C225" i="6" s="1"/>
  <c r="E224" i="6"/>
  <c r="C224" i="6"/>
  <c r="E223" i="6"/>
  <c r="C223" i="6" s="1"/>
  <c r="E222" i="6"/>
  <c r="C222" i="6" s="1"/>
  <c r="E221" i="6"/>
  <c r="C221" i="6" s="1"/>
  <c r="E220" i="6"/>
  <c r="C220" i="6" s="1"/>
  <c r="E219" i="6"/>
  <c r="C219" i="6" s="1"/>
  <c r="AS218" i="6"/>
  <c r="AR218" i="6"/>
  <c r="AQ218" i="6"/>
  <c r="AP218" i="6"/>
  <c r="AO218" i="6"/>
  <c r="AN218" i="6"/>
  <c r="AM218" i="6"/>
  <c r="AL218" i="6"/>
  <c r="AK218" i="6"/>
  <c r="AJ218" i="6"/>
  <c r="AI218" i="6"/>
  <c r="AH218" i="6"/>
  <c r="AG218" i="6"/>
  <c r="AF218" i="6"/>
  <c r="AE218" i="6"/>
  <c r="AD218" i="6"/>
  <c r="AC218" i="6"/>
  <c r="AB218" i="6"/>
  <c r="AA218" i="6"/>
  <c r="Z218" i="6"/>
  <c r="Y218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D218" i="6" s="1"/>
  <c r="G218" i="6"/>
  <c r="F218" i="6"/>
  <c r="E213" i="6"/>
  <c r="D213" i="6"/>
  <c r="C213" i="6" s="1"/>
  <c r="E212" i="6"/>
  <c r="D212" i="6"/>
  <c r="E211" i="6"/>
  <c r="D211" i="6"/>
  <c r="E210" i="6"/>
  <c r="D210" i="6"/>
  <c r="C210" i="6" s="1"/>
  <c r="E205" i="6"/>
  <c r="D205" i="6"/>
  <c r="C205" i="6"/>
  <c r="E204" i="6"/>
  <c r="C204" i="6" s="1"/>
  <c r="D204" i="6"/>
  <c r="F200" i="6"/>
  <c r="E200" i="6"/>
  <c r="D200" i="6" s="1"/>
  <c r="F199" i="6"/>
  <c r="E199" i="6"/>
  <c r="F198" i="6"/>
  <c r="E198" i="6"/>
  <c r="D198" i="6"/>
  <c r="F197" i="6"/>
  <c r="E197" i="6"/>
  <c r="F196" i="6"/>
  <c r="E196" i="6"/>
  <c r="D196" i="6" s="1"/>
  <c r="F195" i="6"/>
  <c r="E195" i="6"/>
  <c r="F194" i="6"/>
  <c r="E194" i="6"/>
  <c r="D194" i="6" s="1"/>
  <c r="F193" i="6"/>
  <c r="E193" i="6"/>
  <c r="D193" i="6" s="1"/>
  <c r="F192" i="6"/>
  <c r="E192" i="6"/>
  <c r="F191" i="6"/>
  <c r="E191" i="6"/>
  <c r="D191" i="6" s="1"/>
  <c r="F190" i="6"/>
  <c r="E190" i="6"/>
  <c r="D190" i="6" s="1"/>
  <c r="F189" i="6"/>
  <c r="E189" i="6"/>
  <c r="D189" i="6" s="1"/>
  <c r="F188" i="6"/>
  <c r="E188" i="6"/>
  <c r="F187" i="6"/>
  <c r="E187" i="6"/>
  <c r="D187" i="6" s="1"/>
  <c r="F186" i="6"/>
  <c r="E186" i="6"/>
  <c r="D186" i="6"/>
  <c r="F185" i="6"/>
  <c r="E185" i="6"/>
  <c r="F184" i="6"/>
  <c r="E184" i="6"/>
  <c r="D184" i="6" s="1"/>
  <c r="F183" i="6"/>
  <c r="E183" i="6"/>
  <c r="F182" i="6"/>
  <c r="E182" i="6"/>
  <c r="D182" i="6"/>
  <c r="F181" i="6"/>
  <c r="E181" i="6"/>
  <c r="F180" i="6"/>
  <c r="E180" i="6"/>
  <c r="D180" i="6" s="1"/>
  <c r="F179" i="6"/>
  <c r="F178" i="6"/>
  <c r="E178" i="6"/>
  <c r="D178" i="6" s="1"/>
  <c r="F177" i="6"/>
  <c r="E177" i="6"/>
  <c r="F176" i="6"/>
  <c r="E176" i="6"/>
  <c r="D176" i="6"/>
  <c r="F175" i="6"/>
  <c r="E175" i="6"/>
  <c r="F174" i="6"/>
  <c r="E174" i="6"/>
  <c r="D174" i="6" s="1"/>
  <c r="F173" i="6"/>
  <c r="E173" i="6"/>
  <c r="F172" i="6"/>
  <c r="E172" i="6"/>
  <c r="D172" i="6" s="1"/>
  <c r="F170" i="6"/>
  <c r="E170" i="6"/>
  <c r="D170" i="6" s="1"/>
  <c r="F166" i="6"/>
  <c r="E166" i="6"/>
  <c r="F165" i="6"/>
  <c r="E165" i="6"/>
  <c r="D165" i="6" s="1"/>
  <c r="F164" i="6"/>
  <c r="E164" i="6"/>
  <c r="D164" i="6" s="1"/>
  <c r="F163" i="6"/>
  <c r="E163" i="6"/>
  <c r="D163" i="6" s="1"/>
  <c r="F162" i="6"/>
  <c r="E162" i="6"/>
  <c r="F161" i="6"/>
  <c r="E161" i="6"/>
  <c r="D161" i="6" s="1"/>
  <c r="F160" i="6"/>
  <c r="E160" i="6"/>
  <c r="D160" i="6"/>
  <c r="F159" i="6"/>
  <c r="E159" i="6"/>
  <c r="F158" i="6"/>
  <c r="E158" i="6"/>
  <c r="D158" i="6" s="1"/>
  <c r="F157" i="6"/>
  <c r="E157" i="6"/>
  <c r="F156" i="6"/>
  <c r="E156" i="6"/>
  <c r="D156" i="6"/>
  <c r="F155" i="6"/>
  <c r="E155" i="6"/>
  <c r="F154" i="6"/>
  <c r="E154" i="6"/>
  <c r="D154" i="6" s="1"/>
  <c r="F153" i="6"/>
  <c r="E153" i="6"/>
  <c r="F152" i="6"/>
  <c r="E152" i="6"/>
  <c r="D152" i="6" s="1"/>
  <c r="F151" i="6"/>
  <c r="E151" i="6"/>
  <c r="D151" i="6" s="1"/>
  <c r="F150" i="6"/>
  <c r="E150" i="6"/>
  <c r="F149" i="6"/>
  <c r="E149" i="6"/>
  <c r="D149" i="6" s="1"/>
  <c r="F148" i="6"/>
  <c r="E148" i="6"/>
  <c r="D148" i="6" s="1"/>
  <c r="F147" i="6"/>
  <c r="E147" i="6"/>
  <c r="D147" i="6" s="1"/>
  <c r="F146" i="6"/>
  <c r="E146" i="6"/>
  <c r="F145" i="6"/>
  <c r="F144" i="6"/>
  <c r="E144" i="6"/>
  <c r="F143" i="6"/>
  <c r="E143" i="6"/>
  <c r="D143" i="6" s="1"/>
  <c r="F142" i="6"/>
  <c r="E142" i="6"/>
  <c r="D142" i="6" s="1"/>
  <c r="F141" i="6"/>
  <c r="E141" i="6"/>
  <c r="D141" i="6" s="1"/>
  <c r="F140" i="6"/>
  <c r="E140" i="6"/>
  <c r="F139" i="6"/>
  <c r="E139" i="6"/>
  <c r="D139" i="6" s="1"/>
  <c r="F138" i="6"/>
  <c r="E138" i="6"/>
  <c r="D138" i="6"/>
  <c r="F136" i="6"/>
  <c r="E136" i="6"/>
  <c r="E130" i="6"/>
  <c r="D130" i="6"/>
  <c r="C130" i="6" s="1"/>
  <c r="E129" i="6"/>
  <c r="D129" i="6"/>
  <c r="E128" i="6"/>
  <c r="D128" i="6"/>
  <c r="C128" i="6"/>
  <c r="E127" i="6"/>
  <c r="D127" i="6"/>
  <c r="O126" i="6"/>
  <c r="N126" i="6"/>
  <c r="M126" i="6"/>
  <c r="L126" i="6"/>
  <c r="K126" i="6"/>
  <c r="J126" i="6"/>
  <c r="I126" i="6"/>
  <c r="H126" i="6"/>
  <c r="G126" i="6"/>
  <c r="F126" i="6"/>
  <c r="E125" i="6"/>
  <c r="D125" i="6"/>
  <c r="E124" i="6"/>
  <c r="D124" i="6"/>
  <c r="C124" i="6" s="1"/>
  <c r="E123" i="6"/>
  <c r="D123" i="6"/>
  <c r="P118" i="6"/>
  <c r="O118" i="6"/>
  <c r="N118" i="6"/>
  <c r="M118" i="6"/>
  <c r="L118" i="6"/>
  <c r="K118" i="6"/>
  <c r="J118" i="6"/>
  <c r="I118" i="6"/>
  <c r="H118" i="6"/>
  <c r="G118" i="6"/>
  <c r="F118" i="6"/>
  <c r="E117" i="6"/>
  <c r="D117" i="6"/>
  <c r="C117" i="6"/>
  <c r="E116" i="6"/>
  <c r="C116" i="6" s="1"/>
  <c r="D116" i="6"/>
  <c r="E115" i="6"/>
  <c r="D115" i="6"/>
  <c r="C115" i="6" s="1"/>
  <c r="E114" i="6"/>
  <c r="D114" i="6"/>
  <c r="P113" i="6"/>
  <c r="P119" i="6" s="1"/>
  <c r="O113" i="6"/>
  <c r="O119" i="6" s="1"/>
  <c r="N113" i="6"/>
  <c r="N119" i="6" s="1"/>
  <c r="M113" i="6"/>
  <c r="M119" i="6" s="1"/>
  <c r="L113" i="6"/>
  <c r="L119" i="6" s="1"/>
  <c r="K113" i="6"/>
  <c r="K119" i="6" s="1"/>
  <c r="J113" i="6"/>
  <c r="J119" i="6" s="1"/>
  <c r="I113" i="6"/>
  <c r="I119" i="6" s="1"/>
  <c r="H113" i="6"/>
  <c r="H119" i="6" s="1"/>
  <c r="G113" i="6"/>
  <c r="G119" i="6" s="1"/>
  <c r="F113" i="6"/>
  <c r="F119" i="6" s="1"/>
  <c r="E112" i="6"/>
  <c r="D112" i="6"/>
  <c r="C112" i="6" s="1"/>
  <c r="E111" i="6"/>
  <c r="D111" i="6"/>
  <c r="E110" i="6"/>
  <c r="D110" i="6"/>
  <c r="D113" i="6" s="1"/>
  <c r="C110" i="6"/>
  <c r="M105" i="6"/>
  <c r="L105" i="6"/>
  <c r="K105" i="6"/>
  <c r="J105" i="6"/>
  <c r="I105" i="6"/>
  <c r="H105" i="6"/>
  <c r="G105" i="6"/>
  <c r="F105" i="6"/>
  <c r="E104" i="6"/>
  <c r="D104" i="6"/>
  <c r="C104" i="6" s="1"/>
  <c r="E103" i="6"/>
  <c r="D103" i="6"/>
  <c r="C103" i="6"/>
  <c r="E102" i="6"/>
  <c r="C102" i="6" s="1"/>
  <c r="D102" i="6"/>
  <c r="E101" i="6"/>
  <c r="D101" i="6"/>
  <c r="M100" i="6"/>
  <c r="L100" i="6"/>
  <c r="K100" i="6"/>
  <c r="J100" i="6"/>
  <c r="J106" i="6" s="1"/>
  <c r="I100" i="6"/>
  <c r="H100" i="6"/>
  <c r="G100" i="6"/>
  <c r="F100" i="6"/>
  <c r="F106" i="6" s="1"/>
  <c r="D100" i="6"/>
  <c r="E99" i="6"/>
  <c r="D99" i="6"/>
  <c r="C99" i="6"/>
  <c r="E98" i="6"/>
  <c r="C98" i="6" s="1"/>
  <c r="D98" i="6"/>
  <c r="E97" i="6"/>
  <c r="D97" i="6"/>
  <c r="C97" i="6" s="1"/>
  <c r="E93" i="6"/>
  <c r="D93" i="6"/>
  <c r="E92" i="6"/>
  <c r="D92" i="6"/>
  <c r="C92" i="6" s="1"/>
  <c r="E91" i="6"/>
  <c r="D91" i="6"/>
  <c r="C91" i="6" s="1"/>
  <c r="E90" i="6"/>
  <c r="D90" i="6"/>
  <c r="E89" i="6"/>
  <c r="D89" i="6"/>
  <c r="E84" i="6"/>
  <c r="D84" i="6"/>
  <c r="C84" i="6" s="1"/>
  <c r="E83" i="6"/>
  <c r="D83" i="6"/>
  <c r="C83" i="6"/>
  <c r="E82" i="6"/>
  <c r="C82" i="6" s="1"/>
  <c r="D82" i="6"/>
  <c r="E81" i="6"/>
  <c r="D81" i="6"/>
  <c r="C81" i="6" s="1"/>
  <c r="E80" i="6"/>
  <c r="D80" i="6"/>
  <c r="E79" i="6"/>
  <c r="D79" i="6"/>
  <c r="C79" i="6"/>
  <c r="E74" i="6"/>
  <c r="D74" i="6"/>
  <c r="E73" i="6"/>
  <c r="D73" i="6"/>
  <c r="C73" i="6" s="1"/>
  <c r="E72" i="6"/>
  <c r="D72" i="6"/>
  <c r="E71" i="6"/>
  <c r="D71" i="6"/>
  <c r="C71" i="6" s="1"/>
  <c r="E70" i="6"/>
  <c r="D70" i="6"/>
  <c r="C70" i="6" s="1"/>
  <c r="E69" i="6"/>
  <c r="D69" i="6"/>
  <c r="E64" i="6"/>
  <c r="D64" i="6"/>
  <c r="C64" i="6" s="1"/>
  <c r="E59" i="6"/>
  <c r="D59" i="6"/>
  <c r="C59" i="6" s="1"/>
  <c r="E58" i="6"/>
  <c r="D58" i="6"/>
  <c r="C58" i="6" s="1"/>
  <c r="E57" i="6"/>
  <c r="D57" i="6"/>
  <c r="E56" i="6"/>
  <c r="D56" i="6"/>
  <c r="C56" i="6" s="1"/>
  <c r="E55" i="6"/>
  <c r="D55" i="6"/>
  <c r="C55" i="6"/>
  <c r="CA50" i="6"/>
  <c r="C50" i="6"/>
  <c r="C44" i="6"/>
  <c r="C43" i="6"/>
  <c r="C42" i="6"/>
  <c r="C41" i="6"/>
  <c r="C40" i="6"/>
  <c r="C39" i="6"/>
  <c r="C38" i="6"/>
  <c r="C37" i="6"/>
  <c r="C36" i="6"/>
  <c r="C35" i="6"/>
  <c r="L34" i="6"/>
  <c r="K34" i="6"/>
  <c r="J34" i="6"/>
  <c r="I34" i="6"/>
  <c r="H34" i="6"/>
  <c r="G34" i="6"/>
  <c r="F34" i="6"/>
  <c r="E34" i="6"/>
  <c r="D34" i="6"/>
  <c r="C34" i="6" s="1"/>
  <c r="CD20" i="6"/>
  <c r="C16" i="6"/>
  <c r="C15" i="6"/>
  <c r="CD15" i="6" s="1"/>
  <c r="C14" i="6"/>
  <c r="CD14" i="6" s="1"/>
  <c r="C13" i="6"/>
  <c r="C12" i="6"/>
  <c r="CD12" i="6" s="1"/>
  <c r="CD11" i="6"/>
  <c r="C11" i="6"/>
  <c r="CD13" i="6" s="1"/>
  <c r="A5" i="6"/>
  <c r="A4" i="6"/>
  <c r="A3" i="6"/>
  <c r="A2" i="6"/>
  <c r="D106" i="6" l="1"/>
  <c r="C113" i="6"/>
  <c r="I106" i="6"/>
  <c r="C57" i="6"/>
  <c r="C72" i="6"/>
  <c r="C74" i="6"/>
  <c r="C89" i="6"/>
  <c r="E100" i="6"/>
  <c r="E106" i="6" s="1"/>
  <c r="G106" i="6"/>
  <c r="K106" i="6"/>
  <c r="E105" i="6"/>
  <c r="E113" i="6"/>
  <c r="C114" i="6"/>
  <c r="C118" i="6" s="1"/>
  <c r="C123" i="6"/>
  <c r="C126" i="6" s="1"/>
  <c r="C125" i="6"/>
  <c r="C127" i="6"/>
  <c r="D140" i="6"/>
  <c r="D146" i="6"/>
  <c r="D153" i="6"/>
  <c r="D155" i="6"/>
  <c r="D162" i="6"/>
  <c r="D173" i="6"/>
  <c r="D175" i="6"/>
  <c r="D181" i="6"/>
  <c r="D188" i="6"/>
  <c r="D195" i="6"/>
  <c r="D197" i="6"/>
  <c r="C211" i="6"/>
  <c r="C229" i="6"/>
  <c r="C231" i="6"/>
  <c r="C242" i="6"/>
  <c r="C253" i="6"/>
  <c r="B259" i="6"/>
  <c r="C90" i="6"/>
  <c r="D105" i="6"/>
  <c r="M106" i="6"/>
  <c r="C212" i="6"/>
  <c r="C69" i="6"/>
  <c r="C80" i="6"/>
  <c r="C93" i="6"/>
  <c r="CA93" i="6" s="1"/>
  <c r="H106" i="6"/>
  <c r="L106" i="6"/>
  <c r="C111" i="6"/>
  <c r="E118" i="6"/>
  <c r="E126" i="6"/>
  <c r="C129" i="6"/>
  <c r="D136" i="6"/>
  <c r="D144" i="6"/>
  <c r="D150" i="6"/>
  <c r="D157" i="6"/>
  <c r="D159" i="6"/>
  <c r="D166" i="6"/>
  <c r="D177" i="6"/>
  <c r="D183" i="6"/>
  <c r="D185" i="6"/>
  <c r="D192" i="6"/>
  <c r="D199" i="6"/>
  <c r="E218" i="6"/>
  <c r="C218" i="6" s="1"/>
  <c r="C233" i="6"/>
  <c r="C235" i="6"/>
  <c r="C246" i="6"/>
  <c r="C119" i="6"/>
  <c r="C100" i="6"/>
  <c r="D118" i="6"/>
  <c r="D119" i="6" s="1"/>
  <c r="D126" i="6"/>
  <c r="C101" i="6"/>
  <c r="C105" i="6" s="1"/>
  <c r="E119" i="6" l="1"/>
  <c r="C106" i="6"/>
  <c r="A287" i="6" s="1"/>
  <c r="B287" i="14" l="1"/>
  <c r="D260" i="14"/>
  <c r="B260" i="14" s="1"/>
  <c r="C260" i="14"/>
  <c r="D259" i="14"/>
  <c r="C259" i="14"/>
  <c r="E254" i="14"/>
  <c r="D254" i="14"/>
  <c r="C254" i="14" s="1"/>
  <c r="E253" i="14"/>
  <c r="D253" i="14"/>
  <c r="C253" i="14" s="1"/>
  <c r="E252" i="14"/>
  <c r="D252" i="14"/>
  <c r="C252" i="14"/>
  <c r="E247" i="14"/>
  <c r="D247" i="14"/>
  <c r="E246" i="14"/>
  <c r="D246" i="14"/>
  <c r="E245" i="14"/>
  <c r="D245" i="14"/>
  <c r="C245" i="14" s="1"/>
  <c r="E244" i="14"/>
  <c r="C244" i="14" s="1"/>
  <c r="D244" i="14"/>
  <c r="E243" i="14"/>
  <c r="D243" i="14"/>
  <c r="E242" i="14"/>
  <c r="D242" i="14"/>
  <c r="C242" i="14" s="1"/>
  <c r="E241" i="14"/>
  <c r="D241" i="14"/>
  <c r="C241" i="14" s="1"/>
  <c r="E236" i="14"/>
  <c r="D236" i="14"/>
  <c r="C236" i="14"/>
  <c r="E235" i="14"/>
  <c r="D235" i="14"/>
  <c r="E234" i="14"/>
  <c r="D234" i="14"/>
  <c r="E233" i="14"/>
  <c r="D233" i="14"/>
  <c r="C233" i="14" s="1"/>
  <c r="E232" i="14"/>
  <c r="C232" i="14" s="1"/>
  <c r="D232" i="14"/>
  <c r="E231" i="14"/>
  <c r="D231" i="14"/>
  <c r="E230" i="14"/>
  <c r="D230" i="14"/>
  <c r="C230" i="14" s="1"/>
  <c r="E229" i="14"/>
  <c r="D229" i="14"/>
  <c r="C229" i="14" s="1"/>
  <c r="E228" i="14"/>
  <c r="D228" i="14"/>
  <c r="C228" i="14"/>
  <c r="E227" i="14"/>
  <c r="C227" i="14" s="1"/>
  <c r="E226" i="14"/>
  <c r="C226" i="14" s="1"/>
  <c r="E225" i="14"/>
  <c r="C225" i="14" s="1"/>
  <c r="E224" i="14"/>
  <c r="C224" i="14"/>
  <c r="E223" i="14"/>
  <c r="C223" i="14" s="1"/>
  <c r="E222" i="14"/>
  <c r="C222" i="14" s="1"/>
  <c r="E221" i="14"/>
  <c r="C221" i="14" s="1"/>
  <c r="E220" i="14"/>
  <c r="C220" i="14"/>
  <c r="E219" i="14"/>
  <c r="C219" i="14" s="1"/>
  <c r="AS218" i="14"/>
  <c r="AR218" i="14"/>
  <c r="AQ218" i="14"/>
  <c r="AP218" i="14"/>
  <c r="AO218" i="14"/>
  <c r="AN218" i="14"/>
  <c r="AM218" i="14"/>
  <c r="AL218" i="14"/>
  <c r="AK218" i="14"/>
  <c r="AJ218" i="14"/>
  <c r="AI218" i="14"/>
  <c r="AH218" i="14"/>
  <c r="AG218" i="14"/>
  <c r="AF218" i="14"/>
  <c r="AE218" i="14"/>
  <c r="AD218" i="14"/>
  <c r="AC218" i="14"/>
  <c r="AB218" i="14"/>
  <c r="AA218" i="14"/>
  <c r="Z218" i="14"/>
  <c r="Y218" i="14"/>
  <c r="X218" i="14"/>
  <c r="W218" i="14"/>
  <c r="V218" i="14"/>
  <c r="U218" i="14"/>
  <c r="T218" i="14"/>
  <c r="S218" i="14"/>
  <c r="R218" i="14"/>
  <c r="Q218" i="14"/>
  <c r="P218" i="14"/>
  <c r="O218" i="14"/>
  <c r="N218" i="14"/>
  <c r="M218" i="14"/>
  <c r="L218" i="14"/>
  <c r="K218" i="14"/>
  <c r="J218" i="14"/>
  <c r="I218" i="14"/>
  <c r="H218" i="14"/>
  <c r="G218" i="14"/>
  <c r="F218" i="14"/>
  <c r="E213" i="14"/>
  <c r="D213" i="14"/>
  <c r="C213" i="14"/>
  <c r="E212" i="14"/>
  <c r="D212" i="14"/>
  <c r="E211" i="14"/>
  <c r="D211" i="14"/>
  <c r="C211" i="14" s="1"/>
  <c r="E210" i="14"/>
  <c r="D210" i="14"/>
  <c r="C210" i="14" s="1"/>
  <c r="E205" i="14"/>
  <c r="C205" i="14" s="1"/>
  <c r="D205" i="14"/>
  <c r="E204" i="14"/>
  <c r="D204" i="14"/>
  <c r="F200" i="14"/>
  <c r="E200" i="14"/>
  <c r="F199" i="14"/>
  <c r="E199" i="14"/>
  <c r="D199" i="14" s="1"/>
  <c r="F198" i="14"/>
  <c r="E198" i="14"/>
  <c r="D198" i="14"/>
  <c r="F197" i="14"/>
  <c r="E197" i="14"/>
  <c r="F196" i="14"/>
  <c r="E196" i="14"/>
  <c r="D196" i="14" s="1"/>
  <c r="F195" i="14"/>
  <c r="E195" i="14"/>
  <c r="D195" i="14" s="1"/>
  <c r="F194" i="14"/>
  <c r="D194" i="14" s="1"/>
  <c r="E194" i="14"/>
  <c r="F193" i="14"/>
  <c r="E193" i="14"/>
  <c r="F192" i="14"/>
  <c r="E192" i="14"/>
  <c r="F191" i="14"/>
  <c r="E191" i="14"/>
  <c r="D191" i="14" s="1"/>
  <c r="F190" i="14"/>
  <c r="E190" i="14"/>
  <c r="D190" i="14"/>
  <c r="F189" i="14"/>
  <c r="E189" i="14"/>
  <c r="F188" i="14"/>
  <c r="E188" i="14"/>
  <c r="D188" i="14" s="1"/>
  <c r="F187" i="14"/>
  <c r="E187" i="14"/>
  <c r="D187" i="14" s="1"/>
  <c r="F186" i="14"/>
  <c r="D186" i="14" s="1"/>
  <c r="E186" i="14"/>
  <c r="F185" i="14"/>
  <c r="E185" i="14"/>
  <c r="F184" i="14"/>
  <c r="E184" i="14"/>
  <c r="F183" i="14"/>
  <c r="E183" i="14"/>
  <c r="D183" i="14" s="1"/>
  <c r="F182" i="14"/>
  <c r="E182" i="14"/>
  <c r="D182" i="14"/>
  <c r="F181" i="14"/>
  <c r="E181" i="14"/>
  <c r="F180" i="14"/>
  <c r="E180" i="14"/>
  <c r="D180" i="14" s="1"/>
  <c r="F179" i="14"/>
  <c r="F178" i="14"/>
  <c r="E178" i="14"/>
  <c r="F177" i="14"/>
  <c r="E177" i="14"/>
  <c r="F176" i="14"/>
  <c r="E176" i="14"/>
  <c r="D176" i="14"/>
  <c r="F175" i="14"/>
  <c r="E175" i="14"/>
  <c r="F174" i="14"/>
  <c r="E174" i="14"/>
  <c r="D174" i="14" s="1"/>
  <c r="F173" i="14"/>
  <c r="E173" i="14"/>
  <c r="D173" i="14" s="1"/>
  <c r="F172" i="14"/>
  <c r="D172" i="14" s="1"/>
  <c r="E172" i="14"/>
  <c r="F170" i="14"/>
  <c r="E170" i="14"/>
  <c r="F166" i="14"/>
  <c r="E166" i="14"/>
  <c r="D166" i="14" s="1"/>
  <c r="F165" i="14"/>
  <c r="E165" i="14"/>
  <c r="D165" i="14" s="1"/>
  <c r="F164" i="14"/>
  <c r="E164" i="14"/>
  <c r="D164" i="14" s="1"/>
  <c r="F163" i="14"/>
  <c r="D163" i="14" s="1"/>
  <c r="E163" i="14"/>
  <c r="F162" i="14"/>
  <c r="E162" i="14"/>
  <c r="F161" i="14"/>
  <c r="D161" i="14" s="1"/>
  <c r="E161" i="14"/>
  <c r="F160" i="14"/>
  <c r="E160" i="14"/>
  <c r="D160" i="14" s="1"/>
  <c r="F159" i="14"/>
  <c r="D159" i="14" s="1"/>
  <c r="E159" i="14"/>
  <c r="F158" i="14"/>
  <c r="E158" i="14"/>
  <c r="F157" i="14"/>
  <c r="E157" i="14"/>
  <c r="F156" i="14"/>
  <c r="D156" i="14" s="1"/>
  <c r="E156" i="14"/>
  <c r="F155" i="14"/>
  <c r="E155" i="14"/>
  <c r="F154" i="14"/>
  <c r="E154" i="14"/>
  <c r="D154" i="14" s="1"/>
  <c r="F153" i="14"/>
  <c r="E153" i="14"/>
  <c r="D153" i="14" s="1"/>
  <c r="F152" i="14"/>
  <c r="E152" i="14"/>
  <c r="D152" i="14"/>
  <c r="F151" i="14"/>
  <c r="E151" i="14"/>
  <c r="F150" i="14"/>
  <c r="E150" i="14"/>
  <c r="D150" i="14" s="1"/>
  <c r="F149" i="14"/>
  <c r="E149" i="14"/>
  <c r="D149" i="14" s="1"/>
  <c r="F148" i="14"/>
  <c r="E148" i="14"/>
  <c r="D148" i="14" s="1"/>
  <c r="F147" i="14"/>
  <c r="D147" i="14" s="1"/>
  <c r="E147" i="14"/>
  <c r="F146" i="14"/>
  <c r="E146" i="14"/>
  <c r="F145" i="14"/>
  <c r="F144" i="14"/>
  <c r="E144" i="14"/>
  <c r="D144" i="14" s="1"/>
  <c r="F143" i="14"/>
  <c r="E143" i="14"/>
  <c r="D143" i="14" s="1"/>
  <c r="F142" i="14"/>
  <c r="D142" i="14" s="1"/>
  <c r="E142" i="14"/>
  <c r="F141" i="14"/>
  <c r="E141" i="14"/>
  <c r="F140" i="14"/>
  <c r="E140" i="14"/>
  <c r="F139" i="14"/>
  <c r="E139" i="14"/>
  <c r="D139" i="14" s="1"/>
  <c r="F138" i="14"/>
  <c r="E138" i="14"/>
  <c r="D138" i="14"/>
  <c r="F136" i="14"/>
  <c r="E136" i="14"/>
  <c r="E130" i="14"/>
  <c r="D130" i="14"/>
  <c r="C130" i="14" s="1"/>
  <c r="E129" i="14"/>
  <c r="D129" i="14"/>
  <c r="C129" i="14" s="1"/>
  <c r="E128" i="14"/>
  <c r="C128" i="14" s="1"/>
  <c r="D128" i="14"/>
  <c r="E127" i="14"/>
  <c r="D127" i="14"/>
  <c r="O126" i="14"/>
  <c r="N126" i="14"/>
  <c r="M126" i="14"/>
  <c r="L126" i="14"/>
  <c r="K126" i="14"/>
  <c r="J126" i="14"/>
  <c r="I126" i="14"/>
  <c r="H126" i="14"/>
  <c r="G126" i="14"/>
  <c r="F126" i="14"/>
  <c r="E125" i="14"/>
  <c r="D125" i="14"/>
  <c r="E124" i="14"/>
  <c r="D124" i="14"/>
  <c r="C124" i="14" s="1"/>
  <c r="E123" i="14"/>
  <c r="E126" i="14" s="1"/>
  <c r="D123" i="14"/>
  <c r="D126" i="14" s="1"/>
  <c r="P118" i="14"/>
  <c r="O118" i="14"/>
  <c r="N118" i="14"/>
  <c r="M118" i="14"/>
  <c r="M119" i="14" s="1"/>
  <c r="L118" i="14"/>
  <c r="K118" i="14"/>
  <c r="J118" i="14"/>
  <c r="I118" i="14"/>
  <c r="H118" i="14"/>
  <c r="G118" i="14"/>
  <c r="F118" i="14"/>
  <c r="E117" i="14"/>
  <c r="C117" i="14" s="1"/>
  <c r="D117" i="14"/>
  <c r="E116" i="14"/>
  <c r="D116" i="14"/>
  <c r="E115" i="14"/>
  <c r="D115" i="14"/>
  <c r="C115" i="14" s="1"/>
  <c r="E114" i="14"/>
  <c r="D114" i="14"/>
  <c r="C114" i="14" s="1"/>
  <c r="P113" i="14"/>
  <c r="O113" i="14"/>
  <c r="N113" i="14"/>
  <c r="N119" i="14" s="1"/>
  <c r="M113" i="14"/>
  <c r="L113" i="14"/>
  <c r="K113" i="14"/>
  <c r="J113" i="14"/>
  <c r="J119" i="14" s="1"/>
  <c r="I113" i="14"/>
  <c r="H113" i="14"/>
  <c r="G113" i="14"/>
  <c r="F113" i="14"/>
  <c r="F119" i="14" s="1"/>
  <c r="E112" i="14"/>
  <c r="D112" i="14"/>
  <c r="C112" i="14" s="1"/>
  <c r="E111" i="14"/>
  <c r="D111" i="14"/>
  <c r="C111" i="14" s="1"/>
  <c r="E110" i="14"/>
  <c r="D110" i="14"/>
  <c r="C110" i="14"/>
  <c r="M105" i="14"/>
  <c r="L105" i="14"/>
  <c r="K105" i="14"/>
  <c r="J105" i="14"/>
  <c r="I105" i="14"/>
  <c r="H105" i="14"/>
  <c r="G105" i="14"/>
  <c r="F105" i="14"/>
  <c r="E104" i="14"/>
  <c r="D104" i="14"/>
  <c r="C104" i="14"/>
  <c r="E103" i="14"/>
  <c r="D103" i="14"/>
  <c r="C103" i="14" s="1"/>
  <c r="E102" i="14"/>
  <c r="C102" i="14" s="1"/>
  <c r="D102" i="14"/>
  <c r="E101" i="14"/>
  <c r="D101" i="14"/>
  <c r="M100" i="14"/>
  <c r="L100" i="14"/>
  <c r="K100" i="14"/>
  <c r="J100" i="14"/>
  <c r="J106" i="14" s="1"/>
  <c r="I100" i="14"/>
  <c r="I106" i="14" s="1"/>
  <c r="H100" i="14"/>
  <c r="G100" i="14"/>
  <c r="F100" i="14"/>
  <c r="E99" i="14"/>
  <c r="C99" i="14" s="1"/>
  <c r="D99" i="14"/>
  <c r="E98" i="14"/>
  <c r="D98" i="14"/>
  <c r="E97" i="14"/>
  <c r="D97" i="14"/>
  <c r="C97" i="14" s="1"/>
  <c r="E93" i="14"/>
  <c r="D93" i="14"/>
  <c r="C93" i="14" s="1"/>
  <c r="E92" i="14"/>
  <c r="D92" i="14"/>
  <c r="C92" i="14" s="1"/>
  <c r="E91" i="14"/>
  <c r="D91" i="14"/>
  <c r="C91" i="14" s="1"/>
  <c r="E90" i="14"/>
  <c r="D90" i="14"/>
  <c r="C90" i="14"/>
  <c r="E89" i="14"/>
  <c r="D89" i="14"/>
  <c r="E84" i="14"/>
  <c r="D84" i="14"/>
  <c r="C84" i="14" s="1"/>
  <c r="E83" i="14"/>
  <c r="D83" i="14"/>
  <c r="C83" i="14"/>
  <c r="E82" i="14"/>
  <c r="D82" i="14"/>
  <c r="E81" i="14"/>
  <c r="D81" i="14"/>
  <c r="C81" i="14" s="1"/>
  <c r="E80" i="14"/>
  <c r="D80" i="14"/>
  <c r="C80" i="14" s="1"/>
  <c r="E79" i="14"/>
  <c r="C79" i="14" s="1"/>
  <c r="D79" i="14"/>
  <c r="E74" i="14"/>
  <c r="D74" i="14"/>
  <c r="E73" i="14"/>
  <c r="D73" i="14"/>
  <c r="E72" i="14"/>
  <c r="D72" i="14"/>
  <c r="E71" i="14"/>
  <c r="D71" i="14"/>
  <c r="E70" i="14"/>
  <c r="D70" i="14"/>
  <c r="E69" i="14"/>
  <c r="D69" i="14"/>
  <c r="E64" i="14"/>
  <c r="D64" i="14"/>
  <c r="E59" i="14"/>
  <c r="D59" i="14"/>
  <c r="C59" i="14"/>
  <c r="E58" i="14"/>
  <c r="D58" i="14"/>
  <c r="C58" i="14" s="1"/>
  <c r="E57" i="14"/>
  <c r="D57" i="14"/>
  <c r="E56" i="14"/>
  <c r="D56" i="14"/>
  <c r="C56" i="14"/>
  <c r="E55" i="14"/>
  <c r="D55" i="14"/>
  <c r="C55" i="14" s="1"/>
  <c r="CA50" i="14"/>
  <c r="C50" i="14"/>
  <c r="C44" i="14"/>
  <c r="C43" i="14"/>
  <c r="C42" i="14"/>
  <c r="C41" i="14"/>
  <c r="C40" i="14"/>
  <c r="C39" i="14"/>
  <c r="C38" i="14"/>
  <c r="C37" i="14"/>
  <c r="C36" i="14"/>
  <c r="C35" i="14"/>
  <c r="L34" i="14"/>
  <c r="K34" i="14"/>
  <c r="J34" i="14"/>
  <c r="I34" i="14"/>
  <c r="H34" i="14"/>
  <c r="G34" i="14"/>
  <c r="F34" i="14"/>
  <c r="E34" i="14"/>
  <c r="D34" i="14"/>
  <c r="C34" i="14" s="1"/>
  <c r="CD20" i="14"/>
  <c r="C16" i="14"/>
  <c r="C15" i="14"/>
  <c r="C14" i="14"/>
  <c r="C13" i="14"/>
  <c r="C12" i="14"/>
  <c r="CD12" i="14" s="1"/>
  <c r="C11" i="14"/>
  <c r="CD15" i="14" s="1"/>
  <c r="A5" i="14"/>
  <c r="A4" i="14"/>
  <c r="A3" i="14"/>
  <c r="A2" i="14"/>
  <c r="CD13" i="14" l="1"/>
  <c r="C71" i="14"/>
  <c r="C73" i="14"/>
  <c r="G106" i="14"/>
  <c r="K106" i="14"/>
  <c r="M106" i="14"/>
  <c r="CD11" i="14"/>
  <c r="CD14" i="14"/>
  <c r="C64" i="14"/>
  <c r="C70" i="14"/>
  <c r="C82" i="14"/>
  <c r="E100" i="14"/>
  <c r="H106" i="14"/>
  <c r="L106" i="14"/>
  <c r="F106" i="14"/>
  <c r="E113" i="14"/>
  <c r="I119" i="14"/>
  <c r="D136" i="14"/>
  <c r="D146" i="14"/>
  <c r="D151" i="14"/>
  <c r="D158" i="14"/>
  <c r="D175" i="14"/>
  <c r="D177" i="14"/>
  <c r="D181" i="14"/>
  <c r="D189" i="14"/>
  <c r="D197" i="14"/>
  <c r="C212" i="14"/>
  <c r="C235" i="14"/>
  <c r="C247" i="14"/>
  <c r="E218" i="14"/>
  <c r="E218" i="1"/>
  <c r="C69" i="14"/>
  <c r="C72" i="14"/>
  <c r="C74" i="14"/>
  <c r="C98" i="14"/>
  <c r="C101" i="14"/>
  <c r="G119" i="14"/>
  <c r="K119" i="14"/>
  <c r="O119" i="14"/>
  <c r="E118" i="14"/>
  <c r="C116" i="14"/>
  <c r="C118" i="14" s="1"/>
  <c r="C125" i="14"/>
  <c r="C127" i="14"/>
  <c r="D141" i="14"/>
  <c r="D155" i="14"/>
  <c r="D157" i="14"/>
  <c r="D162" i="14"/>
  <c r="D170" i="14"/>
  <c r="D178" i="14"/>
  <c r="D185" i="14"/>
  <c r="D193" i="14"/>
  <c r="C204" i="14"/>
  <c r="D218" i="14"/>
  <c r="C218" i="14" s="1"/>
  <c r="D218" i="1"/>
  <c r="C231" i="14"/>
  <c r="C243" i="14"/>
  <c r="B259" i="14"/>
  <c r="C100" i="14"/>
  <c r="C106" i="14" s="1"/>
  <c r="CA93" i="14"/>
  <c r="C105" i="14"/>
  <c r="E105" i="14"/>
  <c r="E106" i="14" s="1"/>
  <c r="H119" i="14"/>
  <c r="L119" i="14"/>
  <c r="P119" i="14"/>
  <c r="D118" i="14"/>
  <c r="D100" i="14"/>
  <c r="C113" i="14"/>
  <c r="C57" i="14"/>
  <c r="C89" i="14"/>
  <c r="D105" i="14"/>
  <c r="D113" i="14"/>
  <c r="C123" i="14"/>
  <c r="D140" i="14"/>
  <c r="D184" i="14"/>
  <c r="D192" i="14"/>
  <c r="D200" i="14"/>
  <c r="C234" i="14"/>
  <c r="C246" i="14"/>
  <c r="C218" i="1" l="1"/>
  <c r="A287" i="1"/>
  <c r="C126" i="14"/>
  <c r="E119" i="14"/>
  <c r="C119" i="14"/>
  <c r="A287" i="14" s="1"/>
  <c r="D119" i="14"/>
  <c r="D106" i="14"/>
</calcChain>
</file>

<file path=xl/sharedStrings.xml><?xml version="1.0" encoding="utf-8"?>
<sst xmlns="http://schemas.openxmlformats.org/spreadsheetml/2006/main" count="14008" uniqueCount="288">
  <si>
    <t>SERVICIO DE SALUD</t>
  </si>
  <si>
    <t>REM-A05.   INGRESOS Y EGRESOS POR CONDICIÓN Y PROBLEMAS DE SALUD</t>
  </si>
  <si>
    <t>SECCIÓN A: INGRESOS DE GESTANTES A PROGRAMA PRENATAL</t>
  </si>
  <si>
    <t>CONDICIÓN</t>
  </si>
  <si>
    <t xml:space="preserve">TOTAL      </t>
  </si>
  <si>
    <t>POR DE EDAD (en años)</t>
  </si>
  <si>
    <t>Menor 
de 15</t>
  </si>
  <si>
    <t xml:space="preserve">15 - 19 </t>
  </si>
  <si>
    <t>20 - 24</t>
  </si>
  <si>
    <t>25 - 29</t>
  </si>
  <si>
    <t>30 - 34</t>
  </si>
  <si>
    <t>35 - 39</t>
  </si>
  <si>
    <t>40 - 44</t>
  </si>
  <si>
    <t>45 - 49</t>
  </si>
  <si>
    <t>50 - 54</t>
  </si>
  <si>
    <t>PRIMIGESTAS INGRESADAS</t>
  </si>
  <si>
    <t>GESTANTES INGRESADAS ANTES DE LAS 14 SEMANAS</t>
  </si>
  <si>
    <t>GESTANTES CON ECOGRAFÍA ANTES DE LAS 20 SEMANAS</t>
  </si>
  <si>
    <t>GESTANTES CON EMBARAZO NO PLANIFICADO</t>
  </si>
  <si>
    <t>SECCIÓN B: INGRESO DE GESTANTES CON PATOLOGÍA DE ALTO RIESGO OBSTÉTRICO A LA UNIDAD DE ARO  (Nivel Secundario)</t>
  </si>
  <si>
    <t>PATOLOGÍA</t>
  </si>
  <si>
    <t>Nº DE INGRESOS A ARO</t>
  </si>
  <si>
    <t>Nº DE GESTANTES INGRESADAS</t>
  </si>
  <si>
    <t>SÍFILIS</t>
  </si>
  <si>
    <t>VIH</t>
  </si>
  <si>
    <t>SECCIÓN C: INGRESOS A PROGRAMA DE REGULACIÓN DE FERTILIDAD, SEGÚN EDAD</t>
  </si>
  <si>
    <t>MÉTODOS</t>
  </si>
  <si>
    <t>TOTAL REGULACIÓN DE FERTILIDAD</t>
  </si>
  <si>
    <t>HORMONAL</t>
  </si>
  <si>
    <t>SÓLO PRESERVATIVO</t>
  </si>
  <si>
    <t>Hombres</t>
  </si>
  <si>
    <t xml:space="preserve">SECCION D: INGRESOS A PROGRAMA CONTROL DE CLIMATERIO </t>
  </si>
  <si>
    <t>CONCEPTO</t>
  </si>
  <si>
    <t>TOTAL</t>
  </si>
  <si>
    <t>INGRESOS</t>
  </si>
  <si>
    <t>SECCIÓN E:  INGRESOS  A CONTROL DE SALUD DE RECIÉN NACIDOS</t>
  </si>
  <si>
    <t>EDAD</t>
  </si>
  <si>
    <t>NIÑOS</t>
  </si>
  <si>
    <t>NIÑAS</t>
  </si>
  <si>
    <t>MENORES DE 28 DÍAS</t>
  </si>
  <si>
    <t xml:space="preserve">NIÑO / A (CON) </t>
  </si>
  <si>
    <t xml:space="preserve">TOTAL    </t>
  </si>
  <si>
    <t>Menor 7 meses</t>
  </si>
  <si>
    <t xml:space="preserve"> 7 - 11 meses</t>
  </si>
  <si>
    <t>12 - 17 meses</t>
  </si>
  <si>
    <t>18 - 23 meses</t>
  </si>
  <si>
    <t>24 - 47 meses</t>
  </si>
  <si>
    <t>48 - 59 meses</t>
  </si>
  <si>
    <t>Mujeres</t>
  </si>
  <si>
    <t>NORMAL CON REZAGO</t>
  </si>
  <si>
    <t>RIESGO</t>
  </si>
  <si>
    <t>RETRASO</t>
  </si>
  <si>
    <t>OTRA VULNERABILIDAD</t>
  </si>
  <si>
    <t>MOTIVO EGRESO</t>
  </si>
  <si>
    <t>RESULTADO DE REEVALUACIÓN</t>
  </si>
  <si>
    <t>INASISTENTES</t>
  </si>
  <si>
    <t>SECCIÓN H: INGRESOS AL PSCV</t>
  </si>
  <si>
    <t>15 - 19</t>
  </si>
  <si>
    <t>20-24</t>
  </si>
  <si>
    <t>25 a 29</t>
  </si>
  <si>
    <t>30 a 34</t>
  </si>
  <si>
    <t>35 a 39</t>
  </si>
  <si>
    <t>40 a 44</t>
  </si>
  <si>
    <t>45 a 49</t>
  </si>
  <si>
    <t>50 a 54</t>
  </si>
  <si>
    <t>55 a 59</t>
  </si>
  <si>
    <t>60 a 64</t>
  </si>
  <si>
    <t>65 a 69</t>
  </si>
  <si>
    <t>70 a 74</t>
  </si>
  <si>
    <t>75 a 79</t>
  </si>
  <si>
    <t>80 y más</t>
  </si>
  <si>
    <t>INGRESOS AL PSCV</t>
  </si>
  <si>
    <t>PROGRAMA DE SALUD CARDIOVASCULAR</t>
  </si>
  <si>
    <t>HIPERTENSIÓN ARTERIAL</t>
  </si>
  <si>
    <t>DIABETES MELLITUS</t>
  </si>
  <si>
    <t>TABAQUISMO</t>
  </si>
  <si>
    <t>SECCIÓN I: EGRESOS  DEL PSCV</t>
  </si>
  <si>
    <t>EGRESOS</t>
  </si>
  <si>
    <t>ABANDONO</t>
  </si>
  <si>
    <t xml:space="preserve">TRASLADO </t>
  </si>
  <si>
    <t>EGRESOS DEL PSCV</t>
  </si>
  <si>
    <t>SECCIÓN J: INGRESOS Y EGRESOS AL PROGRAMA DE PACIENTES CON DEPENDENCIA LEVE, MODERADA Y SEVERA</t>
  </si>
  <si>
    <t>&lt; 20 años</t>
  </si>
  <si>
    <t>DEPENDENCIA LEVE</t>
  </si>
  <si>
    <t>DEPENDENCIA MODERADA</t>
  </si>
  <si>
    <t>ONCOLÓGICO</t>
  </si>
  <si>
    <t>NO ONCOLÓGICO</t>
  </si>
  <si>
    <t xml:space="preserve">DEPENDENCIA SEVERA CON  ESCARAS </t>
  </si>
  <si>
    <t>AUTOVALENTE SIN RIESGO</t>
  </si>
  <si>
    <t>AUTOVALENTE CON RIESGO</t>
  </si>
  <si>
    <t xml:space="preserve">RIESGO DE DEPENDENCIA </t>
  </si>
  <si>
    <t>SUBTOTAL</t>
  </si>
  <si>
    <t>DEPENDIENTE LEVE</t>
  </si>
  <si>
    <t>DEPENDIENTE MODERADO</t>
  </si>
  <si>
    <t xml:space="preserve">DEPENDIENTE GRAVE </t>
  </si>
  <si>
    <t>DEPENDIENTE TOTAL</t>
  </si>
  <si>
    <t xml:space="preserve">TOTAL  </t>
  </si>
  <si>
    <t>SECCIÓN N: INGRESOS AL PROGRAMA DE SALUD  MENTAL EN APS /ESPECIALIDAD</t>
  </si>
  <si>
    <t>MOTIVO DE INGRESO</t>
  </si>
  <si>
    <t>0 - 4</t>
  </si>
  <si>
    <t>5 - 9</t>
  </si>
  <si>
    <t>10 - 14</t>
  </si>
  <si>
    <t>INGRESOS AL PROGRAMA</t>
  </si>
  <si>
    <t>FACTORES DE RIESGO Y CONDICIONANTES DE LA SALUD MENTAL</t>
  </si>
  <si>
    <t>VICTIMA</t>
  </si>
  <si>
    <t>ABUSO SEXUAL</t>
  </si>
  <si>
    <t>TRASTORNOS DEL HUMOR
(AFECTIVOS)</t>
  </si>
  <si>
    <t>DEPRESIÓN LEVE</t>
  </si>
  <si>
    <t>DEPRESIÓN MODERADA</t>
  </si>
  <si>
    <t>DEPRESIÓN GRAVE</t>
  </si>
  <si>
    <t>DEPRESIÓN POST PARTO</t>
  </si>
  <si>
    <t>TRASTORNO BIPOLAR</t>
  </si>
  <si>
    <t>DEPRESIÓN REFRACTARIA</t>
  </si>
  <si>
    <t>DEPRESIÓN GRAVE CON PSICOSIS</t>
  </si>
  <si>
    <t>DEPRESIÓN  CON ALTO RIESGO SUICIDA</t>
  </si>
  <si>
    <t>TRASTORNOS MENTALES Y DEL COMPORTAMIENTO DEBIDO A CONSUMO SUSTANCIAS PSICOTRÓPICAS</t>
  </si>
  <si>
    <t>CONSUMO PERJUDICIAL O DEPENDENCIA DE ALCOHOL</t>
  </si>
  <si>
    <t>CONSUMO PERJUDICIAL O DEPENDENCIA COMO DROGA PRINCIPAL</t>
  </si>
  <si>
    <t>POLICONSUMO</t>
  </si>
  <si>
    <t>TRASTORNOS DEL COMPORTAMIENTO Y DE LAS EMOCIONES DE COMIENZO HABITUAL EN LA INFANCIA Y ADOLESCENCIA</t>
  </si>
  <si>
    <t>TRASTORNO HIPERCINÉTICOS</t>
  </si>
  <si>
    <t>TRASTORNO DISOCIAL DESAFIANTE Y OPOSICIONISTA</t>
  </si>
  <si>
    <t>TRASTORNO DE ANSIEDAD DE SEPARACIÓN EN LA INFANCIA</t>
  </si>
  <si>
    <t>OTROS TRASTORNOS DEL COMPORTAMIENTO Y DE LAS EMOCIONES DE COMIENZO HABITUAL EN LA INFANCIA Y ADOLESCENCIA</t>
  </si>
  <si>
    <t>TRASTORNOS DE ANSIEDAD</t>
  </si>
  <si>
    <t>ESQUIZOFRENIA</t>
  </si>
  <si>
    <t>TRASTORNOS DE LA CONDUCTA ALIMENTARIA</t>
  </si>
  <si>
    <t>RETRASO MENTAL</t>
  </si>
  <si>
    <t>TRASTORNO DE PERSONALIDAD</t>
  </si>
  <si>
    <t>TRASTORNO GENERALIZADOS DEL DESARROLLO</t>
  </si>
  <si>
    <t>SECCIÓN O: EGRESOS DEL PROGRAMA DE SALUD  MENTAL POR ALTAS CLÍNICAS EN APS /ESPECIALIDAD</t>
  </si>
  <si>
    <t>MOTIVO DE EGRESO</t>
  </si>
  <si>
    <t>EGRESOS DEL PROGRAMA</t>
  </si>
  <si>
    <t>5 - 9 años</t>
  </si>
  <si>
    <t>10 - 14 años</t>
  </si>
  <si>
    <t>15 - 19 años</t>
  </si>
  <si>
    <t>20 - 24 años</t>
  </si>
  <si>
    <t>25 - 29 años</t>
  </si>
  <si>
    <t>30 - 34 años</t>
  </si>
  <si>
    <t>35 -39 años</t>
  </si>
  <si>
    <t>40 -44 años</t>
  </si>
  <si>
    <t>45 -49 años</t>
  </si>
  <si>
    <t>50 -54 años</t>
  </si>
  <si>
    <t>55 -59 años</t>
  </si>
  <si>
    <t>60 -64 años</t>
  </si>
  <si>
    <t>65 -69 años</t>
  </si>
  <si>
    <t>70 -74 años</t>
  </si>
  <si>
    <t>75 -79 años</t>
  </si>
  <si>
    <t>80 años y más</t>
  </si>
  <si>
    <t>Ambos Sexos</t>
  </si>
  <si>
    <t>TIPO DE PROGRAMA</t>
  </si>
  <si>
    <t>RUBRO</t>
  </si>
  <si>
    <t>GRUPOS DE EDAD (en años)</t>
  </si>
  <si>
    <t>55 - 59</t>
  </si>
  <si>
    <t>60 - 64</t>
  </si>
  <si>
    <t>65 - 69</t>
  </si>
  <si>
    <t>70 - 74</t>
  </si>
  <si>
    <t>75 - 79</t>
  </si>
  <si>
    <t>80 y mas</t>
  </si>
  <si>
    <t xml:space="preserve">Hombres </t>
  </si>
  <si>
    <t>PROGRAMA DE REHABILITACIÓN TIPO I</t>
  </si>
  <si>
    <t>PROGRAMA DE REHABILITACIÓN TIPO II</t>
  </si>
  <si>
    <t>PATOLOGÍAS</t>
  </si>
  <si>
    <t xml:space="preserve">TOTAL </t>
  </si>
  <si>
    <t>INGRESOS POR EDAD</t>
  </si>
  <si>
    <t>TRANS</t>
  </si>
  <si>
    <t>TOTAL EGRESOS</t>
  </si>
  <si>
    <t>0 a 4</t>
  </si>
  <si>
    <t>TOTAL DE INGRESOS</t>
  </si>
  <si>
    <t>GONORREA</t>
  </si>
  <si>
    <t>CONDILOMA</t>
  </si>
  <si>
    <t>HERPES</t>
  </si>
  <si>
    <t>CHLAMYDIAS</t>
  </si>
  <si>
    <t>URETRITIS NO GONOCÓCICA</t>
  </si>
  <si>
    <t>LINFOGRANULOMA</t>
  </si>
  <si>
    <t>CHANCROIDE</t>
  </si>
  <si>
    <t>OTRAS ITS</t>
  </si>
  <si>
    <t>POR EDAD (en meses - años)</t>
  </si>
  <si>
    <t>Menor de 6 meses</t>
  </si>
  <si>
    <t>De 6 meses a 1 año</t>
  </si>
  <si>
    <t>2 - 9</t>
  </si>
  <si>
    <t>VIOLENCIA</t>
  </si>
  <si>
    <t xml:space="preserve">PERSONAS CON DIAGNÓSTICOS DE TRASTORNOS MENTALES </t>
  </si>
  <si>
    <t>OTRAS</t>
  </si>
  <si>
    <t xml:space="preserve">VIOLENCIA </t>
  </si>
  <si>
    <t>VÍCTIMA DE VIOLENCIA DE GÉNERO</t>
  </si>
  <si>
    <t>PUEBLO ORIGINA-RIOS</t>
  </si>
  <si>
    <t>MIGRANTES</t>
  </si>
  <si>
    <t>50 y Mas</t>
  </si>
  <si>
    <t>GESTANTES INGRESADAS</t>
  </si>
  <si>
    <t xml:space="preserve">   </t>
  </si>
  <si>
    <t>GESTANTES CON EXAMEN DE CHAGAS INFORMADO</t>
  </si>
  <si>
    <t>VÍCTIMA DE VIOLENCIA DE GENERO</t>
  </si>
  <si>
    <t>PUEBLO ORI-GINARIO</t>
  </si>
  <si>
    <t xml:space="preserve">  </t>
  </si>
  <si>
    <t>PREECLAMPSIA (PE)</t>
  </si>
  <si>
    <t>SÍNDROME HIPERTENSIVO DEL EMBARAZO (SHE)</t>
  </si>
  <si>
    <t>FACTORES DE RIESGO Y CONDICIONANTES DE PARTO PREMATURO</t>
  </si>
  <si>
    <t>RETARDO CRECIMIENTO INTRAUTERINO (RCIU)</t>
  </si>
  <si>
    <t>DIABETES</t>
  </si>
  <si>
    <t>CESÁREA ANTERIOR</t>
  </si>
  <si>
    <t>MALFORMACIÓN CONGÉNITA</t>
  </si>
  <si>
    <t>OTRAS PATOLOGÍAS DEL EMBARAZO</t>
  </si>
  <si>
    <t>DIU T DE Cu</t>
  </si>
  <si>
    <t>DIU MEDICADO</t>
  </si>
  <si>
    <t>ORAL COMBINADO</t>
  </si>
  <si>
    <t>ORAL PROGESTÁGENO</t>
  </si>
  <si>
    <t>INYECTABLE COMBINADO</t>
  </si>
  <si>
    <t>INYECTABLE PROGESTÁGENO</t>
  </si>
  <si>
    <t>IMPLANTE</t>
  </si>
  <si>
    <t>MUJER</t>
  </si>
  <si>
    <t>HOMBRES</t>
  </si>
  <si>
    <t xml:space="preserve"> MÉTODO DE REGULACIÓN DE FERTILIDAD MÁS PRESERVATIVOS</t>
  </si>
  <si>
    <t>SECCIÓN F:  INGRESOS Y EGRESOS A SALA DE ESTIMULACIÓN EN EL CENTRO DE SALUD</t>
  </si>
  <si>
    <t xml:space="preserve"> EGRESOS Y RESULTADOS DE LA REEVALUACIÓN POST EGRESO </t>
  </si>
  <si>
    <t>INASISTENTE</t>
  </si>
  <si>
    <t>Cumplimiento de tratamiento</t>
  </si>
  <si>
    <t>Otros</t>
  </si>
  <si>
    <t>Recuperado</t>
  </si>
  <si>
    <t>No Recuperado</t>
  </si>
  <si>
    <t>EN SITUACION DE DISCAPACIDAD</t>
  </si>
  <si>
    <t>SECCION G: INGRESOS DE NIÑOS Y NIÑAS CON NECESIDADES ESPECIALES DE BAJA COMPLEJIDAD A CONTROL DE SALUD INFANTIL EN APS</t>
  </si>
  <si>
    <t>NANEAS</t>
  </si>
  <si>
    <t xml:space="preserve">POR EDAD </t>
  </si>
  <si>
    <t xml:space="preserve"> 0  -  4</t>
  </si>
  <si>
    <t xml:space="preserve"> 5  -  9</t>
  </si>
  <si>
    <t xml:space="preserve"> 10 - 14  </t>
  </si>
  <si>
    <t>15 a 19</t>
  </si>
  <si>
    <t>DISLIPIDEMIA</t>
  </si>
  <si>
    <t>ANTECEDENTES ENF. CARDIOVASCULAR ATEROSCLERÓTICA</t>
  </si>
  <si>
    <t>CAUSAL DE EGRESO</t>
  </si>
  <si>
    <t>Abandono</t>
  </si>
  <si>
    <t>Traslado</t>
  </si>
  <si>
    <t>Fallecimiento</t>
  </si>
  <si>
    <t>Altas</t>
  </si>
  <si>
    <t>Abandono/Traslado</t>
  </si>
  <si>
    <t>DEPENDENCIA GRAVE Y TOTAL</t>
  </si>
  <si>
    <t>SECCIÓN K: INGRESOS AL PROGRAMA DEL ADULTO MAYOR SEGÚN CONDICIÓN DE FUNCIONALIDAD Y DEPENDENCIA</t>
  </si>
  <si>
    <t>EMPAM</t>
  </si>
  <si>
    <t>BARTHEL</t>
  </si>
  <si>
    <t>SECCIÓN L: EGRESOS AL PROGRAMA DEL ADULTO MAYOR SEGÚN CONDICIÓN DE FUNCIONALIDAD Y DEPENDENCIA</t>
  </si>
  <si>
    <t>SECCIÓN M: INGRESOS Y EGRESOS DEL  PROGRAMA MÁS ADULTOS MAYORES AUTOVALENTES</t>
  </si>
  <si>
    <t>INGRESO</t>
  </si>
  <si>
    <t>TOTAL INGRESOS</t>
  </si>
  <si>
    <t>EGRESO</t>
  </si>
  <si>
    <t>COMPLETA CICLO</t>
  </si>
  <si>
    <t>FALLECIMIENTO</t>
  </si>
  <si>
    <t>* Los pacientes de 60 a 64 años, no debe desagregarse por condición de funcionalidad, por ello sólo se registran en la primera fila.</t>
  </si>
  <si>
    <t>** Para la desagración por funcionalidad se contabiliza desde 65 y mas años.Sólo para el cálculo del total de los ingresos se contabiliza el rango de 60 - 64 años.</t>
  </si>
  <si>
    <t>GESTANTES</t>
  </si>
  <si>
    <t>MADRE DE HIJO MENOR DE 5 AÑOS</t>
  </si>
  <si>
    <t>PUEBLOS ORIGINARIOS</t>
  </si>
  <si>
    <t>AGRESOR / A</t>
  </si>
  <si>
    <t>OTRAS DEMENCIAS (INCLUYE ALZHEIMER)</t>
  </si>
  <si>
    <t>LEVE</t>
  </si>
  <si>
    <t>MODERADO</t>
  </si>
  <si>
    <t>AVANZADO</t>
  </si>
  <si>
    <t>MADRE DE NIÑO MENOR DE 5 AÑOS</t>
  </si>
  <si>
    <t>VÍCTIMA</t>
  </si>
  <si>
    <t>SECCIÓN P:  INGRESOS Y EGRESOS AL COMPONENTE ALCOHOL Y DROGA EN APS</t>
  </si>
  <si>
    <t xml:space="preserve">INTERVENCION TERAPEÚTICA </t>
  </si>
  <si>
    <t>SECCIÓN Q:  PROGRAMA DE REHABILITACIÓN (PERSONAS CON TRASTORNOS PSIQUIÁTRICOS)</t>
  </si>
  <si>
    <t>A BENEFI-
CIARIOS</t>
  </si>
  <si>
    <t xml:space="preserve"> </t>
  </si>
  <si>
    <t>SECCIÓN R: INGRESOS Y EGRESOS A PROGRAMA INFECCIÓN POR TRANSMISIÓN SEXUAL (Uso de establecimientos que realizan atención de ITS)</t>
  </si>
  <si>
    <t>PUEBLOS ORIGINA-RIOS</t>
  </si>
  <si>
    <t>Total</t>
  </si>
  <si>
    <t>Por alta</t>
  </si>
  <si>
    <t>Por abandono</t>
  </si>
  <si>
    <t>NO GESTANTES</t>
  </si>
  <si>
    <t>SECCIÓN S: INGRESOS Y EGRESOS A PROGRAMA DE VIH/SIDA (Uso exclusivo Centros de Atención VIH-SIDA)</t>
  </si>
  <si>
    <t>EGRESOS POR FALLECIMIENTO (INCLUÍDO EN TOTAL EGRESOS)</t>
  </si>
  <si>
    <t>EGRESOS POR ALTA (HIJO DE MADRE VIH +INCLUÍDO EN TOTAL EGRESOS)</t>
  </si>
  <si>
    <t>EVALUACIÓN MOVILIDAD PROGRAMA</t>
  </si>
  <si>
    <t>ABANDONO CONTROLES</t>
  </si>
  <si>
    <t>ABANDONO TRATAMIENTO</t>
  </si>
  <si>
    <t>ABANDONO DEL PROGRAMA</t>
  </si>
  <si>
    <t>SECCIÓN T: INGRESOS Y EGRESOS POR COMERCIO SEXUAL (Uso exclusivo de Unidades Control Comercio Sexual)</t>
  </si>
  <si>
    <t>SECCIÓN U. INGRESOS Y EGRESOS PROGRAMA DE ACOMPAÑAMIENTO PSICOSOCIAL EN ATENCIÓN PRIMARIA</t>
  </si>
  <si>
    <t>ACTIVIDAD</t>
  </si>
  <si>
    <t xml:space="preserve">TOTAL               </t>
  </si>
  <si>
    <t>GRUPOS DE EDAD  (en años)</t>
  </si>
  <si>
    <t>EFAM</t>
  </si>
  <si>
    <t xml:space="preserve"> No Olvide Escribir los campos Trans y/o Pueblo Originario y/o Migrantes (Digite Cero si no tiene.) </t>
  </si>
  <si>
    <t>No Olvide Escribir los campos Trans y/o Pueblo Originario y/o Migrantes (Digite Cero si no tiene.)</t>
  </si>
  <si>
    <t xml:space="preserve"> No Olvide Escribir los campos Trans y/o Pueblo Originario y/o Migrantes (Digite CERO si no tiene.) </t>
  </si>
  <si>
    <t>No Olvide Escribir los campos Trans y/o Pueblo Originario y/o Migrantes (Digite CERO si no tiene.)</t>
  </si>
  <si>
    <t>Los ingresos de Pueblos originarios NO DEBE ser mayor al Total de ingresos del Programa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</si>
</sst>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-* #,##0_-;\-* #,##0_-;_-* &quot;-&quot;_-;_-@_-"/>
    <numFmt numFmtId="164" formatCode="_-* #,##0_-;\-* #,##0_-;_-* &quot;-&quot;??_-;_-@_-"/>
    <numFmt numFmtId="165" formatCode="#,##0_)"/>
  </numFmts>
  <fonts count="22" x14ac:knownFonts="1"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8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8"/>
      <color indexed="10"/>
      <name val="Verdana"/>
      <family val="2"/>
    </font>
    <font>
      <b/>
      <sz val="8"/>
      <color indexed="10"/>
      <name val="Verdana"/>
      <family val="2"/>
    </font>
    <font>
      <b/>
      <u/>
      <sz val="11"/>
      <name val="Verdana"/>
      <family val="2"/>
    </font>
    <font>
      <sz val="7"/>
      <name val="Verdana"/>
      <family val="2"/>
    </font>
    <font>
      <sz val="10"/>
      <name val="Arial"/>
      <family val="2"/>
    </font>
    <font>
      <sz val="9"/>
      <name val="Verdana"/>
      <family val="2"/>
    </font>
    <font>
      <sz val="28"/>
      <name val="Verdana"/>
      <family val="2"/>
    </font>
    <font>
      <sz val="26"/>
      <name val="Verdana"/>
      <family val="2"/>
    </font>
    <font>
      <sz val="11"/>
      <color theme="1"/>
      <name val="Calibri"/>
      <family val="2"/>
      <scheme val="minor"/>
    </font>
    <font>
      <b/>
      <sz val="8"/>
      <color indexed="8"/>
      <name val="Verdana"/>
      <family val="2"/>
    </font>
    <font>
      <sz val="11"/>
      <color indexed="8"/>
      <name val="Verdana"/>
      <family val="2"/>
    </font>
    <font>
      <sz val="11"/>
      <color indexed="10"/>
      <name val="Verdana"/>
      <family val="2"/>
    </font>
    <font>
      <b/>
      <sz val="11"/>
      <color indexed="8"/>
      <name val="Verdana"/>
      <family val="2"/>
    </font>
    <font>
      <sz val="8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</patternFill>
    </fill>
    <fill>
      <patternFill patternType="solid">
        <fgColor rgb="FFCCFFCC"/>
        <bgColor indexed="64"/>
      </patternFill>
    </fill>
  </fills>
  <borders count="1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64"/>
      </left>
      <right style="thin">
        <color indexed="22"/>
      </right>
      <top/>
      <bottom style="thin">
        <color indexed="22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</borders>
  <cellStyleXfs count="4">
    <xf numFmtId="0" fontId="0" fillId="0" borderId="0"/>
    <xf numFmtId="0" fontId="12" fillId="0" borderId="0"/>
    <xf numFmtId="0" fontId="16" fillId="5" borderId="96" applyNumberFormat="0" applyFont="0" applyAlignment="0" applyProtection="0"/>
    <xf numFmtId="0" fontId="12" fillId="8" borderId="132" applyNumberFormat="0" applyFont="0" applyAlignment="0" applyProtection="0"/>
  </cellStyleXfs>
  <cellXfs count="1673">
    <xf numFmtId="0" fontId="0" fillId="0" borderId="0" xfId="0"/>
    <xf numFmtId="0" fontId="2" fillId="2" borderId="0" xfId="0" applyFont="1" applyFill="1" applyBorder="1" applyProtection="1"/>
    <xf numFmtId="0" fontId="2" fillId="2" borderId="0" xfId="0" applyFont="1" applyFill="1" applyProtection="1"/>
    <xf numFmtId="0" fontId="3" fillId="2" borderId="0" xfId="0" applyFont="1" applyFill="1" applyProtection="1"/>
    <xf numFmtId="0" fontId="2" fillId="0" borderId="0" xfId="0" applyFont="1" applyFill="1" applyProtection="1"/>
    <xf numFmtId="0" fontId="4" fillId="2" borderId="0" xfId="0" applyNumberFormat="1" applyFont="1" applyFill="1" applyBorder="1" applyAlignment="1" applyProtection="1">
      <alignment vertical="center" wrapText="1"/>
    </xf>
    <xf numFmtId="0" fontId="1" fillId="2" borderId="0" xfId="0" applyNumberFormat="1" applyFont="1" applyFill="1" applyBorder="1" applyAlignment="1" applyProtection="1"/>
    <xf numFmtId="0" fontId="5" fillId="2" borderId="0" xfId="0" applyFont="1" applyFill="1" applyProtection="1"/>
    <xf numFmtId="0" fontId="6" fillId="2" borderId="0" xfId="0" applyNumberFormat="1" applyFont="1" applyFill="1" applyBorder="1" applyAlignment="1" applyProtection="1">
      <alignment horizontal="left"/>
    </xf>
    <xf numFmtId="0" fontId="2" fillId="2" borderId="0" xfId="0" applyNumberFormat="1" applyFont="1" applyFill="1" applyAlignment="1" applyProtection="1">
      <alignment horizontal="center"/>
    </xf>
    <xf numFmtId="164" fontId="2" fillId="2" borderId="0" xfId="0" applyNumberFormat="1" applyFont="1" applyFill="1" applyAlignment="1" applyProtection="1"/>
    <xf numFmtId="0" fontId="2" fillId="2" borderId="0" xfId="0" applyNumberFormat="1" applyFont="1" applyFill="1" applyAlignment="1" applyProtection="1"/>
    <xf numFmtId="0" fontId="7" fillId="2" borderId="0" xfId="0" applyFont="1" applyFill="1" applyBorder="1" applyProtection="1"/>
    <xf numFmtId="0" fontId="5" fillId="0" borderId="0" xfId="0" applyFont="1" applyProtection="1"/>
    <xf numFmtId="0" fontId="2" fillId="0" borderId="10" xfId="0" applyFont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0" xfId="0" applyFont="1" applyProtection="1"/>
    <xf numFmtId="3" fontId="2" fillId="2" borderId="13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3" xfId="0" applyNumberFormat="1" applyFont="1" applyFill="1" applyBorder="1" applyAlignment="1" applyProtection="1">
      <protection locked="0"/>
    </xf>
    <xf numFmtId="0" fontId="8" fillId="2" borderId="0" xfId="0" applyFont="1" applyFill="1" applyAlignment="1" applyProtection="1">
      <alignment vertical="center"/>
    </xf>
    <xf numFmtId="3" fontId="2" fillId="2" borderId="15" xfId="0" applyNumberFormat="1" applyFont="1" applyFill="1" applyBorder="1" applyAlignment="1" applyProtection="1"/>
    <xf numFmtId="3" fontId="2" fillId="3" borderId="16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2" borderId="21" xfId="0" applyNumberFormat="1" applyFont="1" applyFill="1" applyBorder="1" applyAlignment="1" applyProtection="1"/>
    <xf numFmtId="3" fontId="2" fillId="3" borderId="22" xfId="0" applyNumberFormat="1" applyFont="1" applyFill="1" applyBorder="1" applyAlignment="1" applyProtection="1">
      <protection locked="0"/>
    </xf>
    <xf numFmtId="3" fontId="2" fillId="3" borderId="21" xfId="0" applyNumberFormat="1" applyFont="1" applyFill="1" applyBorder="1" applyAlignment="1" applyProtection="1">
      <protection locked="0"/>
    </xf>
    <xf numFmtId="3" fontId="2" fillId="2" borderId="23" xfId="0" applyNumberFormat="1" applyFont="1" applyFill="1" applyBorder="1" applyAlignment="1" applyProtection="1"/>
    <xf numFmtId="3" fontId="2" fillId="3" borderId="10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0" fontId="7" fillId="2" borderId="0" xfId="0" applyFont="1" applyFill="1" applyProtection="1"/>
    <xf numFmtId="0" fontId="7" fillId="0" borderId="0" xfId="0" applyFont="1" applyFill="1" applyProtection="1"/>
    <xf numFmtId="0" fontId="6" fillId="2" borderId="0" xfId="0" applyFont="1" applyFill="1" applyBorder="1" applyProtection="1"/>
    <xf numFmtId="0" fontId="6" fillId="2" borderId="0" xfId="0" applyFont="1" applyFill="1" applyProtection="1"/>
    <xf numFmtId="0" fontId="2" fillId="2" borderId="0" xfId="0" applyFont="1" applyFill="1" applyBorder="1" applyAlignment="1" applyProtection="1">
      <alignment wrapText="1"/>
    </xf>
    <xf numFmtId="3" fontId="2" fillId="3" borderId="28" xfId="0" applyNumberFormat="1" applyFont="1" applyFill="1" applyBorder="1" applyAlignment="1" applyProtection="1">
      <protection locked="0"/>
    </xf>
    <xf numFmtId="0" fontId="2" fillId="2" borderId="29" xfId="0" applyNumberFormat="1" applyFont="1" applyFill="1" applyBorder="1" applyAlignment="1" applyProtection="1">
      <alignment horizontal="left"/>
    </xf>
    <xf numFmtId="0" fontId="2" fillId="2" borderId="30" xfId="0" applyNumberFormat="1" applyFont="1" applyFill="1" applyBorder="1" applyAlignment="1" applyProtection="1">
      <alignment horizontal="right"/>
    </xf>
    <xf numFmtId="0" fontId="2" fillId="2" borderId="0" xfId="0" applyNumberFormat="1" applyFont="1" applyFill="1" applyBorder="1" applyAlignment="1" applyProtection="1">
      <alignment horizontal="lef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3" fontId="2" fillId="0" borderId="23" xfId="0" applyNumberFormat="1" applyFont="1" applyFill="1" applyBorder="1" applyAlignment="1" applyProtection="1"/>
    <xf numFmtId="3" fontId="2" fillId="0" borderId="13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0" fontId="2" fillId="0" borderId="31" xfId="0" applyFont="1" applyFill="1" applyBorder="1" applyAlignment="1" applyProtection="1">
      <alignment horizontal="left" wrapText="1"/>
    </xf>
    <xf numFmtId="0" fontId="2" fillId="0" borderId="32" xfId="0" applyFont="1" applyFill="1" applyBorder="1" applyAlignment="1" applyProtection="1">
      <alignment horizontal="left" wrapText="1"/>
    </xf>
    <xf numFmtId="3" fontId="2" fillId="0" borderId="15" xfId="0" applyNumberFormat="1" applyFont="1" applyFill="1" applyBorder="1" applyAlignment="1" applyProtection="1"/>
    <xf numFmtId="0" fontId="2" fillId="0" borderId="33" xfId="0" applyFont="1" applyFill="1" applyBorder="1" applyAlignment="1" applyProtection="1">
      <alignment horizontal="left" wrapText="1"/>
    </xf>
    <xf numFmtId="0" fontId="2" fillId="0" borderId="35" xfId="0" applyFont="1" applyFill="1" applyBorder="1" applyAlignment="1" applyProtection="1">
      <alignment horizontal="left" wrapText="1"/>
    </xf>
    <xf numFmtId="3" fontId="2" fillId="0" borderId="34" xfId="0" applyNumberFormat="1" applyFont="1" applyFill="1" applyBorder="1" applyAlignment="1" applyProtection="1"/>
    <xf numFmtId="3" fontId="2" fillId="3" borderId="34" xfId="0" applyNumberFormat="1" applyFont="1" applyFill="1" applyBorder="1" applyAlignment="1" applyProtection="1">
      <protection locked="0"/>
    </xf>
    <xf numFmtId="0" fontId="2" fillId="0" borderId="36" xfId="0" applyFont="1" applyFill="1" applyBorder="1" applyAlignment="1" applyProtection="1">
      <alignment horizontal="left" wrapText="1"/>
    </xf>
    <xf numFmtId="3" fontId="2" fillId="0" borderId="21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39" xfId="0" applyNumberFormat="1" applyFont="1" applyFill="1" applyBorder="1" applyAlignment="1" applyProtection="1">
      <protection locked="0"/>
    </xf>
    <xf numFmtId="0" fontId="6" fillId="2" borderId="4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/>
    </xf>
    <xf numFmtId="0" fontId="6" fillId="0" borderId="40" xfId="0" applyFont="1" applyFill="1" applyBorder="1" applyProtection="1"/>
    <xf numFmtId="165" fontId="7" fillId="0" borderId="0" xfId="0" applyNumberFormat="1" applyFont="1" applyFill="1" applyBorder="1" applyAlignment="1" applyProtection="1">
      <alignment horizontal="right"/>
    </xf>
    <xf numFmtId="165" fontId="7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2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41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26" xfId="0" applyNumberFormat="1" applyFont="1" applyFill="1" applyBorder="1" applyAlignment="1" applyProtection="1">
      <protection locked="0"/>
    </xf>
    <xf numFmtId="3" fontId="2" fillId="4" borderId="23" xfId="0" applyNumberFormat="1" applyFont="1" applyFill="1" applyBorder="1" applyAlignment="1" applyProtection="1"/>
    <xf numFmtId="0" fontId="7" fillId="2" borderId="0" xfId="0" applyFont="1" applyFill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6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47" xfId="0" applyFont="1" applyBorder="1" applyAlignment="1" applyProtection="1">
      <alignment horizontal="center" vertical="center" wrapText="1"/>
    </xf>
    <xf numFmtId="0" fontId="2" fillId="0" borderId="48" xfId="0" applyFont="1" applyBorder="1" applyAlignment="1" applyProtection="1">
      <alignment horizontal="center" vertical="center" wrapText="1"/>
    </xf>
    <xf numFmtId="3" fontId="2" fillId="0" borderId="6" xfId="0" applyNumberFormat="1" applyFont="1" applyFill="1" applyBorder="1" applyAlignment="1" applyProtection="1"/>
    <xf numFmtId="0" fontId="2" fillId="0" borderId="15" xfId="0" applyNumberFormat="1" applyFont="1" applyFill="1" applyBorder="1" applyAlignment="1" applyProtection="1">
      <alignment horizontal="left" wrapText="1"/>
    </xf>
    <xf numFmtId="0" fontId="10" fillId="2" borderId="40" xfId="0" applyFont="1" applyFill="1" applyBorder="1" applyProtection="1"/>
    <xf numFmtId="0" fontId="5" fillId="2" borderId="0" xfId="0" applyFont="1" applyFill="1"/>
    <xf numFmtId="0" fontId="2" fillId="0" borderId="13" xfId="0" applyFont="1" applyFill="1" applyBorder="1" applyAlignment="1" applyProtection="1">
      <alignment horizontal="left"/>
    </xf>
    <xf numFmtId="0" fontId="2" fillId="0" borderId="28" xfId="0" applyFont="1" applyFill="1" applyBorder="1" applyAlignment="1" applyProtection="1">
      <alignment horizontal="left"/>
    </xf>
    <xf numFmtId="3" fontId="2" fillId="0" borderId="9" xfId="0" applyNumberFormat="1" applyFont="1" applyFill="1" applyBorder="1" applyAlignment="1" applyProtection="1"/>
    <xf numFmtId="3" fontId="2" fillId="3" borderId="9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0" fontId="6" fillId="0" borderId="40" xfId="0" applyFont="1" applyFill="1" applyBorder="1" applyAlignment="1" applyProtection="1"/>
    <xf numFmtId="0" fontId="6" fillId="2" borderId="40" xfId="0" applyFont="1" applyFill="1" applyBorder="1" applyAlignment="1" applyProtection="1"/>
    <xf numFmtId="3" fontId="2" fillId="0" borderId="13" xfId="0" applyNumberFormat="1" applyFont="1" applyFill="1" applyBorder="1" applyAlignment="1" applyProtection="1">
      <alignment horizontal="right"/>
    </xf>
    <xf numFmtId="3" fontId="2" fillId="3" borderId="57" xfId="0" applyNumberFormat="1" applyFont="1" applyFill="1" applyBorder="1" applyAlignment="1" applyProtection="1">
      <protection locked="0"/>
    </xf>
    <xf numFmtId="3" fontId="2" fillId="0" borderId="15" xfId="0" applyNumberFormat="1" applyFont="1" applyFill="1" applyBorder="1" applyAlignment="1" applyProtection="1">
      <alignment horizontal="right"/>
    </xf>
    <xf numFmtId="3" fontId="2" fillId="0" borderId="21" xfId="0" applyNumberFormat="1" applyFont="1" applyFill="1" applyBorder="1" applyAlignment="1" applyProtection="1">
      <alignment horizontal="right"/>
    </xf>
    <xf numFmtId="3" fontId="2" fillId="0" borderId="23" xfId="0" applyNumberFormat="1" applyFont="1" applyFill="1" applyBorder="1" applyAlignment="1" applyProtection="1">
      <alignment horizontal="right"/>
    </xf>
    <xf numFmtId="3" fontId="2" fillId="0" borderId="34" xfId="0" applyNumberFormat="1" applyFont="1" applyFill="1" applyBorder="1" applyAlignment="1" applyProtection="1">
      <alignment horizontal="right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60" xfId="0" applyNumberFormat="1" applyFont="1" applyFill="1" applyBorder="1" applyAlignment="1" applyProtection="1">
      <protection locked="0"/>
    </xf>
    <xf numFmtId="3" fontId="2" fillId="0" borderId="51" xfId="0" applyNumberFormat="1" applyFont="1" applyFill="1" applyBorder="1" applyAlignment="1" applyProtection="1">
      <alignment horizontal="right"/>
    </xf>
    <xf numFmtId="3" fontId="2" fillId="0" borderId="9" xfId="0" applyNumberFormat="1" applyFont="1" applyFill="1" applyBorder="1" applyAlignment="1" applyProtection="1">
      <alignment horizontal="right"/>
    </xf>
    <xf numFmtId="3" fontId="2" fillId="0" borderId="54" xfId="0" applyNumberFormat="1" applyFont="1" applyFill="1" applyBorder="1" applyAlignment="1" applyProtection="1">
      <alignment horizontal="right"/>
    </xf>
    <xf numFmtId="3" fontId="2" fillId="0" borderId="0" xfId="0" applyNumberFormat="1" applyFont="1" applyFill="1" applyBorder="1" applyAlignment="1" applyProtection="1">
      <alignment horizontal="right"/>
    </xf>
    <xf numFmtId="3" fontId="2" fillId="0" borderId="28" xfId="0" applyNumberFormat="1" applyFont="1" applyFill="1" applyBorder="1" applyAlignment="1" applyProtection="1">
      <alignment horizontal="right"/>
    </xf>
    <xf numFmtId="165" fontId="2" fillId="2" borderId="0" xfId="0" applyNumberFormat="1" applyFont="1" applyFill="1" applyBorder="1" applyAlignment="1" applyProtection="1"/>
    <xf numFmtId="41" fontId="5" fillId="2" borderId="0" xfId="0" applyNumberFormat="1" applyFont="1" applyFill="1" applyBorder="1" applyAlignment="1" applyProtection="1"/>
    <xf numFmtId="41" fontId="7" fillId="2" borderId="0" xfId="0" applyNumberFormat="1" applyFont="1" applyFill="1" applyBorder="1" applyAlignment="1" applyProtection="1"/>
    <xf numFmtId="0" fontId="5" fillId="2" borderId="0" xfId="0" applyFont="1" applyFill="1" applyAlignment="1" applyProtection="1"/>
    <xf numFmtId="0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wrapText="1"/>
    </xf>
    <xf numFmtId="0" fontId="2" fillId="0" borderId="9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2" fillId="0" borderId="46" xfId="0" applyNumberFormat="1" applyFont="1" applyFill="1" applyBorder="1" applyAlignment="1" applyProtection="1">
      <alignment horizontal="center" vertical="center"/>
    </xf>
    <xf numFmtId="3" fontId="2" fillId="0" borderId="29" xfId="0" applyNumberFormat="1" applyFont="1" applyBorder="1" applyAlignment="1" applyProtection="1">
      <alignment wrapText="1"/>
    </xf>
    <xf numFmtId="3" fontId="2" fillId="3" borderId="29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64" xfId="0" applyNumberFormat="1" applyFont="1" applyFill="1" applyBorder="1" applyAlignment="1" applyProtection="1">
      <protection locked="0"/>
    </xf>
    <xf numFmtId="3" fontId="2" fillId="0" borderId="13" xfId="0" applyNumberFormat="1" applyFont="1" applyBorder="1" applyAlignment="1" applyProtection="1">
      <alignment wrapText="1"/>
    </xf>
    <xf numFmtId="3" fontId="2" fillId="0" borderId="28" xfId="0" applyNumberFormat="1" applyFont="1" applyBorder="1" applyAlignment="1" applyProtection="1">
      <alignment wrapText="1"/>
    </xf>
    <xf numFmtId="3" fontId="2" fillId="0" borderId="34" xfId="0" applyNumberFormat="1" applyFont="1" applyBorder="1" applyAlignment="1" applyProtection="1">
      <alignment wrapText="1"/>
    </xf>
    <xf numFmtId="3" fontId="2" fillId="4" borderId="34" xfId="0" applyNumberFormat="1" applyFont="1" applyFill="1" applyBorder="1" applyAlignment="1" applyProtection="1"/>
    <xf numFmtId="3" fontId="2" fillId="4" borderId="13" xfId="0" applyNumberFormat="1" applyFont="1" applyFill="1" applyBorder="1" applyAlignment="1" applyProtection="1"/>
    <xf numFmtId="3" fontId="2" fillId="0" borderId="15" xfId="0" applyNumberFormat="1" applyFont="1" applyBorder="1" applyAlignment="1" applyProtection="1">
      <alignment wrapText="1"/>
    </xf>
    <xf numFmtId="3" fontId="2" fillId="4" borderId="15" xfId="0" applyNumberFormat="1" applyFont="1" applyFill="1" applyBorder="1" applyAlignment="1" applyProtection="1"/>
    <xf numFmtId="3" fontId="2" fillId="4" borderId="17" xfId="0" applyNumberFormat="1" applyFont="1" applyFill="1" applyBorder="1" applyAlignment="1" applyProtection="1"/>
    <xf numFmtId="3" fontId="2" fillId="0" borderId="21" xfId="0" applyNumberFormat="1" applyFont="1" applyBorder="1" applyAlignment="1" applyProtection="1">
      <alignment wrapText="1"/>
    </xf>
    <xf numFmtId="3" fontId="2" fillId="3" borderId="19" xfId="0" applyNumberFormat="1" applyFont="1" applyFill="1" applyBorder="1" applyAlignment="1" applyProtection="1">
      <protection locked="0"/>
    </xf>
    <xf numFmtId="3" fontId="2" fillId="3" borderId="63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0" borderId="9" xfId="0" applyNumberFormat="1" applyFont="1" applyBorder="1" applyAlignment="1" applyProtection="1">
      <alignment wrapText="1"/>
    </xf>
    <xf numFmtId="3" fontId="2" fillId="3" borderId="51" xfId="0" applyNumberFormat="1" applyFont="1" applyFill="1" applyBorder="1" applyAlignment="1" applyProtection="1">
      <protection locked="0"/>
    </xf>
    <xf numFmtId="3" fontId="2" fillId="4" borderId="21" xfId="0" applyNumberFormat="1" applyFont="1" applyFill="1" applyBorder="1" applyAlignment="1" applyProtection="1"/>
    <xf numFmtId="3" fontId="2" fillId="4" borderId="19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>
      <alignment wrapText="1"/>
    </xf>
    <xf numFmtId="3" fontId="2" fillId="4" borderId="63" xfId="0" applyNumberFormat="1" applyFont="1" applyFill="1" applyBorder="1" applyAlignment="1" applyProtection="1"/>
    <xf numFmtId="3" fontId="2" fillId="4" borderId="28" xfId="0" applyNumberFormat="1" applyFont="1" applyFill="1" applyBorder="1" applyAlignment="1" applyProtection="1"/>
    <xf numFmtId="41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/>
    <xf numFmtId="3" fontId="2" fillId="3" borderId="4" xfId="0" applyNumberFormat="1" applyFont="1" applyFill="1" applyBorder="1" applyAlignment="1" applyProtection="1">
      <protection locked="0"/>
    </xf>
    <xf numFmtId="3" fontId="2" fillId="3" borderId="6" xfId="0" applyNumberFormat="1" applyFont="1" applyFill="1" applyBorder="1" applyAlignment="1" applyProtection="1">
      <protection locked="0"/>
    </xf>
    <xf numFmtId="3" fontId="2" fillId="3" borderId="18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3" fontId="2" fillId="3" borderId="71" xfId="0" applyNumberFormat="1" applyFont="1" applyFill="1" applyBorder="1" applyAlignment="1" applyProtection="1">
      <protection locked="0"/>
    </xf>
    <xf numFmtId="3" fontId="2" fillId="4" borderId="18" xfId="0" applyNumberFormat="1" applyFont="1" applyFill="1" applyBorder="1" applyAlignment="1" applyProtection="1"/>
    <xf numFmtId="3" fontId="2" fillId="3" borderId="25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4" borderId="27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/>
    <xf numFmtId="165" fontId="2" fillId="2" borderId="0" xfId="0" applyNumberFormat="1" applyFont="1" applyFill="1" applyBorder="1" applyAlignment="1" applyProtection="1">
      <protection locked="0"/>
    </xf>
    <xf numFmtId="165" fontId="2" fillId="2" borderId="0" xfId="0" applyNumberFormat="1" applyFont="1" applyFill="1" applyBorder="1" applyAlignment="1" applyProtection="1"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8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9" xfId="0" applyNumberFormat="1" applyFont="1" applyFill="1" applyBorder="1" applyAlignment="1" applyProtection="1">
      <alignment horizontal="left" vertical="center" wrapText="1"/>
      <protection hidden="1"/>
    </xf>
    <xf numFmtId="0" fontId="14" fillId="2" borderId="0" xfId="0" applyFont="1" applyFill="1" applyProtection="1"/>
    <xf numFmtId="3" fontId="2" fillId="0" borderId="23" xfId="0" applyNumberFormat="1" applyFont="1" applyFill="1" applyBorder="1" applyAlignment="1" applyProtection="1">
      <alignment wrapText="1"/>
    </xf>
    <xf numFmtId="3" fontId="2" fillId="0" borderId="4" xfId="0" applyNumberFormat="1" applyFont="1" applyFill="1" applyBorder="1" applyAlignment="1" applyProtection="1">
      <alignment wrapText="1"/>
    </xf>
    <xf numFmtId="3" fontId="2" fillId="0" borderId="34" xfId="0" applyNumberFormat="1" applyFont="1" applyFill="1" applyBorder="1" applyAlignment="1" applyProtection="1">
      <alignment wrapText="1"/>
    </xf>
    <xf numFmtId="165" fontId="13" fillId="2" borderId="0" xfId="0" applyNumberFormat="1" applyFont="1" applyFill="1" applyBorder="1" applyAlignment="1" applyProtection="1">
      <protection locked="0"/>
    </xf>
    <xf numFmtId="0" fontId="15" fillId="2" borderId="0" xfId="0" applyFont="1" applyFill="1" applyProtection="1"/>
    <xf numFmtId="3" fontId="2" fillId="3" borderId="47" xfId="0" applyNumberFormat="1" applyFont="1" applyFill="1" applyBorder="1" applyAlignment="1" applyProtection="1">
      <protection locked="0"/>
    </xf>
    <xf numFmtId="3" fontId="2" fillId="3" borderId="1" xfId="0" applyNumberFormat="1" applyFont="1" applyFill="1" applyBorder="1" applyAlignment="1" applyProtection="1">
      <protection locked="0"/>
    </xf>
    <xf numFmtId="3" fontId="2" fillId="3" borderId="77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0" borderId="80" xfId="0" applyNumberFormat="1" applyFont="1" applyFill="1" applyBorder="1" applyAlignment="1" applyProtection="1"/>
    <xf numFmtId="3" fontId="2" fillId="3" borderId="81" xfId="0" applyNumberFormat="1" applyFont="1" applyFill="1" applyBorder="1" applyAlignment="1" applyProtection="1">
      <protection locked="0"/>
    </xf>
    <xf numFmtId="3" fontId="2" fillId="3" borderId="78" xfId="0" applyNumberFormat="1" applyFont="1" applyFill="1" applyBorder="1" applyAlignment="1" applyProtection="1">
      <protection locked="0"/>
    </xf>
    <xf numFmtId="3" fontId="2" fillId="0" borderId="84" xfId="0" applyNumberFormat="1" applyFont="1" applyFill="1" applyBorder="1" applyAlignment="1" applyProtection="1"/>
    <xf numFmtId="3" fontId="2" fillId="3" borderId="85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3" xfId="0" applyNumberFormat="1" applyFont="1" applyFill="1" applyBorder="1" applyAlignment="1" applyProtection="1"/>
    <xf numFmtId="3" fontId="2" fillId="0" borderId="3" xfId="0" applyNumberFormat="1" applyFont="1" applyBorder="1" applyAlignment="1" applyProtection="1">
      <alignment wrapText="1"/>
    </xf>
    <xf numFmtId="3" fontId="2" fillId="0" borderId="87" xfId="0" applyNumberFormat="1" applyFont="1" applyFill="1" applyBorder="1" applyAlignment="1" applyProtection="1"/>
    <xf numFmtId="3" fontId="2" fillId="0" borderId="87" xfId="0" applyNumberFormat="1" applyFont="1" applyBorder="1" applyAlignment="1" applyProtection="1">
      <alignment wrapText="1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92" xfId="0" applyNumberFormat="1" applyFont="1" applyFill="1" applyBorder="1" applyAlignment="1" applyProtection="1">
      <protection locked="0"/>
    </xf>
    <xf numFmtId="0" fontId="2" fillId="0" borderId="0" xfId="0" applyFont="1" applyBorder="1" applyProtection="1"/>
    <xf numFmtId="0" fontId="5" fillId="2" borderId="0" xfId="0" applyFont="1" applyFill="1" applyBorder="1" applyProtection="1"/>
    <xf numFmtId="0" fontId="2" fillId="2" borderId="0" xfId="0" applyFont="1" applyFill="1" applyAlignment="1" applyProtection="1">
      <alignment horizontal="left"/>
    </xf>
    <xf numFmtId="0" fontId="5" fillId="0" borderId="0" xfId="0" applyFont="1" applyProtection="1">
      <protection hidden="1"/>
    </xf>
    <xf numFmtId="3" fontId="2" fillId="0" borderId="4" xfId="0" applyNumberFormat="1" applyFont="1" applyFill="1" applyBorder="1" applyAlignment="1" applyProtection="1">
      <alignment horizontal="right"/>
    </xf>
    <xf numFmtId="3" fontId="2" fillId="0" borderId="7" xfId="0" applyNumberFormat="1" applyFont="1" applyFill="1" applyBorder="1" applyAlignment="1" applyProtection="1">
      <alignment horizontal="right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94" xfId="0" applyNumberFormat="1" applyFont="1" applyFill="1" applyBorder="1" applyAlignment="1" applyProtection="1">
      <protection locked="0"/>
    </xf>
    <xf numFmtId="3" fontId="2" fillId="0" borderId="1" xfId="0" applyNumberFormat="1" applyFont="1" applyFill="1" applyBorder="1" applyAlignment="1" applyProtection="1"/>
    <xf numFmtId="3" fontId="2" fillId="0" borderId="43" xfId="0" applyNumberFormat="1" applyFont="1" applyFill="1" applyBorder="1" applyAlignment="1" applyProtection="1"/>
    <xf numFmtId="3" fontId="2" fillId="0" borderId="77" xfId="0" applyNumberFormat="1" applyFont="1" applyFill="1" applyBorder="1" applyAlignment="1" applyProtection="1"/>
    <xf numFmtId="3" fontId="2" fillId="0" borderId="95" xfId="0" applyNumberFormat="1" applyFont="1" applyFill="1" applyBorder="1" applyAlignment="1" applyProtection="1"/>
    <xf numFmtId="3" fontId="2" fillId="0" borderId="2" xfId="0" applyNumberFormat="1" applyFont="1" applyFill="1" applyBorder="1" applyAlignment="1" applyProtection="1"/>
    <xf numFmtId="3" fontId="2" fillId="3" borderId="56" xfId="0" applyNumberFormat="1" applyFont="1" applyFill="1" applyBorder="1" applyAlignment="1" applyProtection="1">
      <protection locked="0"/>
    </xf>
    <xf numFmtId="3" fontId="2" fillId="3" borderId="61" xfId="0" applyNumberFormat="1" applyFont="1" applyFill="1" applyBorder="1" applyAlignment="1" applyProtection="1">
      <protection locked="0"/>
    </xf>
    <xf numFmtId="0" fontId="8" fillId="2" borderId="0" xfId="0" applyFont="1" applyFill="1" applyBorder="1" applyAlignment="1" applyProtection="1">
      <alignment horizontal="left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23" xfId="0" applyNumberFormat="1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/>
    </xf>
    <xf numFmtId="0" fontId="2" fillId="0" borderId="23" xfId="0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15" xfId="0" applyNumberFormat="1" applyFont="1" applyFill="1" applyBorder="1" applyAlignment="1" applyProtection="1"/>
    <xf numFmtId="0" fontId="2" fillId="0" borderId="34" xfId="0" applyNumberFormat="1" applyFont="1" applyFill="1" applyBorder="1" applyAlignment="1" applyProtection="1"/>
    <xf numFmtId="0" fontId="2" fillId="0" borderId="28" xfId="0" applyNumberFormat="1" applyFont="1" applyFill="1" applyBorder="1" applyAlignment="1" applyProtection="1"/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 wrapText="1"/>
    </xf>
    <xf numFmtId="0" fontId="2" fillId="0" borderId="28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21" xfId="0" applyNumberFormat="1" applyFont="1" applyFill="1" applyBorder="1" applyAlignment="1" applyProtection="1">
      <alignment vertical="center" wrapText="1"/>
      <protection hidden="1"/>
    </xf>
    <xf numFmtId="0" fontId="2" fillId="0" borderId="15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23" xfId="0" applyNumberFormat="1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left" wrapText="1"/>
    </xf>
    <xf numFmtId="0" fontId="2" fillId="0" borderId="7" xfId="0" applyFont="1" applyFill="1" applyBorder="1" applyAlignment="1" applyProtection="1">
      <alignment horizontal="center" vertical="center"/>
    </xf>
    <xf numFmtId="0" fontId="4" fillId="2" borderId="0" xfId="0" applyNumberFormat="1" applyFont="1" applyFill="1" applyBorder="1" applyAlignment="1" applyProtection="1">
      <alignment horizontal="center" vertical="center" wrapText="1"/>
    </xf>
    <xf numFmtId="0" fontId="17" fillId="2" borderId="0" xfId="0" applyFont="1" applyFill="1"/>
    <xf numFmtId="0" fontId="18" fillId="2" borderId="0" xfId="0" applyFont="1" applyFill="1"/>
    <xf numFmtId="0" fontId="18" fillId="2" borderId="0" xfId="0" applyFont="1" applyFill="1" applyProtection="1">
      <protection locked="0"/>
    </xf>
    <xf numFmtId="0" fontId="18" fillId="2" borderId="97" xfId="0" applyFont="1" applyFill="1" applyBorder="1"/>
    <xf numFmtId="0" fontId="5" fillId="2" borderId="97" xfId="0" applyFont="1" applyFill="1" applyBorder="1" applyProtection="1"/>
    <xf numFmtId="0" fontId="5" fillId="0" borderId="97" xfId="0" applyFont="1" applyFill="1" applyBorder="1" applyProtection="1"/>
    <xf numFmtId="0" fontId="7" fillId="0" borderId="0" xfId="0" applyFont="1"/>
    <xf numFmtId="0" fontId="7" fillId="0" borderId="98" xfId="0" applyFont="1" applyBorder="1"/>
    <xf numFmtId="0" fontId="2" fillId="2" borderId="97" xfId="0" applyFont="1" applyFill="1" applyBorder="1" applyProtection="1"/>
    <xf numFmtId="0" fontId="2" fillId="0" borderId="97" xfId="0" applyFont="1" applyFill="1" applyBorder="1" applyProtection="1"/>
    <xf numFmtId="3" fontId="2" fillId="2" borderId="13" xfId="0" applyNumberFormat="1" applyFont="1" applyFill="1" applyBorder="1" applyAlignment="1" applyProtection="1">
      <protection locked="0"/>
    </xf>
    <xf numFmtId="3" fontId="2" fillId="3" borderId="44" xfId="0" applyNumberFormat="1" applyFont="1" applyFill="1" applyBorder="1" applyAlignment="1" applyProtection="1">
      <protection locked="0"/>
    </xf>
    <xf numFmtId="3" fontId="2" fillId="3" borderId="65" xfId="0" applyNumberFormat="1" applyFont="1" applyFill="1" applyBorder="1" applyAlignment="1" applyProtection="1">
      <protection locked="0"/>
    </xf>
    <xf numFmtId="0" fontId="8" fillId="2" borderId="0" xfId="0" applyFont="1" applyFill="1" applyBorder="1" applyAlignment="1" applyProtection="1">
      <alignment horizontal="left"/>
      <protection locked="0"/>
    </xf>
    <xf numFmtId="0" fontId="7" fillId="0" borderId="99" xfId="0" applyFont="1" applyBorder="1"/>
    <xf numFmtId="0" fontId="2" fillId="0" borderId="97" xfId="0" applyFont="1" applyBorder="1" applyProtection="1"/>
    <xf numFmtId="3" fontId="2" fillId="2" borderId="15" xfId="0" applyNumberFormat="1" applyFont="1" applyFill="1" applyBorder="1" applyAlignment="1" applyProtection="1">
      <protection locked="0"/>
    </xf>
    <xf numFmtId="3" fontId="2" fillId="3" borderId="45" xfId="0" applyNumberFormat="1" applyFont="1" applyFill="1" applyBorder="1" applyAlignment="1" applyProtection="1">
      <protection locked="0"/>
    </xf>
    <xf numFmtId="3" fontId="2" fillId="3" borderId="69" xfId="0" applyNumberFormat="1" applyFont="1" applyFill="1" applyBorder="1" applyAlignment="1" applyProtection="1">
      <protection locked="0"/>
    </xf>
    <xf numFmtId="3" fontId="2" fillId="2" borderId="21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3" borderId="76" xfId="0" applyNumberFormat="1" applyFont="1" applyFill="1" applyBorder="1" applyAlignment="1" applyProtection="1">
      <protection locked="0"/>
    </xf>
    <xf numFmtId="3" fontId="2" fillId="2" borderId="23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0" fontId="8" fillId="2" borderId="0" xfId="0" applyFont="1" applyFill="1" applyBorder="1" applyAlignment="1" applyProtection="1">
      <protection locked="0"/>
    </xf>
    <xf numFmtId="0" fontId="8" fillId="2" borderId="0" xfId="0" applyFont="1" applyFill="1" applyBorder="1" applyAlignment="1" applyProtection="1">
      <alignment wrapText="1"/>
    </xf>
    <xf numFmtId="0" fontId="5" fillId="2" borderId="101" xfId="0" applyFont="1" applyFill="1" applyBorder="1" applyProtection="1"/>
    <xf numFmtId="0" fontId="18" fillId="2" borderId="102" xfId="0" applyFont="1" applyFill="1" applyBorder="1"/>
    <xf numFmtId="0" fontId="7" fillId="0" borderId="103" xfId="0" applyFont="1" applyBorder="1"/>
    <xf numFmtId="0" fontId="7" fillId="0" borderId="104" xfId="0" applyFont="1" applyBorder="1"/>
    <xf numFmtId="0" fontId="7" fillId="0" borderId="105" xfId="0" applyFont="1" applyBorder="1"/>
    <xf numFmtId="0" fontId="2" fillId="2" borderId="101" xfId="0" applyFont="1" applyFill="1" applyBorder="1" applyProtection="1"/>
    <xf numFmtId="3" fontId="2" fillId="0" borderId="23" xfId="0" applyNumberFormat="1" applyFont="1" applyFill="1" applyBorder="1" applyAlignment="1" applyProtection="1">
      <protection locked="0"/>
    </xf>
    <xf numFmtId="0" fontId="19" fillId="0" borderId="0" xfId="0" applyFont="1" applyProtection="1">
      <protection locked="0"/>
    </xf>
    <xf numFmtId="0" fontId="19" fillId="0" borderId="106" xfId="0" applyFont="1" applyBorder="1"/>
    <xf numFmtId="0" fontId="19" fillId="0" borderId="107" xfId="0" applyFont="1" applyBorder="1"/>
    <xf numFmtId="0" fontId="19" fillId="0" borderId="98" xfId="0" applyFont="1" applyBorder="1"/>
    <xf numFmtId="0" fontId="7" fillId="0" borderId="107" xfId="0" applyFont="1" applyBorder="1"/>
    <xf numFmtId="3" fontId="2" fillId="0" borderId="13" xfId="0" applyNumberFormat="1" applyFont="1" applyFill="1" applyBorder="1" applyAlignment="1" applyProtection="1">
      <protection locked="0"/>
    </xf>
    <xf numFmtId="0" fontId="9" fillId="2" borderId="30" xfId="0" applyFont="1" applyFill="1" applyBorder="1" applyAlignment="1" applyProtection="1">
      <alignment wrapText="1"/>
      <protection locked="0"/>
    </xf>
    <xf numFmtId="0" fontId="9" fillId="2" borderId="0" xfId="0" applyFont="1" applyFill="1" applyBorder="1" applyAlignment="1" applyProtection="1">
      <alignment wrapText="1"/>
    </xf>
    <xf numFmtId="3" fontId="2" fillId="0" borderId="28" xfId="0" applyNumberFormat="1" applyFont="1" applyFill="1" applyBorder="1" applyAlignment="1" applyProtection="1">
      <protection locked="0"/>
    </xf>
    <xf numFmtId="0" fontId="9" fillId="2" borderId="0" xfId="0" applyFont="1" applyFill="1" applyBorder="1" applyAlignment="1" applyProtection="1">
      <alignment horizontal="left" wrapText="1"/>
      <protection locked="0"/>
    </xf>
    <xf numFmtId="3" fontId="2" fillId="0" borderId="15" xfId="0" applyNumberFormat="1" applyFont="1" applyFill="1" applyBorder="1" applyAlignment="1" applyProtection="1">
      <protection locked="0"/>
    </xf>
    <xf numFmtId="3" fontId="2" fillId="0" borderId="34" xfId="0" applyNumberFormat="1" applyFont="1" applyFill="1" applyBorder="1" applyAlignment="1" applyProtection="1">
      <protection locked="0"/>
    </xf>
    <xf numFmtId="3" fontId="2" fillId="0" borderId="21" xfId="0" applyNumberFormat="1" applyFont="1" applyFill="1" applyBorder="1" applyAlignment="1" applyProtection="1">
      <protection locked="0"/>
    </xf>
    <xf numFmtId="3" fontId="2" fillId="0" borderId="39" xfId="0" applyNumberFormat="1" applyFont="1" applyFill="1" applyBorder="1" applyAlignment="1" applyProtection="1">
      <protection locked="0"/>
    </xf>
    <xf numFmtId="0" fontId="1" fillId="2" borderId="0" xfId="0" applyFont="1" applyFill="1" applyBorder="1" applyAlignment="1" applyProtection="1">
      <protection locked="0"/>
    </xf>
    <xf numFmtId="0" fontId="5" fillId="2" borderId="106" xfId="0" applyFont="1" applyFill="1" applyBorder="1" applyProtection="1"/>
    <xf numFmtId="0" fontId="8" fillId="2" borderId="0" xfId="0" applyNumberFormat="1" applyFont="1" applyFill="1" applyAlignment="1" applyProtection="1">
      <protection locked="0"/>
    </xf>
    <xf numFmtId="0" fontId="2" fillId="2" borderId="97" xfId="0" applyFont="1" applyFill="1" applyBorder="1" applyAlignment="1" applyProtection="1">
      <alignment wrapText="1"/>
    </xf>
    <xf numFmtId="0" fontId="2" fillId="0" borderId="97" xfId="0" applyFont="1" applyFill="1" applyBorder="1" applyAlignment="1" applyProtection="1">
      <alignment wrapText="1"/>
    </xf>
    <xf numFmtId="0" fontId="2" fillId="0" borderId="47" xfId="0" applyFont="1" applyFill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wrapText="1"/>
      <protection locked="0"/>
    </xf>
    <xf numFmtId="3" fontId="2" fillId="0" borderId="29" xfId="0" applyNumberFormat="1" applyFont="1" applyFill="1" applyBorder="1" applyAlignment="1" applyProtection="1">
      <protection locked="0"/>
    </xf>
    <xf numFmtId="3" fontId="2" fillId="0" borderId="9" xfId="0" applyNumberFormat="1" applyFont="1" applyFill="1" applyBorder="1" applyAlignment="1" applyProtection="1">
      <protection locked="0"/>
    </xf>
    <xf numFmtId="0" fontId="6" fillId="0" borderId="0" xfId="0" applyFont="1" applyFill="1" applyAlignment="1" applyProtection="1">
      <alignment horizontal="left" vertical="center"/>
    </xf>
    <xf numFmtId="0" fontId="2" fillId="2" borderId="106" xfId="0" applyFont="1" applyFill="1" applyBorder="1" applyAlignment="1" applyProtection="1">
      <alignment wrapText="1"/>
    </xf>
    <xf numFmtId="0" fontId="2" fillId="0" borderId="106" xfId="0" applyFont="1" applyFill="1" applyBorder="1" applyAlignment="1" applyProtection="1">
      <alignment wrapText="1"/>
    </xf>
    <xf numFmtId="0" fontId="2" fillId="2" borderId="30" xfId="0" applyFont="1" applyFill="1" applyBorder="1" applyAlignment="1" applyProtection="1">
      <alignment wrapText="1"/>
    </xf>
    <xf numFmtId="0" fontId="2" fillId="2" borderId="0" xfId="0" applyFont="1" applyFill="1" applyAlignment="1" applyProtection="1">
      <alignment wrapText="1"/>
      <protection locked="0"/>
    </xf>
    <xf numFmtId="3" fontId="2" fillId="2" borderId="4" xfId="2" applyNumberFormat="1" applyFont="1" applyFill="1" applyBorder="1" applyAlignment="1" applyProtection="1">
      <protection locked="0"/>
    </xf>
    <xf numFmtId="3" fontId="2" fillId="2" borderId="23" xfId="2" applyNumberFormat="1" applyFont="1" applyFill="1" applyBorder="1" applyAlignment="1" applyProtection="1">
      <protection locked="0"/>
    </xf>
    <xf numFmtId="3" fontId="2" fillId="2" borderId="108" xfId="2" applyNumberFormat="1" applyFont="1" applyFill="1" applyBorder="1" applyAlignment="1" applyProtection="1">
      <protection locked="0"/>
    </xf>
    <xf numFmtId="0" fontId="6" fillId="2" borderId="109" xfId="0" applyFont="1" applyFill="1" applyBorder="1" applyProtection="1"/>
    <xf numFmtId="0" fontId="2" fillId="0" borderId="40" xfId="0" applyFont="1" applyFill="1" applyBorder="1" applyAlignment="1" applyProtection="1">
      <alignment wrapText="1"/>
    </xf>
    <xf numFmtId="0" fontId="2" fillId="0" borderId="104" xfId="0" applyFont="1" applyFill="1" applyBorder="1" applyAlignment="1" applyProtection="1">
      <alignment wrapText="1"/>
    </xf>
    <xf numFmtId="0" fontId="2" fillId="2" borderId="30" xfId="0" applyFont="1" applyFill="1" applyBorder="1" applyProtection="1"/>
    <xf numFmtId="0" fontId="2" fillId="2" borderId="0" xfId="0" applyFont="1" applyFill="1" applyProtection="1">
      <protection locked="0"/>
    </xf>
    <xf numFmtId="3" fontId="2" fillId="0" borderId="6" xfId="0" applyNumberFormat="1" applyFont="1" applyFill="1" applyBorder="1" applyAlignment="1" applyProtection="1">
      <protection locked="0"/>
    </xf>
    <xf numFmtId="0" fontId="2" fillId="2" borderId="0" xfId="0" applyFont="1" applyFill="1" applyBorder="1" applyAlignment="1" applyProtection="1">
      <protection locked="0"/>
    </xf>
    <xf numFmtId="0" fontId="2" fillId="0" borderId="106" xfId="0" applyFont="1" applyBorder="1" applyProtection="1"/>
    <xf numFmtId="0" fontId="2" fillId="2" borderId="0" xfId="0" applyFont="1" applyFill="1" applyBorder="1" applyAlignment="1" applyProtection="1">
      <alignment wrapText="1"/>
      <protection locked="0"/>
    </xf>
    <xf numFmtId="0" fontId="2" fillId="0" borderId="99" xfId="0" applyFont="1" applyBorder="1" applyProtection="1"/>
    <xf numFmtId="0" fontId="2" fillId="0" borderId="110" xfId="0" applyFont="1" applyBorder="1" applyProtection="1"/>
    <xf numFmtId="0" fontId="2" fillId="0" borderId="111" xfId="0" applyFont="1" applyBorder="1" applyProtection="1"/>
    <xf numFmtId="0" fontId="2" fillId="0" borderId="112" xfId="0" applyFont="1" applyBorder="1" applyProtection="1"/>
    <xf numFmtId="0" fontId="2" fillId="0" borderId="113" xfId="0" applyFont="1" applyBorder="1" applyProtection="1">
      <protection locked="0"/>
    </xf>
    <xf numFmtId="0" fontId="2" fillId="0" borderId="114" xfId="0" applyFont="1" applyBorder="1" applyProtection="1">
      <protection locked="0"/>
    </xf>
    <xf numFmtId="0" fontId="8" fillId="0" borderId="0" xfId="0" applyFont="1" applyProtection="1">
      <protection locked="0"/>
    </xf>
    <xf numFmtId="0" fontId="8" fillId="0" borderId="113" xfId="0" applyFont="1" applyBorder="1" applyProtection="1">
      <protection locked="0"/>
    </xf>
    <xf numFmtId="0" fontId="8" fillId="0" borderId="114" xfId="0" applyFont="1" applyBorder="1" applyProtection="1">
      <protection locked="0"/>
    </xf>
    <xf numFmtId="0" fontId="5" fillId="0" borderId="97" xfId="0" applyFont="1" applyBorder="1" applyProtection="1"/>
    <xf numFmtId="0" fontId="2" fillId="2" borderId="106" xfId="0" applyFont="1" applyFill="1" applyBorder="1" applyProtection="1"/>
    <xf numFmtId="0" fontId="8" fillId="2" borderId="0" xfId="0" applyFont="1" applyFill="1" applyProtection="1">
      <protection locked="0"/>
    </xf>
    <xf numFmtId="0" fontId="5" fillId="0" borderId="115" xfId="0" applyFont="1" applyBorder="1" applyProtection="1"/>
    <xf numFmtId="0" fontId="2" fillId="0" borderId="30" xfId="0" applyFont="1" applyBorder="1" applyProtection="1"/>
    <xf numFmtId="0" fontId="2" fillId="0" borderId="104" xfId="0" applyFont="1" applyBorder="1" applyProtection="1"/>
    <xf numFmtId="0" fontId="2" fillId="0" borderId="105" xfId="0" applyFont="1" applyBorder="1" applyProtection="1"/>
    <xf numFmtId="0" fontId="2" fillId="0" borderId="101" xfId="0" applyFont="1" applyBorder="1" applyProtection="1"/>
    <xf numFmtId="0" fontId="2" fillId="0" borderId="102" xfId="0" applyFont="1" applyBorder="1" applyProtection="1"/>
    <xf numFmtId="0" fontId="2" fillId="0" borderId="13" xfId="0" applyNumberFormat="1" applyFont="1" applyFill="1" applyBorder="1" applyAlignment="1" applyProtection="1"/>
    <xf numFmtId="0" fontId="2" fillId="2" borderId="30" xfId="0" applyFont="1" applyFill="1" applyBorder="1" applyProtection="1">
      <protection locked="0"/>
    </xf>
    <xf numFmtId="0" fontId="2" fillId="0" borderId="21" xfId="0" applyNumberFormat="1" applyFont="1" applyFill="1" applyBorder="1" applyAlignment="1" applyProtection="1"/>
    <xf numFmtId="0" fontId="5" fillId="2" borderId="116" xfId="0" applyFont="1" applyFill="1" applyBorder="1" applyProtection="1"/>
    <xf numFmtId="0" fontId="5" fillId="0" borderId="102" xfId="0" applyFont="1" applyBorder="1" applyProtection="1"/>
    <xf numFmtId="0" fontId="2" fillId="2" borderId="102" xfId="0" applyFont="1" applyFill="1" applyBorder="1" applyProtection="1"/>
    <xf numFmtId="0" fontId="2" fillId="0" borderId="51" xfId="0" applyFont="1" applyFill="1" applyBorder="1" applyAlignment="1" applyProtection="1">
      <alignment horizontal="center" vertical="center" wrapText="1"/>
    </xf>
    <xf numFmtId="0" fontId="2" fillId="0" borderId="102" xfId="0" applyFont="1" applyFill="1" applyBorder="1" applyAlignment="1" applyProtection="1">
      <alignment horizontal="center" vertical="center" wrapText="1"/>
      <protection locked="0"/>
    </xf>
    <xf numFmtId="0" fontId="2" fillId="0" borderId="97" xfId="0" applyFont="1" applyFill="1" applyBorder="1" applyAlignment="1" applyProtection="1">
      <alignment horizontal="center" vertical="center" wrapText="1"/>
    </xf>
    <xf numFmtId="3" fontId="2" fillId="0" borderId="13" xfId="0" applyNumberFormat="1" applyFont="1" applyBorder="1" applyAlignment="1" applyProtection="1">
      <alignment horizontal="right" vertical="center" wrapText="1"/>
      <protection locked="0"/>
    </xf>
    <xf numFmtId="3" fontId="2" fillId="0" borderId="13" xfId="0" applyNumberFormat="1" applyFont="1" applyFill="1" applyBorder="1" applyAlignment="1" applyProtection="1">
      <alignment horizontal="right"/>
      <protection locked="0"/>
    </xf>
    <xf numFmtId="3" fontId="8" fillId="0" borderId="102" xfId="0" applyNumberFormat="1" applyFont="1" applyFill="1" applyBorder="1" applyAlignment="1" applyProtection="1">
      <protection locked="0"/>
    </xf>
    <xf numFmtId="3" fontId="2" fillId="0" borderId="97" xfId="0" applyNumberFormat="1" applyFont="1" applyFill="1" applyBorder="1" applyAlignment="1" applyProtection="1">
      <protection locked="0"/>
    </xf>
    <xf numFmtId="3" fontId="2" fillId="0" borderId="15" xfId="0" applyNumberFormat="1" applyFont="1" applyFill="1" applyBorder="1" applyAlignment="1" applyProtection="1">
      <alignment horizontal="right"/>
      <protection locked="0"/>
    </xf>
    <xf numFmtId="3" fontId="2" fillId="0" borderId="97" xfId="0" applyNumberFormat="1" applyFont="1" applyFill="1" applyBorder="1" applyAlignment="1" applyProtection="1"/>
    <xf numFmtId="3" fontId="2" fillId="0" borderId="106" xfId="0" applyNumberFormat="1" applyFont="1" applyFill="1" applyBorder="1" applyAlignment="1" applyProtection="1">
      <protection locked="0"/>
    </xf>
    <xf numFmtId="0" fontId="5" fillId="0" borderId="106" xfId="0" applyFont="1" applyBorder="1" applyProtection="1"/>
    <xf numFmtId="3" fontId="2" fillId="0" borderId="21" xfId="0" applyNumberFormat="1" applyFont="1" applyFill="1" applyBorder="1" applyAlignment="1" applyProtection="1">
      <alignment horizontal="right"/>
      <protection locked="0"/>
    </xf>
    <xf numFmtId="3" fontId="2" fillId="0" borderId="101" xfId="0" applyNumberFormat="1" applyFont="1" applyFill="1" applyBorder="1" applyAlignment="1" applyProtection="1">
      <protection locked="0"/>
    </xf>
    <xf numFmtId="3" fontId="2" fillId="0" borderId="23" xfId="0" applyNumberFormat="1" applyFont="1" applyFill="1" applyBorder="1" applyAlignment="1" applyProtection="1">
      <alignment horizontal="right"/>
      <protection locked="0"/>
    </xf>
    <xf numFmtId="3" fontId="2" fillId="0" borderId="4" xfId="0" applyNumberFormat="1" applyFont="1" applyFill="1" applyBorder="1" applyAlignment="1" applyProtection="1">
      <alignment horizontal="right"/>
      <protection locked="0"/>
    </xf>
    <xf numFmtId="3" fontId="2" fillId="0" borderId="51" xfId="0" applyNumberFormat="1" applyFont="1" applyFill="1" applyBorder="1" applyAlignment="1" applyProtection="1">
      <alignment horizontal="right"/>
      <protection locked="0"/>
    </xf>
    <xf numFmtId="3" fontId="2" fillId="0" borderId="101" xfId="0" applyNumberFormat="1" applyFont="1" applyFill="1" applyBorder="1" applyAlignment="1" applyProtection="1"/>
    <xf numFmtId="3" fontId="2" fillId="0" borderId="34" xfId="0" applyNumberFormat="1" applyFont="1" applyFill="1" applyBorder="1" applyAlignment="1" applyProtection="1">
      <alignment horizontal="right"/>
      <protection locked="0"/>
    </xf>
    <xf numFmtId="0" fontId="8" fillId="2" borderId="102" xfId="0" applyFont="1" applyFill="1" applyBorder="1" applyProtection="1">
      <protection locked="0"/>
    </xf>
    <xf numFmtId="3" fontId="2" fillId="0" borderId="9" xfId="0" applyNumberFormat="1" applyFont="1" applyFill="1" applyBorder="1" applyAlignment="1" applyProtection="1">
      <alignment horizontal="right"/>
      <protection locked="0"/>
    </xf>
    <xf numFmtId="3" fontId="2" fillId="0" borderId="7" xfId="0" applyNumberFormat="1" applyFont="1" applyFill="1" applyBorder="1" applyAlignment="1" applyProtection="1">
      <alignment horizontal="right"/>
      <protection locked="0"/>
    </xf>
    <xf numFmtId="3" fontId="2" fillId="0" borderId="54" xfId="0" applyNumberFormat="1" applyFont="1" applyFill="1" applyBorder="1" applyAlignment="1" applyProtection="1">
      <alignment horizontal="right"/>
      <protection locked="0"/>
    </xf>
    <xf numFmtId="0" fontId="2" fillId="0" borderId="117" xfId="0" applyFont="1" applyBorder="1" applyAlignment="1" applyProtection="1">
      <alignment horizontal="center" vertical="center" wrapText="1"/>
    </xf>
    <xf numFmtId="0" fontId="2" fillId="0" borderId="3" xfId="0" applyFont="1" applyBorder="1" applyProtection="1"/>
    <xf numFmtId="3" fontId="2" fillId="0" borderId="34" xfId="0" applyNumberFormat="1" applyFont="1" applyBorder="1" applyProtection="1">
      <protection locked="0"/>
    </xf>
    <xf numFmtId="3" fontId="2" fillId="0" borderId="71" xfId="0" applyNumberFormat="1" applyFont="1" applyBorder="1" applyProtection="1">
      <protection locked="0"/>
    </xf>
    <xf numFmtId="3" fontId="2" fillId="3" borderId="118" xfId="0" applyNumberFormat="1" applyFont="1" applyFill="1" applyBorder="1" applyAlignment="1" applyProtection="1">
      <protection locked="0"/>
    </xf>
    <xf numFmtId="0" fontId="2" fillId="0" borderId="29" xfId="0" applyFont="1" applyBorder="1" applyProtection="1"/>
    <xf numFmtId="3" fontId="2" fillId="0" borderId="15" xfId="0" applyNumberFormat="1" applyFont="1" applyBorder="1" applyProtection="1">
      <protection locked="0"/>
    </xf>
    <xf numFmtId="3" fontId="2" fillId="0" borderId="18" xfId="0" applyNumberFormat="1" applyFont="1" applyBorder="1" applyProtection="1">
      <protection locked="0"/>
    </xf>
    <xf numFmtId="3" fontId="2" fillId="4" borderId="16" xfId="0" applyNumberFormat="1" applyFont="1" applyFill="1" applyBorder="1" applyAlignment="1" applyProtection="1"/>
    <xf numFmtId="3" fontId="2" fillId="3" borderId="68" xfId="0" applyNumberFormat="1" applyFont="1" applyFill="1" applyBorder="1" applyAlignment="1" applyProtection="1">
      <protection locked="0"/>
    </xf>
    <xf numFmtId="0" fontId="2" fillId="0" borderId="101" xfId="0" applyFont="1" applyFill="1" applyBorder="1" applyProtection="1"/>
    <xf numFmtId="0" fontId="2" fillId="0" borderId="9" xfId="0" applyFont="1" applyBorder="1" applyProtection="1"/>
    <xf numFmtId="3" fontId="2" fillId="0" borderId="28" xfId="0" applyNumberFormat="1" applyFont="1" applyBorder="1" applyProtection="1">
      <protection locked="0"/>
    </xf>
    <xf numFmtId="3" fontId="2" fillId="0" borderId="27" xfId="0" applyNumberFormat="1" applyFont="1" applyBorder="1" applyProtection="1">
      <protection locked="0"/>
    </xf>
    <xf numFmtId="3" fontId="2" fillId="4" borderId="42" xfId="0" applyNumberFormat="1" applyFont="1" applyFill="1" applyBorder="1" applyAlignment="1" applyProtection="1"/>
    <xf numFmtId="3" fontId="2" fillId="3" borderId="119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0" fontId="2" fillId="0" borderId="99" xfId="0" applyFont="1" applyFill="1" applyBorder="1" applyProtection="1"/>
    <xf numFmtId="0" fontId="2" fillId="0" borderId="121" xfId="0" applyFont="1" applyFill="1" applyBorder="1" applyProtection="1"/>
    <xf numFmtId="3" fontId="2" fillId="0" borderId="121" xfId="0" applyNumberFormat="1" applyFont="1" applyFill="1" applyBorder="1" applyProtection="1">
      <protection locked="0"/>
    </xf>
    <xf numFmtId="3" fontId="2" fillId="0" borderId="120" xfId="0" applyNumberFormat="1" applyFont="1" applyFill="1" applyBorder="1" applyProtection="1">
      <protection locked="0"/>
    </xf>
    <xf numFmtId="3" fontId="2" fillId="0" borderId="122" xfId="0" applyNumberFormat="1" applyFont="1" applyFill="1" applyBorder="1" applyAlignment="1" applyProtection="1">
      <protection locked="0"/>
    </xf>
    <xf numFmtId="3" fontId="2" fillId="0" borderId="120" xfId="0" applyNumberFormat="1" applyFont="1" applyFill="1" applyBorder="1" applyAlignment="1" applyProtection="1">
      <protection locked="0"/>
    </xf>
    <xf numFmtId="3" fontId="2" fillId="0" borderId="123" xfId="0" applyNumberFormat="1" applyFont="1" applyFill="1" applyBorder="1" applyAlignment="1" applyProtection="1">
      <protection locked="0"/>
    </xf>
    <xf numFmtId="3" fontId="2" fillId="0" borderId="124" xfId="0" applyNumberFormat="1" applyFont="1" applyFill="1" applyBorder="1" applyAlignment="1" applyProtection="1">
      <protection locked="0"/>
    </xf>
    <xf numFmtId="0" fontId="2" fillId="0" borderId="101" xfId="0" applyFont="1" applyFill="1" applyBorder="1" applyProtection="1">
      <protection locked="0"/>
    </xf>
    <xf numFmtId="0" fontId="2" fillId="0" borderId="102" xfId="0" applyFont="1" applyFill="1" applyBorder="1" applyProtection="1"/>
    <xf numFmtId="0" fontId="18" fillId="0" borderId="97" xfId="0" applyFont="1" applyFill="1" applyBorder="1"/>
    <xf numFmtId="0" fontId="18" fillId="0" borderId="97" xfId="0" applyFont="1" applyFill="1" applyBorder="1" applyProtection="1">
      <protection locked="0"/>
    </xf>
    <xf numFmtId="0" fontId="18" fillId="0" borderId="0" xfId="0" applyFont="1" applyFill="1"/>
    <xf numFmtId="0" fontId="2" fillId="0" borderId="29" xfId="0" applyFont="1" applyFill="1" applyBorder="1" applyProtection="1"/>
    <xf numFmtId="3" fontId="2" fillId="0" borderId="29" xfId="0" applyNumberFormat="1" applyFont="1" applyFill="1" applyBorder="1" applyProtection="1">
      <protection locked="0"/>
    </xf>
    <xf numFmtId="3" fontId="2" fillId="0" borderId="46" xfId="0" applyNumberFormat="1" applyFont="1" applyFill="1" applyBorder="1" applyProtection="1">
      <protection locked="0"/>
    </xf>
    <xf numFmtId="3" fontId="2" fillId="3" borderId="126" xfId="0" applyNumberFormat="1" applyFont="1" applyFill="1" applyBorder="1" applyAlignment="1" applyProtection="1">
      <protection locked="0"/>
    </xf>
    <xf numFmtId="3" fontId="2" fillId="3" borderId="0" xfId="0" applyNumberFormat="1" applyFont="1" applyFill="1" applyBorder="1" applyAlignment="1" applyProtection="1">
      <protection locked="0"/>
    </xf>
    <xf numFmtId="0" fontId="2" fillId="0" borderId="0" xfId="0" applyFont="1" applyFill="1" applyBorder="1" applyProtection="1">
      <protection locked="0"/>
    </xf>
    <xf numFmtId="3" fontId="2" fillId="0" borderId="34" xfId="0" applyNumberFormat="1" applyFont="1" applyBorder="1" applyAlignment="1" applyProtection="1">
      <alignment horizontal="right" vertical="center" wrapText="1"/>
      <protection locked="0"/>
    </xf>
    <xf numFmtId="3" fontId="2" fillId="0" borderId="71" xfId="0" applyNumberFormat="1" applyFont="1" applyFill="1" applyBorder="1" applyAlignment="1" applyProtection="1">
      <alignment horizontal="right"/>
      <protection locked="0"/>
    </xf>
    <xf numFmtId="3" fontId="2" fillId="0" borderId="18" xfId="0" applyNumberFormat="1" applyFont="1" applyFill="1" applyBorder="1" applyAlignment="1" applyProtection="1">
      <alignment horizontal="right"/>
      <protection locked="0"/>
    </xf>
    <xf numFmtId="3" fontId="2" fillId="3" borderId="127" xfId="0" applyNumberFormat="1" applyFont="1" applyFill="1" applyBorder="1" applyAlignment="1" applyProtection="1">
      <protection locked="0"/>
    </xf>
    <xf numFmtId="3" fontId="2" fillId="0" borderId="28" xfId="0" applyNumberFormat="1" applyFont="1" applyFill="1" applyBorder="1" applyAlignment="1" applyProtection="1">
      <alignment horizontal="right"/>
      <protection locked="0"/>
    </xf>
    <xf numFmtId="3" fontId="2" fillId="0" borderId="27" xfId="0" applyNumberFormat="1" applyFont="1" applyFill="1" applyBorder="1" applyAlignment="1" applyProtection="1">
      <alignment horizontal="right"/>
      <protection locked="0"/>
    </xf>
    <xf numFmtId="0" fontId="2" fillId="0" borderId="107" xfId="0" applyFont="1" applyBorder="1" applyProtection="1"/>
    <xf numFmtId="0" fontId="7" fillId="2" borderId="98" xfId="0" applyFont="1" applyFill="1" applyBorder="1" applyAlignment="1" applyProtection="1">
      <alignment wrapText="1"/>
    </xf>
    <xf numFmtId="0" fontId="5" fillId="0" borderId="128" xfId="0" applyFont="1" applyBorder="1" applyProtection="1"/>
    <xf numFmtId="0" fontId="5" fillId="0" borderId="129" xfId="0" applyFont="1" applyBorder="1" applyProtection="1"/>
    <xf numFmtId="0" fontId="5" fillId="0" borderId="130" xfId="0" applyFont="1" applyBorder="1" applyProtection="1"/>
    <xf numFmtId="0" fontId="5" fillId="0" borderId="105" xfId="0" applyFont="1" applyBorder="1" applyProtection="1"/>
    <xf numFmtId="3" fontId="2" fillId="0" borderId="29" xfId="0" applyNumberFormat="1" applyFont="1" applyBorder="1" applyAlignment="1" applyProtection="1">
      <alignment wrapText="1"/>
      <protection locked="0"/>
    </xf>
    <xf numFmtId="3" fontId="2" fillId="0" borderId="13" xfId="0" applyNumberFormat="1" applyFont="1" applyBorder="1" applyAlignment="1" applyProtection="1">
      <alignment wrapText="1"/>
      <protection locked="0"/>
    </xf>
    <xf numFmtId="3" fontId="2" fillId="0" borderId="9" xfId="0" applyNumberFormat="1" applyFont="1" applyBorder="1" applyAlignment="1" applyProtection="1">
      <alignment wrapText="1"/>
      <protection locked="0"/>
    </xf>
    <xf numFmtId="3" fontId="2" fillId="3" borderId="7" xfId="0" applyNumberFormat="1" applyFont="1" applyFill="1" applyBorder="1" applyAlignment="1" applyProtection="1">
      <protection locked="0"/>
    </xf>
    <xf numFmtId="3" fontId="2" fillId="0" borderId="21" xfId="0" applyNumberFormat="1" applyFont="1" applyBorder="1" applyAlignment="1" applyProtection="1">
      <alignment wrapText="1"/>
      <protection locked="0"/>
    </xf>
    <xf numFmtId="3" fontId="2" fillId="0" borderId="34" xfId="0" applyNumberFormat="1" applyFont="1" applyBorder="1" applyAlignment="1" applyProtection="1">
      <alignment wrapText="1"/>
      <protection locked="0"/>
    </xf>
    <xf numFmtId="3" fontId="2" fillId="0" borderId="15" xfId="0" applyNumberFormat="1" applyFont="1" applyBorder="1" applyAlignment="1" applyProtection="1">
      <alignment wrapText="1"/>
      <protection locked="0"/>
    </xf>
    <xf numFmtId="3" fontId="2" fillId="6" borderId="15" xfId="0" applyNumberFormat="1" applyFont="1" applyFill="1" applyBorder="1" applyAlignment="1" applyProtection="1">
      <alignment wrapText="1"/>
    </xf>
    <xf numFmtId="3" fontId="2" fillId="0" borderId="28" xfId="0" applyNumberFormat="1" applyFont="1" applyBorder="1" applyAlignment="1" applyProtection="1">
      <alignment wrapText="1"/>
      <protection locked="0"/>
    </xf>
    <xf numFmtId="3" fontId="2" fillId="4" borderId="57" xfId="0" applyNumberFormat="1" applyFont="1" applyFill="1" applyBorder="1" applyAlignment="1" applyProtection="1"/>
    <xf numFmtId="3" fontId="2" fillId="4" borderId="131" xfId="0" applyNumberFormat="1" applyFont="1" applyFill="1" applyBorder="1" applyAlignment="1" applyProtection="1"/>
    <xf numFmtId="3" fontId="2" fillId="4" borderId="29" xfId="0" applyNumberFormat="1" applyFont="1" applyFill="1" applyBorder="1" applyAlignment="1" applyProtection="1"/>
    <xf numFmtId="3" fontId="2" fillId="4" borderId="9" xfId="0" applyNumberFormat="1" applyFont="1" applyFill="1" applyBorder="1" applyAlignment="1" applyProtection="1"/>
    <xf numFmtId="3" fontId="2" fillId="0" borderId="3" xfId="0" applyNumberFormat="1" applyFont="1" applyBorder="1" applyAlignment="1" applyProtection="1">
      <alignment wrapText="1"/>
      <protection locked="0"/>
    </xf>
    <xf numFmtId="3" fontId="2" fillId="4" borderId="3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>
      <alignment wrapText="1"/>
      <protection locked="0"/>
    </xf>
    <xf numFmtId="3" fontId="2" fillId="7" borderId="63" xfId="0" applyNumberFormat="1" applyFont="1" applyFill="1" applyBorder="1" applyAlignment="1" applyProtection="1">
      <protection locked="0"/>
    </xf>
    <xf numFmtId="3" fontId="2" fillId="7" borderId="28" xfId="0" applyNumberFormat="1" applyFont="1" applyFill="1" applyBorder="1" applyAlignment="1" applyProtection="1">
      <protection locked="0"/>
    </xf>
    <xf numFmtId="0" fontId="18" fillId="2" borderId="30" xfId="0" applyFont="1" applyFill="1" applyBorder="1"/>
    <xf numFmtId="0" fontId="11" fillId="0" borderId="51" xfId="0" applyFont="1" applyBorder="1" applyAlignment="1" applyProtection="1">
      <alignment horizontal="center" vertical="center" wrapText="1"/>
    </xf>
    <xf numFmtId="0" fontId="11" fillId="0" borderId="23" xfId="0" applyFont="1" applyBorder="1" applyAlignment="1" applyProtection="1">
      <alignment horizontal="center" vertical="center" wrapText="1"/>
    </xf>
    <xf numFmtId="0" fontId="11" fillId="0" borderId="56" xfId="0" applyFont="1" applyBorder="1" applyAlignment="1" applyProtection="1">
      <alignment horizontal="center" vertical="center" wrapText="1"/>
    </xf>
    <xf numFmtId="3" fontId="2" fillId="7" borderId="27" xfId="0" applyNumberFormat="1" applyFont="1" applyFill="1" applyBorder="1" applyAlignment="1" applyProtection="1">
      <protection locked="0"/>
    </xf>
    <xf numFmtId="0" fontId="20" fillId="0" borderId="0" xfId="0" applyFont="1"/>
    <xf numFmtId="0" fontId="2" fillId="0" borderId="23" xfId="0" applyNumberFormat="1" applyFont="1" applyFill="1" applyBorder="1" applyAlignment="1" applyProtection="1"/>
    <xf numFmtId="0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3" xfId="0" applyNumberFormat="1" applyFont="1" applyFill="1" applyBorder="1" applyAlignment="1" applyProtection="1">
      <alignment horizontal="center" vertical="center"/>
      <protection hidden="1"/>
    </xf>
    <xf numFmtId="3" fontId="2" fillId="0" borderId="3" xfId="0" applyNumberFormat="1" applyFont="1" applyFill="1" applyBorder="1" applyAlignment="1" applyProtection="1">
      <alignment horizontal="right" wrapText="1"/>
      <protection locked="0"/>
    </xf>
    <xf numFmtId="0" fontId="8" fillId="2" borderId="0" xfId="0" applyFont="1" applyFill="1" applyAlignment="1" applyProtection="1">
      <protection locked="0"/>
    </xf>
    <xf numFmtId="0" fontId="2" fillId="0" borderId="97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>
      <alignment horizontal="right" wrapText="1"/>
      <protection locked="0"/>
    </xf>
    <xf numFmtId="3" fontId="2" fillId="0" borderId="29" xfId="0" applyNumberFormat="1" applyFont="1" applyFill="1" applyBorder="1" applyAlignment="1" applyProtection="1">
      <alignment horizontal="right" wrapText="1"/>
      <protection locked="0"/>
    </xf>
    <xf numFmtId="0" fontId="2" fillId="0" borderId="114" xfId="0" applyFont="1" applyBorder="1" applyProtection="1"/>
    <xf numFmtId="3" fontId="2" fillId="0" borderId="23" xfId="0" applyNumberFormat="1" applyFont="1" applyFill="1" applyBorder="1" applyAlignment="1" applyProtection="1">
      <alignment wrapText="1"/>
      <protection locked="0"/>
    </xf>
    <xf numFmtId="3" fontId="2" fillId="0" borderId="6" xfId="0" applyNumberFormat="1" applyFont="1" applyFill="1" applyBorder="1" applyAlignment="1" applyProtection="1">
      <alignment wrapText="1"/>
      <protection locked="0"/>
    </xf>
    <xf numFmtId="3" fontId="2" fillId="0" borderId="10" xfId="0" applyNumberFormat="1" applyFont="1" applyFill="1" applyBorder="1" applyAlignment="1" applyProtection="1">
      <alignment wrapText="1"/>
      <protection locked="0"/>
    </xf>
    <xf numFmtId="3" fontId="2" fillId="0" borderId="12" xfId="0" applyNumberFormat="1" applyFont="1" applyFill="1" applyBorder="1" applyAlignment="1" applyProtection="1">
      <alignment wrapText="1"/>
      <protection locked="0"/>
    </xf>
    <xf numFmtId="3" fontId="2" fillId="0" borderId="5" xfId="0" applyNumberFormat="1" applyFont="1" applyFill="1" applyBorder="1" applyAlignment="1" applyProtection="1">
      <alignment wrapText="1"/>
      <protection locked="0"/>
    </xf>
    <xf numFmtId="3" fontId="2" fillId="0" borderId="4" xfId="0" applyNumberFormat="1" applyFont="1" applyFill="1" applyBorder="1" applyAlignment="1" applyProtection="1">
      <alignment wrapText="1"/>
      <protection locked="0"/>
    </xf>
    <xf numFmtId="0" fontId="2" fillId="0" borderId="30" xfId="0" applyFont="1" applyBorder="1" applyProtection="1">
      <protection locked="0"/>
    </xf>
    <xf numFmtId="0" fontId="2" fillId="0" borderId="30" xfId="0" applyNumberFormat="1" applyFont="1" applyFill="1" applyBorder="1" applyAlignment="1" applyProtection="1">
      <alignment vertical="center"/>
    </xf>
    <xf numFmtId="3" fontId="2" fillId="0" borderId="34" xfId="0" applyNumberFormat="1" applyFont="1" applyFill="1" applyBorder="1" applyAlignment="1" applyProtection="1">
      <alignment wrapText="1"/>
      <protection locked="0"/>
    </xf>
    <xf numFmtId="3" fontId="2" fillId="4" borderId="34" xfId="0" applyNumberFormat="1" applyFont="1" applyFill="1" applyBorder="1" applyAlignment="1" applyProtection="1">
      <alignment wrapText="1"/>
    </xf>
    <xf numFmtId="3" fontId="2" fillId="0" borderId="71" xfId="0" applyNumberFormat="1" applyFont="1" applyFill="1" applyBorder="1" applyAlignment="1" applyProtection="1">
      <alignment wrapText="1"/>
      <protection locked="0"/>
    </xf>
    <xf numFmtId="3" fontId="2" fillId="4" borderId="68" xfId="0" applyNumberFormat="1" applyFont="1" applyFill="1" applyBorder="1" applyAlignment="1" applyProtection="1"/>
    <xf numFmtId="0" fontId="2" fillId="0" borderId="52" xfId="0" applyNumberFormat="1" applyFont="1" applyFill="1" applyBorder="1" applyAlignment="1" applyProtection="1"/>
    <xf numFmtId="0" fontId="2" fillId="0" borderId="17" xfId="0" applyNumberFormat="1" applyFont="1" applyFill="1" applyBorder="1" applyAlignment="1" applyProtection="1"/>
    <xf numFmtId="3" fontId="2" fillId="0" borderId="18" xfId="0" applyNumberFormat="1" applyFont="1" applyFill="1" applyBorder="1" applyAlignment="1" applyProtection="1">
      <alignment wrapText="1"/>
      <protection locked="0"/>
    </xf>
    <xf numFmtId="0" fontId="2" fillId="0" borderId="26" xfId="0" applyNumberFormat="1" applyFont="1" applyFill="1" applyBorder="1" applyAlignment="1" applyProtection="1"/>
    <xf numFmtId="3" fontId="2" fillId="4" borderId="28" xfId="0" applyNumberFormat="1" applyFont="1" applyFill="1" applyBorder="1" applyAlignment="1" applyProtection="1">
      <alignment wrapText="1"/>
    </xf>
    <xf numFmtId="3" fontId="2" fillId="0" borderId="27" xfId="0" applyNumberFormat="1" applyFont="1" applyFill="1" applyBorder="1" applyAlignment="1" applyProtection="1">
      <alignment wrapText="1"/>
      <protection locked="0"/>
    </xf>
    <xf numFmtId="3" fontId="2" fillId="4" borderId="66" xfId="0" applyNumberFormat="1" applyFont="1" applyFill="1" applyBorder="1" applyAlignment="1" applyProtection="1"/>
    <xf numFmtId="3" fontId="2" fillId="8" borderId="133" xfId="3" applyNumberFormat="1" applyFont="1" applyBorder="1" applyAlignment="1" applyProtection="1">
      <protection locked="0"/>
    </xf>
    <xf numFmtId="3" fontId="2" fillId="8" borderId="134" xfId="3" applyNumberFormat="1" applyFont="1" applyBorder="1" applyAlignment="1" applyProtection="1">
      <protection locked="0"/>
    </xf>
    <xf numFmtId="3" fontId="2" fillId="8" borderId="135" xfId="3" applyNumberFormat="1" applyFont="1" applyBorder="1" applyAlignment="1" applyProtection="1">
      <protection locked="0"/>
    </xf>
    <xf numFmtId="3" fontId="2" fillId="8" borderId="136" xfId="3" applyNumberFormat="1" applyFont="1" applyBorder="1" applyAlignment="1" applyProtection="1">
      <protection locked="0"/>
    </xf>
    <xf numFmtId="3" fontId="2" fillId="8" borderId="137" xfId="3" applyNumberFormat="1" applyFont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3" borderId="93" xfId="0" applyNumberFormat="1" applyFont="1" applyFill="1" applyBorder="1" applyAlignment="1" applyProtection="1">
      <protection locked="0"/>
    </xf>
    <xf numFmtId="0" fontId="6" fillId="0" borderId="0" xfId="0" applyFont="1" applyFill="1" applyBorder="1" applyProtection="1"/>
    <xf numFmtId="0" fontId="2" fillId="0" borderId="114" xfId="0" applyFont="1" applyFill="1" applyBorder="1" applyProtection="1"/>
    <xf numFmtId="3" fontId="2" fillId="3" borderId="138" xfId="0" applyNumberFormat="1" applyFont="1" applyFill="1" applyBorder="1" applyAlignment="1" applyProtection="1">
      <protection locked="0"/>
    </xf>
    <xf numFmtId="3" fontId="2" fillId="3" borderId="139" xfId="0" applyNumberFormat="1" applyFont="1" applyFill="1" applyBorder="1" applyAlignment="1" applyProtection="1">
      <protection locked="0"/>
    </xf>
    <xf numFmtId="3" fontId="2" fillId="0" borderId="80" xfId="0" applyNumberFormat="1" applyFont="1" applyFill="1" applyBorder="1" applyAlignment="1" applyProtection="1">
      <protection locked="0"/>
    </xf>
    <xf numFmtId="3" fontId="2" fillId="3" borderId="140" xfId="0" applyNumberFormat="1" applyFont="1" applyFill="1" applyBorder="1" applyAlignment="1" applyProtection="1">
      <protection locked="0"/>
    </xf>
    <xf numFmtId="3" fontId="2" fillId="3" borderId="37" xfId="0" applyNumberFormat="1" applyFont="1" applyFill="1" applyBorder="1" applyAlignment="1" applyProtection="1">
      <protection locked="0"/>
    </xf>
    <xf numFmtId="3" fontId="2" fillId="3" borderId="141" xfId="0" applyNumberFormat="1" applyFont="1" applyFill="1" applyBorder="1" applyAlignment="1" applyProtection="1">
      <protection locked="0"/>
    </xf>
    <xf numFmtId="3" fontId="2" fillId="3" borderId="142" xfId="0" applyNumberFormat="1" applyFont="1" applyFill="1" applyBorder="1" applyAlignment="1" applyProtection="1">
      <protection locked="0"/>
    </xf>
    <xf numFmtId="3" fontId="2" fillId="0" borderId="84" xfId="0" applyNumberFormat="1" applyFont="1" applyFill="1" applyBorder="1" applyAlignment="1" applyProtection="1">
      <protection locked="0"/>
    </xf>
    <xf numFmtId="3" fontId="2" fillId="3" borderId="122" xfId="0" applyNumberFormat="1" applyFont="1" applyFill="1" applyBorder="1" applyAlignment="1" applyProtection="1">
      <protection locked="0"/>
    </xf>
    <xf numFmtId="3" fontId="2" fillId="4" borderId="143" xfId="0" applyNumberFormat="1" applyFont="1" applyFill="1" applyBorder="1" applyAlignment="1" applyProtection="1"/>
    <xf numFmtId="3" fontId="2" fillId="4" borderId="121" xfId="0" applyNumberFormat="1" applyFont="1" applyFill="1" applyBorder="1" applyAlignment="1" applyProtection="1"/>
    <xf numFmtId="3" fontId="2" fillId="4" borderId="92" xfId="0" applyNumberFormat="1" applyFont="1" applyFill="1" applyBorder="1" applyAlignment="1" applyProtection="1"/>
    <xf numFmtId="3" fontId="2" fillId="4" borderId="120" xfId="0" applyNumberFormat="1" applyFont="1" applyFill="1" applyBorder="1" applyAlignment="1" applyProtection="1"/>
    <xf numFmtId="3" fontId="2" fillId="4" borderId="122" xfId="0" applyNumberFormat="1" applyFont="1" applyFill="1" applyBorder="1" applyAlignment="1" applyProtection="1"/>
    <xf numFmtId="3" fontId="2" fillId="4" borderId="124" xfId="0" applyNumberFormat="1" applyFont="1" applyFill="1" applyBorder="1" applyAlignment="1" applyProtection="1"/>
    <xf numFmtId="3" fontId="2" fillId="4" borderId="144" xfId="0" applyNumberFormat="1" applyFont="1" applyFill="1" applyBorder="1" applyAlignment="1" applyProtection="1"/>
    <xf numFmtId="3" fontId="2" fillId="4" borderId="145" xfId="0" applyNumberFormat="1" applyFont="1" applyFill="1" applyBorder="1" applyAlignment="1" applyProtection="1"/>
    <xf numFmtId="3" fontId="2" fillId="3" borderId="117" xfId="0" applyNumberFormat="1" applyFont="1" applyFill="1" applyBorder="1" applyAlignment="1" applyProtection="1">
      <protection locked="0"/>
    </xf>
    <xf numFmtId="3" fontId="2" fillId="0" borderId="3" xfId="0" applyNumberFormat="1" applyFont="1" applyFill="1" applyBorder="1" applyAlignment="1" applyProtection="1">
      <protection locked="0"/>
    </xf>
    <xf numFmtId="3" fontId="2" fillId="3" borderId="2" xfId="0" applyNumberFormat="1" applyFont="1" applyFill="1" applyBorder="1" applyAlignment="1" applyProtection="1">
      <protection locked="0"/>
    </xf>
    <xf numFmtId="165" fontId="8" fillId="2" borderId="97" xfId="0" applyNumberFormat="1" applyFont="1" applyFill="1" applyBorder="1" applyAlignment="1" applyProtection="1"/>
    <xf numFmtId="3" fontId="2" fillId="0" borderId="87" xfId="0" applyNumberFormat="1" applyFont="1" applyFill="1" applyBorder="1" applyAlignment="1" applyProtection="1">
      <protection locked="0"/>
    </xf>
    <xf numFmtId="3" fontId="2" fillId="0" borderId="87" xfId="0" applyNumberFormat="1" applyFont="1" applyBorder="1" applyAlignment="1" applyProtection="1">
      <alignment wrapText="1"/>
      <protection locked="0"/>
    </xf>
    <xf numFmtId="3" fontId="2" fillId="3" borderId="87" xfId="0" applyNumberFormat="1" applyFont="1" applyFill="1" applyBorder="1" applyAlignment="1" applyProtection="1">
      <protection locked="0"/>
    </xf>
    <xf numFmtId="3" fontId="2" fillId="3" borderId="146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0" fontId="6" fillId="0" borderId="104" xfId="0" applyFont="1" applyFill="1" applyBorder="1" applyAlignment="1" applyProtection="1">
      <alignment horizontal="left"/>
    </xf>
    <xf numFmtId="0" fontId="18" fillId="0" borderId="0" xfId="0" applyFont="1"/>
    <xf numFmtId="0" fontId="18" fillId="0" borderId="49" xfId="0" applyFont="1" applyBorder="1"/>
    <xf numFmtId="0" fontId="2" fillId="2" borderId="49" xfId="0" applyNumberFormat="1" applyFont="1" applyFill="1" applyBorder="1" applyAlignment="1" applyProtection="1">
      <protection hidden="1"/>
    </xf>
    <xf numFmtId="0" fontId="5" fillId="2" borderId="49" xfId="0" applyNumberFormat="1" applyFont="1" applyFill="1" applyBorder="1" applyAlignment="1" applyProtection="1">
      <protection hidden="1"/>
    </xf>
    <xf numFmtId="0" fontId="2" fillId="2" borderId="8" xfId="0" applyNumberFormat="1" applyFont="1" applyFill="1" applyBorder="1" applyAlignment="1" applyProtection="1">
      <protection hidden="1"/>
    </xf>
    <xf numFmtId="0" fontId="2" fillId="0" borderId="23" xfId="0" applyNumberFormat="1" applyFont="1" applyFill="1" applyBorder="1" applyAlignment="1" applyProtection="1">
      <alignment horizontal="left" vertical="center" wrapText="1"/>
    </xf>
    <xf numFmtId="3" fontId="2" fillId="0" borderId="9" xfId="0" applyNumberFormat="1" applyFont="1" applyFill="1" applyBorder="1" applyAlignment="1" applyProtection="1">
      <alignment horizontal="right" wrapText="1"/>
      <protection locked="0"/>
    </xf>
    <xf numFmtId="3" fontId="2" fillId="0" borderId="23" xfId="0" applyNumberFormat="1" applyFont="1" applyFill="1" applyBorder="1" applyAlignment="1" applyProtection="1">
      <alignment horizontal="right" wrapText="1"/>
      <protection locked="0"/>
    </xf>
    <xf numFmtId="3" fontId="2" fillId="0" borderId="6" xfId="0" applyNumberFormat="1" applyFont="1" applyFill="1" applyBorder="1" applyAlignment="1" applyProtection="1">
      <alignment horizontal="right"/>
      <protection locked="0"/>
    </xf>
    <xf numFmtId="3" fontId="2" fillId="0" borderId="6" xfId="0" applyNumberFormat="1" applyFont="1" applyFill="1" applyBorder="1" applyAlignment="1" applyProtection="1">
      <alignment horizontal="right" wrapText="1"/>
      <protection locked="0"/>
    </xf>
    <xf numFmtId="3" fontId="2" fillId="3" borderId="5" xfId="0" applyNumberFormat="1" applyFont="1" applyFill="1" applyBorder="1" applyAlignment="1" applyProtection="1">
      <protection locked="0"/>
    </xf>
    <xf numFmtId="3" fontId="18" fillId="2" borderId="0" xfId="0" applyNumberFormat="1" applyFont="1" applyFill="1"/>
    <xf numFmtId="0" fontId="18" fillId="9" borderId="0" xfId="0" applyFont="1" applyFill="1" applyProtection="1">
      <protection locked="0"/>
    </xf>
    <xf numFmtId="0" fontId="18" fillId="9" borderId="97" xfId="0" applyFont="1" applyFill="1" applyBorder="1" applyProtection="1">
      <protection locked="0"/>
    </xf>
    <xf numFmtId="3" fontId="18" fillId="9" borderId="0" xfId="0" applyNumberFormat="1" applyFont="1" applyFill="1"/>
    <xf numFmtId="0" fontId="18" fillId="9" borderId="0" xfId="0" applyFont="1" applyFill="1"/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23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23" xfId="0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/>
    </xf>
    <xf numFmtId="0" fontId="2" fillId="0" borderId="97" xfId="0" applyFont="1" applyFill="1" applyBorder="1" applyAlignment="1" applyProtection="1">
      <alignment horizontal="center" vertical="center" wrapText="1"/>
    </xf>
    <xf numFmtId="0" fontId="2" fillId="0" borderId="23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15" xfId="0" applyNumberFormat="1" applyFont="1" applyFill="1" applyBorder="1" applyAlignment="1" applyProtection="1">
      <alignment horizontal="left"/>
    </xf>
    <xf numFmtId="0" fontId="4" fillId="2" borderId="0" xfId="0" applyNumberFormat="1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left" wrapText="1"/>
    </xf>
    <xf numFmtId="0" fontId="2" fillId="0" borderId="23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vertical="center" wrapText="1"/>
      <protection hidden="1"/>
    </xf>
    <xf numFmtId="0" fontId="2" fillId="0" borderId="28" xfId="0" applyNumberFormat="1" applyFont="1" applyFill="1" applyBorder="1" applyAlignment="1" applyProtection="1">
      <alignment horizontal="left"/>
    </xf>
    <xf numFmtId="0" fontId="2" fillId="0" borderId="15" xfId="0" applyNumberFormat="1" applyFont="1" applyFill="1" applyBorder="1" applyAlignment="1" applyProtection="1"/>
    <xf numFmtId="0" fontId="2" fillId="0" borderId="34" xfId="0" applyNumberFormat="1" applyFont="1" applyFill="1" applyBorder="1" applyAlignment="1" applyProtection="1"/>
    <xf numFmtId="0" fontId="2" fillId="0" borderId="28" xfId="0" applyNumberFormat="1" applyFont="1" applyFill="1" applyBorder="1" applyAlignment="1" applyProtection="1"/>
    <xf numFmtId="0" fontId="2" fillId="0" borderId="9" xfId="0" applyFont="1" applyFill="1" applyBorder="1" applyAlignment="1" applyProtection="1">
      <alignment horizontal="center" vertical="center"/>
    </xf>
    <xf numFmtId="3" fontId="2" fillId="0" borderId="29" xfId="0" applyNumberFormat="1" applyFont="1" applyFill="1" applyBorder="1" applyAlignment="1" applyProtection="1"/>
    <xf numFmtId="3" fontId="2" fillId="2" borderId="4" xfId="2" applyNumberFormat="1" applyFont="1" applyFill="1" applyBorder="1" applyAlignment="1" applyProtection="1"/>
    <xf numFmtId="3" fontId="2" fillId="2" borderId="23" xfId="2" applyNumberFormat="1" applyFont="1" applyFill="1" applyBorder="1" applyAlignment="1" applyProtection="1"/>
    <xf numFmtId="3" fontId="2" fillId="2" borderId="108" xfId="2" applyNumberFormat="1" applyFont="1" applyFill="1" applyBorder="1" applyAlignment="1" applyProtection="1"/>
    <xf numFmtId="3" fontId="2" fillId="0" borderId="13" xfId="0" applyNumberFormat="1" applyFont="1" applyBorder="1" applyAlignment="1" applyProtection="1">
      <alignment horizontal="right" vertical="center" wrapText="1"/>
    </xf>
    <xf numFmtId="3" fontId="2" fillId="0" borderId="34" xfId="0" applyNumberFormat="1" applyFont="1" applyBorder="1" applyProtection="1"/>
    <xf numFmtId="3" fontId="2" fillId="0" borderId="71" xfId="0" applyNumberFormat="1" applyFont="1" applyBorder="1" applyProtection="1"/>
    <xf numFmtId="3" fontId="2" fillId="0" borderId="15" xfId="0" applyNumberFormat="1" applyFont="1" applyBorder="1" applyProtection="1"/>
    <xf numFmtId="3" fontId="2" fillId="0" borderId="18" xfId="0" applyNumberFormat="1" applyFont="1" applyBorder="1" applyProtection="1"/>
    <xf numFmtId="3" fontId="2" fillId="0" borderId="28" xfId="0" applyNumberFormat="1" applyFont="1" applyBorder="1" applyProtection="1"/>
    <xf numFmtId="3" fontId="2" fillId="0" borderId="27" xfId="0" applyNumberFormat="1" applyFont="1" applyBorder="1" applyProtection="1"/>
    <xf numFmtId="3" fontId="2" fillId="0" borderId="121" xfId="0" applyNumberFormat="1" applyFont="1" applyFill="1" applyBorder="1" applyProtection="1"/>
    <xf numFmtId="3" fontId="2" fillId="0" borderId="120" xfId="0" applyNumberFormat="1" applyFont="1" applyFill="1" applyBorder="1" applyProtection="1"/>
    <xf numFmtId="3" fontId="2" fillId="0" borderId="122" xfId="0" applyNumberFormat="1" applyFont="1" applyFill="1" applyBorder="1" applyAlignment="1" applyProtection="1"/>
    <xf numFmtId="3" fontId="2" fillId="0" borderId="120" xfId="0" applyNumberFormat="1" applyFont="1" applyFill="1" applyBorder="1" applyAlignment="1" applyProtection="1"/>
    <xf numFmtId="3" fontId="2" fillId="0" borderId="123" xfId="0" applyNumberFormat="1" applyFont="1" applyFill="1" applyBorder="1" applyAlignment="1" applyProtection="1"/>
    <xf numFmtId="3" fontId="2" fillId="0" borderId="124" xfId="0" applyNumberFormat="1" applyFont="1" applyFill="1" applyBorder="1" applyAlignment="1" applyProtection="1"/>
    <xf numFmtId="3" fontId="2" fillId="0" borderId="29" xfId="0" applyNumberFormat="1" applyFont="1" applyFill="1" applyBorder="1" applyProtection="1"/>
    <xf numFmtId="3" fontId="2" fillId="0" borderId="46" xfId="0" applyNumberFormat="1" applyFont="1" applyFill="1" applyBorder="1" applyProtection="1"/>
    <xf numFmtId="3" fontId="2" fillId="0" borderId="34" xfId="0" applyNumberFormat="1" applyFont="1" applyBorder="1" applyAlignment="1" applyProtection="1">
      <alignment horizontal="right" vertical="center" wrapText="1"/>
    </xf>
    <xf numFmtId="3" fontId="2" fillId="0" borderId="71" xfId="0" applyNumberFormat="1" applyFont="1" applyFill="1" applyBorder="1" applyAlignment="1" applyProtection="1">
      <alignment horizontal="right"/>
    </xf>
    <xf numFmtId="3" fontId="2" fillId="0" borderId="18" xfId="0" applyNumberFormat="1" applyFont="1" applyFill="1" applyBorder="1" applyAlignment="1" applyProtection="1">
      <alignment horizontal="right"/>
    </xf>
    <xf numFmtId="3" fontId="2" fillId="0" borderId="27" xfId="0" applyNumberFormat="1" applyFont="1" applyFill="1" applyBorder="1" applyAlignment="1" applyProtection="1">
      <alignment horizontal="right"/>
    </xf>
    <xf numFmtId="3" fontId="2" fillId="0" borderId="3" xfId="0" applyNumberFormat="1" applyFont="1" applyFill="1" applyBorder="1" applyAlignment="1" applyProtection="1">
      <alignment horizontal="right" wrapText="1"/>
    </xf>
    <xf numFmtId="3" fontId="2" fillId="0" borderId="28" xfId="0" applyNumberFormat="1" applyFont="1" applyFill="1" applyBorder="1" applyAlignment="1" applyProtection="1">
      <alignment horizontal="right" wrapText="1"/>
    </xf>
    <xf numFmtId="3" fontId="2" fillId="0" borderId="29" xfId="0" applyNumberFormat="1" applyFont="1" applyFill="1" applyBorder="1" applyAlignment="1" applyProtection="1">
      <alignment horizontal="right"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5" xfId="0" applyNumberFormat="1" applyFont="1" applyFill="1" applyBorder="1" applyAlignment="1" applyProtection="1">
      <alignment wrapText="1"/>
    </xf>
    <xf numFmtId="3" fontId="2" fillId="0" borderId="71" xfId="0" applyNumberFormat="1" applyFont="1" applyFill="1" applyBorder="1" applyAlignment="1" applyProtection="1">
      <alignment wrapText="1"/>
    </xf>
    <xf numFmtId="3" fontId="2" fillId="0" borderId="18" xfId="0" applyNumberFormat="1" applyFont="1" applyFill="1" applyBorder="1" applyAlignment="1" applyProtection="1">
      <alignment wrapText="1"/>
    </xf>
    <xf numFmtId="3" fontId="2" fillId="0" borderId="27" xfId="0" applyNumberFormat="1" applyFont="1" applyFill="1" applyBorder="1" applyAlignment="1" applyProtection="1">
      <alignment wrapText="1"/>
    </xf>
    <xf numFmtId="3" fontId="2" fillId="0" borderId="9" xfId="0" applyNumberFormat="1" applyFont="1" applyFill="1" applyBorder="1" applyAlignment="1" applyProtection="1">
      <alignment horizontal="right" wrapText="1"/>
    </xf>
    <xf numFmtId="3" fontId="2" fillId="0" borderId="23" xfId="0" applyNumberFormat="1" applyFont="1" applyFill="1" applyBorder="1" applyAlignment="1" applyProtection="1">
      <alignment horizontal="right" wrapText="1"/>
    </xf>
    <xf numFmtId="3" fontId="2" fillId="0" borderId="6" xfId="0" applyNumberFormat="1" applyFont="1" applyFill="1" applyBorder="1" applyAlignment="1" applyProtection="1">
      <alignment horizontal="right"/>
    </xf>
    <xf numFmtId="3" fontId="2" fillId="0" borderId="6" xfId="0" applyNumberFormat="1" applyFont="1" applyFill="1" applyBorder="1" applyAlignment="1" applyProtection="1">
      <alignment horizontal="right" wrapText="1"/>
    </xf>
    <xf numFmtId="1" fontId="17" fillId="2" borderId="0" xfId="0" applyNumberFormat="1" applyFont="1" applyFill="1"/>
    <xf numFmtId="1" fontId="18" fillId="2" borderId="0" xfId="0" applyNumberFormat="1" applyFont="1" applyFill="1"/>
    <xf numFmtId="1" fontId="18" fillId="2" borderId="0" xfId="0" applyNumberFormat="1" applyFont="1" applyFill="1" applyProtection="1">
      <protection locked="0"/>
    </xf>
    <xf numFmtId="1" fontId="18" fillId="2" borderId="97" xfId="0" applyNumberFormat="1" applyFont="1" applyFill="1" applyBorder="1"/>
    <xf numFmtId="1" fontId="4" fillId="2" borderId="0" xfId="0" applyNumberFormat="1" applyFont="1" applyFill="1" applyBorder="1" applyAlignment="1" applyProtection="1">
      <alignment vertical="center" wrapText="1"/>
    </xf>
    <xf numFmtId="1" fontId="1" fillId="2" borderId="0" xfId="0" applyNumberFormat="1" applyFont="1" applyFill="1" applyBorder="1" applyAlignment="1" applyProtection="1"/>
    <xf numFmtId="1" fontId="5" fillId="2" borderId="0" xfId="0" applyNumberFormat="1" applyFont="1" applyFill="1" applyProtection="1"/>
    <xf numFmtId="1" fontId="5" fillId="2" borderId="97" xfId="0" applyNumberFormat="1" applyFont="1" applyFill="1" applyBorder="1" applyProtection="1"/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6" fillId="2" borderId="0" xfId="0" applyNumberFormat="1" applyFont="1" applyFill="1" applyBorder="1" applyAlignment="1" applyProtection="1">
      <alignment horizontal="left"/>
    </xf>
    <xf numFmtId="1" fontId="2" fillId="2" borderId="0" xfId="0" applyNumberFormat="1" applyFont="1" applyFill="1" applyAlignment="1" applyProtection="1">
      <alignment horizontal="center"/>
    </xf>
    <xf numFmtId="1" fontId="2" fillId="2" borderId="0" xfId="0" applyNumberFormat="1" applyFont="1" applyFill="1" applyAlignment="1" applyProtection="1"/>
    <xf numFmtId="1" fontId="2" fillId="2" borderId="0" xfId="0" applyNumberFormat="1" applyFont="1" applyFill="1" applyProtection="1"/>
    <xf numFmtId="1" fontId="2" fillId="2" borderId="0" xfId="0" applyNumberFormat="1" applyFont="1" applyFill="1" applyBorder="1" applyProtection="1"/>
    <xf numFmtId="1" fontId="7" fillId="2" borderId="0" xfId="0" applyNumberFormat="1" applyFont="1" applyFill="1" applyBorder="1" applyProtection="1"/>
    <xf numFmtId="1" fontId="18" fillId="9" borderId="0" xfId="0" applyNumberFormat="1" applyFont="1" applyFill="1" applyProtection="1">
      <protection locked="0"/>
    </xf>
    <xf numFmtId="1" fontId="5" fillId="0" borderId="97" xfId="0" applyNumberFormat="1" applyFont="1" applyFill="1" applyBorder="1" applyProtection="1"/>
    <xf numFmtId="1" fontId="2" fillId="0" borderId="10" xfId="0" applyNumberFormat="1" applyFont="1" applyBorder="1" applyAlignment="1" applyProtection="1">
      <alignment horizontal="center" vertical="center" wrapText="1"/>
    </xf>
    <xf numFmtId="1" fontId="2" fillId="0" borderId="11" xfId="0" applyNumberFormat="1" applyFont="1" applyFill="1" applyBorder="1" applyAlignment="1" applyProtection="1">
      <alignment horizontal="center" vertical="center"/>
    </xf>
    <xf numFmtId="1" fontId="2" fillId="0" borderId="12" xfId="0" applyNumberFormat="1" applyFont="1" applyFill="1" applyBorder="1" applyAlignment="1" applyProtection="1">
      <alignment horizontal="center" vertical="center"/>
    </xf>
    <xf numFmtId="1" fontId="7" fillId="0" borderId="0" xfId="0" applyNumberFormat="1" applyFont="1"/>
    <xf numFmtId="1" fontId="7" fillId="0" borderId="98" xfId="0" applyNumberFormat="1" applyFont="1" applyBorder="1"/>
    <xf numFmtId="1" fontId="2" fillId="2" borderId="97" xfId="0" applyNumberFormat="1" applyFont="1" applyFill="1" applyBorder="1" applyProtection="1"/>
    <xf numFmtId="1" fontId="2" fillId="0" borderId="97" xfId="0" applyNumberFormat="1" applyFont="1" applyFill="1" applyBorder="1" applyProtection="1"/>
    <xf numFmtId="1" fontId="2" fillId="2" borderId="13" xfId="0" applyNumberFormat="1" applyFont="1" applyFill="1" applyBorder="1" applyAlignment="1" applyProtection="1"/>
    <xf numFmtId="1" fontId="2" fillId="3" borderId="14" xfId="0" applyNumberFormat="1" applyFont="1" applyFill="1" applyBorder="1" applyAlignment="1" applyProtection="1">
      <protection locked="0"/>
    </xf>
    <xf numFmtId="1" fontId="2" fillId="3" borderId="44" xfId="0" applyNumberFormat="1" applyFont="1" applyFill="1" applyBorder="1" applyAlignment="1" applyProtection="1">
      <protection locked="0"/>
    </xf>
    <xf numFmtId="1" fontId="2" fillId="3" borderId="65" xfId="0" applyNumberFormat="1" applyFont="1" applyFill="1" applyBorder="1" applyAlignment="1" applyProtection="1">
      <protection locked="0"/>
    </xf>
    <xf numFmtId="1" fontId="8" fillId="2" borderId="0" xfId="0" applyNumberFormat="1" applyFont="1" applyFill="1" applyBorder="1" applyAlignment="1" applyProtection="1">
      <alignment horizontal="left"/>
      <protection locked="0"/>
    </xf>
    <xf numFmtId="1" fontId="8" fillId="2" borderId="0" xfId="0" applyNumberFormat="1" applyFont="1" applyFill="1" applyBorder="1" applyAlignment="1" applyProtection="1">
      <alignment horizontal="left"/>
    </xf>
    <xf numFmtId="1" fontId="7" fillId="0" borderId="99" xfId="0" applyNumberFormat="1" applyFont="1" applyBorder="1"/>
    <xf numFmtId="1" fontId="2" fillId="0" borderId="97" xfId="0" applyNumberFormat="1" applyFont="1" applyBorder="1" applyProtection="1"/>
    <xf numFmtId="1" fontId="2" fillId="2" borderId="15" xfId="0" applyNumberFormat="1" applyFont="1" applyFill="1" applyBorder="1" applyAlignment="1" applyProtection="1"/>
    <xf numFmtId="1" fontId="2" fillId="3" borderId="16" xfId="0" applyNumberFormat="1" applyFont="1" applyFill="1" applyBorder="1" applyAlignment="1" applyProtection="1">
      <protection locked="0"/>
    </xf>
    <xf numFmtId="1" fontId="2" fillId="3" borderId="45" xfId="0" applyNumberFormat="1" applyFont="1" applyFill="1" applyBorder="1" applyAlignment="1" applyProtection="1">
      <protection locked="0"/>
    </xf>
    <xf numFmtId="1" fontId="2" fillId="3" borderId="69" xfId="0" applyNumberFormat="1" applyFont="1" applyFill="1" applyBorder="1" applyAlignment="1" applyProtection="1">
      <protection locked="0"/>
    </xf>
    <xf numFmtId="1" fontId="2" fillId="2" borderId="21" xfId="0" applyNumberFormat="1" applyFont="1" applyFill="1" applyBorder="1" applyAlignment="1" applyProtection="1"/>
    <xf numFmtId="1" fontId="2" fillId="3" borderId="22" xfId="0" applyNumberFormat="1" applyFont="1" applyFill="1" applyBorder="1" applyAlignment="1" applyProtection="1">
      <protection locked="0"/>
    </xf>
    <xf numFmtId="1" fontId="2" fillId="3" borderId="100" xfId="0" applyNumberFormat="1" applyFont="1" applyFill="1" applyBorder="1" applyAlignment="1" applyProtection="1">
      <protection locked="0"/>
    </xf>
    <xf numFmtId="1" fontId="2" fillId="3" borderId="76" xfId="0" applyNumberFormat="1" applyFont="1" applyFill="1" applyBorder="1" applyAlignment="1" applyProtection="1">
      <protection locked="0"/>
    </xf>
    <xf numFmtId="1" fontId="2" fillId="2" borderId="23" xfId="0" applyNumberFormat="1" applyFont="1" applyFill="1" applyBorder="1" applyAlignment="1" applyProtection="1"/>
    <xf numFmtId="1" fontId="2" fillId="3" borderId="10" xfId="0" applyNumberFormat="1" applyFont="1" applyFill="1" applyBorder="1" applyAlignment="1" applyProtection="1">
      <protection locked="0"/>
    </xf>
    <xf numFmtId="1" fontId="2" fillId="3" borderId="11" xfId="0" applyNumberFormat="1" applyFont="1" applyFill="1" applyBorder="1" applyAlignment="1" applyProtection="1">
      <protection locked="0"/>
    </xf>
    <xf numFmtId="1" fontId="2" fillId="3" borderId="12" xfId="0" applyNumberFormat="1" applyFont="1" applyFill="1" applyBorder="1" applyAlignment="1" applyProtection="1">
      <protection locked="0"/>
    </xf>
    <xf numFmtId="1" fontId="6" fillId="2" borderId="0" xfId="0" applyNumberFormat="1" applyFont="1" applyFill="1" applyBorder="1" applyProtection="1"/>
    <xf numFmtId="1" fontId="6" fillId="2" borderId="0" xfId="0" applyNumberFormat="1" applyFont="1" applyFill="1" applyProtection="1"/>
    <xf numFmtId="1" fontId="2" fillId="3" borderId="23" xfId="0" applyNumberFormat="1" applyFont="1" applyFill="1" applyBorder="1" applyAlignment="1" applyProtection="1">
      <protection locked="0"/>
    </xf>
    <xf numFmtId="1" fontId="8" fillId="2" borderId="0" xfId="0" applyNumberFormat="1" applyFont="1" applyFill="1" applyBorder="1" applyAlignment="1" applyProtection="1">
      <protection locked="0"/>
    </xf>
    <xf numFmtId="1" fontId="8" fillId="2" borderId="0" xfId="0" applyNumberFormat="1" applyFont="1" applyFill="1" applyBorder="1" applyAlignment="1" applyProtection="1">
      <alignment wrapText="1"/>
    </xf>
    <xf numFmtId="1" fontId="2" fillId="3" borderId="34" xfId="0" applyNumberFormat="1" applyFont="1" applyFill="1" applyBorder="1" applyAlignment="1" applyProtection="1">
      <protection locked="0"/>
    </xf>
    <xf numFmtId="1" fontId="2" fillId="3" borderId="15" xfId="0" applyNumberFormat="1" applyFont="1" applyFill="1" applyBorder="1" applyAlignment="1" applyProtection="1">
      <protection locked="0"/>
    </xf>
    <xf numFmtId="1" fontId="2" fillId="3" borderId="28" xfId="0" applyNumberFormat="1" applyFont="1" applyFill="1" applyBorder="1" applyAlignment="1" applyProtection="1">
      <protection locked="0"/>
    </xf>
    <xf numFmtId="1" fontId="5" fillId="2" borderId="101" xfId="0" applyNumberFormat="1" applyFont="1" applyFill="1" applyBorder="1" applyProtection="1"/>
    <xf numFmtId="1" fontId="18" fillId="2" borderId="102" xfId="0" applyNumberFormat="1" applyFont="1" applyFill="1" applyBorder="1"/>
    <xf numFmtId="1" fontId="2" fillId="2" borderId="29" xfId="0" applyNumberFormat="1" applyFont="1" applyFill="1" applyBorder="1" applyAlignment="1" applyProtection="1">
      <alignment horizontal="left"/>
    </xf>
    <xf numFmtId="1" fontId="2" fillId="2" borderId="30" xfId="0" applyNumberFormat="1" applyFont="1" applyFill="1" applyBorder="1" applyAlignment="1" applyProtection="1">
      <alignment horizontal="right"/>
    </xf>
    <xf numFmtId="1" fontId="2" fillId="2" borderId="0" xfId="0" applyNumberFormat="1" applyFont="1" applyFill="1" applyBorder="1" applyAlignment="1" applyProtection="1">
      <alignment horizontal="left"/>
    </xf>
    <xf numFmtId="1" fontId="2" fillId="2" borderId="0" xfId="0" applyNumberFormat="1" applyFont="1" applyFill="1" applyBorder="1" applyAlignment="1" applyProtection="1"/>
    <xf numFmtId="1" fontId="1" fillId="2" borderId="0" xfId="0" applyNumberFormat="1" applyFont="1" applyFill="1" applyBorder="1" applyAlignment="1" applyProtection="1">
      <alignment vertical="center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7" fillId="0" borderId="103" xfId="0" applyNumberFormat="1" applyFont="1" applyBorder="1"/>
    <xf numFmtId="1" fontId="7" fillId="0" borderId="104" xfId="0" applyNumberFormat="1" applyFont="1" applyBorder="1"/>
    <xf numFmtId="1" fontId="7" fillId="0" borderId="105" xfId="0" applyNumberFormat="1" applyFont="1" applyBorder="1"/>
    <xf numFmtId="1" fontId="2" fillId="2" borderId="101" xfId="0" applyNumberFormat="1" applyFont="1" applyFill="1" applyBorder="1" applyProtection="1"/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23" xfId="0" applyNumberFormat="1" applyFont="1" applyFill="1" applyBorder="1" applyAlignment="1" applyProtection="1"/>
    <xf numFmtId="1" fontId="19" fillId="0" borderId="0" xfId="0" applyNumberFormat="1" applyFont="1" applyProtection="1">
      <protection locked="0"/>
    </xf>
    <xf numFmtId="1" fontId="19" fillId="0" borderId="106" xfId="0" applyNumberFormat="1" applyFont="1" applyBorder="1"/>
    <xf numFmtId="1" fontId="19" fillId="0" borderId="107" xfId="0" applyNumberFormat="1" applyFont="1" applyBorder="1"/>
    <xf numFmtId="1" fontId="19" fillId="0" borderId="98" xfId="0" applyNumberFormat="1" applyFont="1" applyBorder="1"/>
    <xf numFmtId="1" fontId="7" fillId="0" borderId="107" xfId="0" applyNumberFormat="1" applyFont="1" applyBorder="1"/>
    <xf numFmtId="1" fontId="2" fillId="0" borderId="13" xfId="0" applyNumberFormat="1" applyFont="1" applyFill="1" applyBorder="1" applyAlignment="1" applyProtection="1"/>
    <xf numFmtId="1" fontId="2" fillId="3" borderId="13" xfId="0" applyNumberFormat="1" applyFont="1" applyFill="1" applyBorder="1" applyAlignment="1" applyProtection="1">
      <protection locked="0"/>
    </xf>
    <xf numFmtId="1" fontId="9" fillId="2" borderId="30" xfId="0" applyNumberFormat="1" applyFont="1" applyFill="1" applyBorder="1" applyAlignment="1" applyProtection="1">
      <alignment wrapText="1"/>
      <protection locked="0"/>
    </xf>
    <xf numFmtId="1" fontId="9" fillId="2" borderId="0" xfId="0" applyNumberFormat="1" applyFont="1" applyFill="1" applyBorder="1" applyAlignment="1" applyProtection="1">
      <alignment wrapText="1"/>
    </xf>
    <xf numFmtId="1" fontId="2" fillId="0" borderId="28" xfId="0" applyNumberFormat="1" applyFont="1" applyFill="1" applyBorder="1" applyAlignment="1" applyProtection="1"/>
    <xf numFmtId="1" fontId="9" fillId="2" borderId="0" xfId="0" applyNumberFormat="1" applyFont="1" applyFill="1" applyBorder="1" applyAlignment="1" applyProtection="1">
      <alignment horizontal="left" wrapText="1"/>
      <protection locked="0"/>
    </xf>
    <xf numFmtId="1" fontId="9" fillId="2" borderId="0" xfId="0" applyNumberFormat="1" applyFont="1" applyFill="1" applyBorder="1" applyAlignment="1" applyProtection="1">
      <alignment horizontal="left" wrapText="1"/>
    </xf>
    <xf numFmtId="1" fontId="2" fillId="0" borderId="31" xfId="0" applyNumberFormat="1" applyFont="1" applyFill="1" applyBorder="1" applyAlignment="1" applyProtection="1">
      <alignment horizontal="left" wrapText="1"/>
    </xf>
    <xf numFmtId="1" fontId="2" fillId="0" borderId="32" xfId="0" applyNumberFormat="1" applyFont="1" applyFill="1" applyBorder="1" applyAlignment="1" applyProtection="1">
      <alignment horizontal="left" wrapText="1"/>
    </xf>
    <xf numFmtId="1" fontId="2" fillId="0" borderId="15" xfId="0" applyNumberFormat="1" applyFont="1" applyFill="1" applyBorder="1" applyAlignment="1" applyProtection="1"/>
    <xf numFmtId="1" fontId="2" fillId="0" borderId="33" xfId="0" applyNumberFormat="1" applyFont="1" applyFill="1" applyBorder="1" applyAlignment="1" applyProtection="1">
      <alignment horizontal="left" wrapText="1"/>
    </xf>
    <xf numFmtId="1" fontId="2" fillId="0" borderId="35" xfId="0" applyNumberFormat="1" applyFont="1" applyFill="1" applyBorder="1" applyAlignment="1" applyProtection="1">
      <alignment horizontal="left" wrapText="1"/>
    </xf>
    <xf numFmtId="1" fontId="2" fillId="0" borderId="34" xfId="0" applyNumberFormat="1" applyFont="1" applyFill="1" applyBorder="1" applyAlignment="1" applyProtection="1"/>
    <xf numFmtId="1" fontId="2" fillId="0" borderId="36" xfId="0" applyNumberFormat="1" applyFont="1" applyFill="1" applyBorder="1" applyAlignment="1" applyProtection="1">
      <alignment horizontal="left" wrapText="1"/>
    </xf>
    <xf numFmtId="1" fontId="2" fillId="0" borderId="21" xfId="0" applyNumberFormat="1" applyFont="1" applyFill="1" applyBorder="1" applyAlignment="1" applyProtection="1"/>
    <xf numFmtId="1" fontId="2" fillId="3" borderId="21" xfId="0" applyNumberFormat="1" applyFont="1" applyFill="1" applyBorder="1" applyAlignment="1" applyProtection="1">
      <protection locked="0"/>
    </xf>
    <xf numFmtId="1" fontId="2" fillId="0" borderId="39" xfId="0" applyNumberFormat="1" applyFont="1" applyFill="1" applyBorder="1" applyAlignment="1" applyProtection="1"/>
    <xf numFmtId="1" fontId="2" fillId="3" borderId="39" xfId="0" applyNumberFormat="1" applyFont="1" applyFill="1" applyBorder="1" applyAlignment="1" applyProtection="1">
      <protection locked="0"/>
    </xf>
    <xf numFmtId="1" fontId="6" fillId="2" borderId="40" xfId="0" applyNumberFormat="1" applyFont="1" applyFill="1" applyBorder="1" applyProtection="1"/>
    <xf numFmtId="1" fontId="7" fillId="2" borderId="0" xfId="0" applyNumberFormat="1" applyFont="1" applyFill="1" applyProtection="1"/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2" borderId="0" xfId="0" applyNumberFormat="1" applyFont="1" applyFill="1" applyBorder="1" applyAlignment="1" applyProtection="1">
      <alignment horizontal="center" vertical="center"/>
    </xf>
    <xf numFmtId="1" fontId="2" fillId="0" borderId="4" xfId="0" applyNumberFormat="1" applyFont="1" applyFill="1" applyBorder="1" applyAlignment="1" applyProtection="1">
      <alignment horizontal="left"/>
    </xf>
    <xf numFmtId="1" fontId="1" fillId="2" borderId="0" xfId="0" applyNumberFormat="1" applyFont="1" applyFill="1" applyBorder="1" applyAlignment="1" applyProtection="1">
      <protection locked="0"/>
    </xf>
    <xf numFmtId="1" fontId="5" fillId="2" borderId="106" xfId="0" applyNumberFormat="1" applyFont="1" applyFill="1" applyBorder="1" applyProtection="1"/>
    <xf numFmtId="1" fontId="6" fillId="0" borderId="40" xfId="0" applyNumberFormat="1" applyFont="1" applyFill="1" applyBorder="1" applyProtection="1"/>
    <xf numFmtId="1" fontId="7" fillId="0" borderId="0" xfId="0" applyNumberFormat="1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1" fontId="2" fillId="0" borderId="12" xfId="0" applyNumberFormat="1" applyFont="1" applyBorder="1" applyAlignment="1" applyProtection="1">
      <alignment horizontal="center" vertical="center" wrapText="1"/>
    </xf>
    <xf numFmtId="1" fontId="8" fillId="2" borderId="0" xfId="0" applyNumberFormat="1" applyFont="1" applyFill="1" applyAlignment="1" applyProtection="1">
      <protection locked="0"/>
    </xf>
    <xf numFmtId="1" fontId="2" fillId="0" borderId="0" xfId="0" applyNumberFormat="1" applyFont="1" applyProtection="1"/>
    <xf numFmtId="1" fontId="7" fillId="0" borderId="0" xfId="0" applyNumberFormat="1" applyFont="1" applyFill="1" applyProtection="1"/>
    <xf numFmtId="1" fontId="2" fillId="2" borderId="0" xfId="0" applyNumberFormat="1" applyFont="1" applyFill="1" applyAlignment="1" applyProtection="1">
      <alignment wrapText="1"/>
    </xf>
    <xf numFmtId="1" fontId="2" fillId="2" borderId="97" xfId="0" applyNumberFormat="1" applyFont="1" applyFill="1" applyBorder="1" applyAlignment="1" applyProtection="1">
      <alignment wrapText="1"/>
    </xf>
    <xf numFmtId="1" fontId="2" fillId="0" borderId="9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3" borderId="25" xfId="0" applyNumberFormat="1" applyFont="1" applyFill="1" applyBorder="1" applyAlignment="1" applyProtection="1">
      <protection locked="0"/>
    </xf>
    <xf numFmtId="1" fontId="2" fillId="3" borderId="24" xfId="0" applyNumberFormat="1" applyFont="1" applyFill="1" applyBorder="1" applyAlignment="1" applyProtection="1">
      <protection locked="0"/>
    </xf>
    <xf numFmtId="1" fontId="8" fillId="2" borderId="0" xfId="0" applyNumberFormat="1" applyFont="1" applyFill="1" applyAlignment="1" applyProtection="1">
      <alignment wrapText="1"/>
      <protection locked="0"/>
    </xf>
    <xf numFmtId="1" fontId="2" fillId="3" borderId="18" xfId="0" applyNumberFormat="1" applyFont="1" applyFill="1" applyBorder="1" applyAlignment="1" applyProtection="1">
      <protection locked="0"/>
    </xf>
    <xf numFmtId="1" fontId="2" fillId="3" borderId="17" xfId="0" applyNumberFormat="1" applyFont="1" applyFill="1" applyBorder="1" applyAlignment="1" applyProtection="1">
      <protection locked="0"/>
    </xf>
    <xf numFmtId="1" fontId="2" fillId="0" borderId="29" xfId="0" applyNumberFormat="1" applyFont="1" applyFill="1" applyBorder="1" applyAlignment="1" applyProtection="1"/>
    <xf numFmtId="1" fontId="2" fillId="3" borderId="20" xfId="0" applyNumberFormat="1" applyFont="1" applyFill="1" applyBorder="1" applyAlignment="1" applyProtection="1">
      <protection locked="0"/>
    </xf>
    <xf numFmtId="1" fontId="2" fillId="3" borderId="19" xfId="0" applyNumberFormat="1" applyFont="1" applyFill="1" applyBorder="1" applyAlignment="1" applyProtection="1">
      <protection locked="0"/>
    </xf>
    <xf numFmtId="1" fontId="2" fillId="3" borderId="30" xfId="0" applyNumberFormat="1" applyFont="1" applyFill="1" applyBorder="1" applyAlignment="1" applyProtection="1">
      <protection locked="0"/>
    </xf>
    <xf numFmtId="1" fontId="2" fillId="3" borderId="29" xfId="0" applyNumberFormat="1" applyFont="1" applyFill="1" applyBorder="1" applyAlignment="1" applyProtection="1">
      <protection locked="0"/>
    </xf>
    <xf numFmtId="1" fontId="2" fillId="0" borderId="9" xfId="0" applyNumberFormat="1" applyFont="1" applyFill="1" applyBorder="1" applyAlignment="1" applyProtection="1"/>
    <xf numFmtId="1" fontId="2" fillId="3" borderId="42" xfId="0" applyNumberFormat="1" applyFont="1" applyFill="1" applyBorder="1" applyAlignment="1" applyProtection="1">
      <protection locked="0"/>
    </xf>
    <xf numFmtId="1" fontId="2" fillId="3" borderId="27" xfId="0" applyNumberFormat="1" applyFont="1" applyFill="1" applyBorder="1" applyAlignment="1" applyProtection="1">
      <protection locked="0"/>
    </xf>
    <xf numFmtId="1" fontId="2" fillId="3" borderId="26" xfId="0" applyNumberFormat="1" applyFont="1" applyFill="1" applyBorder="1" applyAlignment="1" applyProtection="1">
      <protection locked="0"/>
    </xf>
    <xf numFmtId="1" fontId="2" fillId="4" borderId="23" xfId="0" applyNumberFormat="1" applyFont="1" applyFill="1" applyBorder="1" applyAlignment="1" applyProtection="1"/>
    <xf numFmtId="1" fontId="6" fillId="0" borderId="0" xfId="0" applyNumberFormat="1" applyFont="1" applyFill="1" applyAlignment="1" applyProtection="1">
      <alignment horizontal="left" vertical="center"/>
    </xf>
    <xf numFmtId="1" fontId="2" fillId="2" borderId="106" xfId="0" applyNumberFormat="1" applyFont="1" applyFill="1" applyBorder="1" applyAlignment="1" applyProtection="1">
      <alignment wrapText="1"/>
    </xf>
    <xf numFmtId="1" fontId="2" fillId="0" borderId="106" xfId="0" applyNumberFormat="1" applyFont="1" applyFill="1" applyBorder="1" applyAlignment="1" applyProtection="1">
      <alignment wrapText="1"/>
    </xf>
    <xf numFmtId="1" fontId="2" fillId="2" borderId="30" xfId="0" applyNumberFormat="1" applyFont="1" applyFill="1" applyBorder="1" applyAlignment="1" applyProtection="1">
      <alignment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2" borderId="0" xfId="0" applyNumberFormat="1" applyFont="1" applyFill="1" applyAlignment="1" applyProtection="1">
      <alignment wrapText="1"/>
      <protection locked="0"/>
    </xf>
    <xf numFmtId="1" fontId="2" fillId="2" borderId="4" xfId="2" applyNumberFormat="1" applyFont="1" applyFill="1" applyBorder="1" applyAlignment="1" applyProtection="1"/>
    <xf numFmtId="1" fontId="2" fillId="2" borderId="23" xfId="2" applyNumberFormat="1" applyFont="1" applyFill="1" applyBorder="1" applyAlignment="1" applyProtection="1"/>
    <xf numFmtId="1" fontId="2" fillId="2" borderId="108" xfId="2" applyNumberFormat="1" applyFont="1" applyFill="1" applyBorder="1" applyAlignment="1" applyProtection="1"/>
    <xf numFmtId="1" fontId="2" fillId="3" borderId="6" xfId="0" applyNumberFormat="1" applyFont="1" applyFill="1" applyBorder="1" applyAlignment="1" applyProtection="1">
      <protection locked="0"/>
    </xf>
    <xf numFmtId="1" fontId="6" fillId="2" borderId="109" xfId="0" applyNumberFormat="1" applyFont="1" applyFill="1" applyBorder="1" applyProtection="1"/>
    <xf numFmtId="1" fontId="7" fillId="2" borderId="0" xfId="0" applyNumberFormat="1" applyFont="1" applyFill="1" applyAlignment="1" applyProtection="1">
      <alignment wrapText="1"/>
    </xf>
    <xf numFmtId="1" fontId="7" fillId="2" borderId="0" xfId="0" applyNumberFormat="1" applyFont="1" applyFill="1" applyBorder="1" applyAlignment="1" applyProtection="1">
      <alignment wrapText="1"/>
    </xf>
    <xf numFmtId="1" fontId="6" fillId="2" borderId="0" xfId="0" applyNumberFormat="1" applyFont="1" applyFill="1" applyBorder="1" applyAlignment="1" applyProtection="1">
      <alignment wrapText="1"/>
    </xf>
    <xf numFmtId="1" fontId="2" fillId="2" borderId="0" xfId="0" applyNumberFormat="1" applyFont="1" applyFill="1" applyBorder="1" applyAlignment="1" applyProtection="1">
      <alignment wrapText="1"/>
    </xf>
    <xf numFmtId="1" fontId="2" fillId="0" borderId="0" xfId="0" applyNumberFormat="1" applyFont="1" applyFill="1" applyAlignment="1" applyProtection="1">
      <alignment wrapText="1"/>
    </xf>
    <xf numFmtId="1" fontId="2" fillId="0" borderId="40" xfId="0" applyNumberFormat="1" applyFont="1" applyFill="1" applyBorder="1" applyAlignment="1" applyProtection="1">
      <alignment wrapText="1"/>
    </xf>
    <xf numFmtId="1" fontId="2" fillId="0" borderId="104" xfId="0" applyNumberFormat="1" applyFont="1" applyFill="1" applyBorder="1" applyAlignment="1" applyProtection="1">
      <alignment wrapText="1"/>
    </xf>
    <xf numFmtId="1" fontId="2" fillId="2" borderId="30" xfId="0" applyNumberFormat="1" applyFont="1" applyFill="1" applyBorder="1" applyProtection="1"/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47" xfId="0" applyNumberFormat="1" applyFont="1" applyBorder="1" applyAlignment="1" applyProtection="1">
      <alignment horizontal="center" vertical="center" wrapText="1"/>
    </xf>
    <xf numFmtId="1" fontId="2" fillId="0" borderId="48" xfId="0" applyNumberFormat="1" applyFont="1" applyBorder="1" applyAlignment="1" applyProtection="1">
      <alignment horizontal="center" vertical="center" wrapText="1"/>
    </xf>
    <xf numFmtId="1" fontId="2" fillId="2" borderId="0" xfId="0" applyNumberFormat="1" applyFont="1" applyFill="1" applyProtection="1">
      <protection locked="0"/>
    </xf>
    <xf numFmtId="1" fontId="2" fillId="0" borderId="6" xfId="0" applyNumberFormat="1" applyFont="1" applyFill="1" applyBorder="1" applyAlignment="1" applyProtection="1"/>
    <xf numFmtId="1" fontId="2" fillId="2" borderId="0" xfId="0" applyNumberFormat="1" applyFont="1" applyFill="1" applyBorder="1" applyAlignment="1" applyProtection="1">
      <protection locked="0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106" xfId="0" applyNumberFormat="1" applyFont="1" applyBorder="1" applyProtection="1"/>
    <xf numFmtId="1" fontId="2" fillId="0" borderId="15" xfId="0" applyNumberFormat="1" applyFont="1" applyFill="1" applyBorder="1" applyAlignment="1" applyProtection="1">
      <alignment horizontal="left"/>
    </xf>
    <xf numFmtId="1" fontId="2" fillId="2" borderId="0" xfId="0" applyNumberFormat="1" applyFont="1" applyFill="1" applyBorder="1" applyAlignment="1" applyProtection="1">
      <alignment wrapText="1"/>
      <protection locked="0"/>
    </xf>
    <xf numFmtId="1" fontId="2" fillId="0" borderId="99" xfId="0" applyNumberFormat="1" applyFont="1" applyBorder="1" applyProtection="1"/>
    <xf numFmtId="1" fontId="2" fillId="0" borderId="110" xfId="0" applyNumberFormat="1" applyFont="1" applyBorder="1" applyProtection="1"/>
    <xf numFmtId="1" fontId="2" fillId="0" borderId="15" xfId="0" applyNumberFormat="1" applyFont="1" applyFill="1" applyBorder="1" applyAlignment="1" applyProtection="1">
      <alignment horizontal="left" wrapText="1"/>
    </xf>
    <xf numFmtId="1" fontId="2" fillId="0" borderId="111" xfId="0" applyNumberFormat="1" applyFont="1" applyBorder="1" applyProtection="1"/>
    <xf numFmtId="1" fontId="2" fillId="0" borderId="28" xfId="0" applyNumberFormat="1" applyFont="1" applyFill="1" applyBorder="1" applyAlignment="1" applyProtection="1">
      <alignment horizontal="left"/>
    </xf>
    <xf numFmtId="1" fontId="10" fillId="2" borderId="40" xfId="0" applyNumberFormat="1" applyFont="1" applyFill="1" applyBorder="1" applyProtection="1"/>
    <xf numFmtId="1" fontId="5" fillId="2" borderId="0" xfId="0" applyNumberFormat="1" applyFont="1" applyFill="1" applyBorder="1" applyProtection="1"/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112" xfId="0" applyNumberFormat="1" applyFont="1" applyBorder="1" applyProtection="1"/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113" xfId="0" applyNumberFormat="1" applyFont="1" applyBorder="1" applyProtection="1">
      <protection locked="0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114" xfId="0" applyNumberFormat="1" applyFont="1" applyBorder="1" applyProtection="1">
      <protection locked="0"/>
    </xf>
    <xf numFmtId="1" fontId="8" fillId="0" borderId="0" xfId="0" applyNumberFormat="1" applyFont="1" applyProtection="1">
      <protection locked="0"/>
    </xf>
    <xf numFmtId="1" fontId="8" fillId="0" borderId="113" xfId="0" applyNumberFormat="1" applyFont="1" applyBorder="1" applyProtection="1">
      <protection locked="0"/>
    </xf>
    <xf numFmtId="1" fontId="8" fillId="0" borderId="114" xfId="0" applyNumberFormat="1" applyFont="1" applyBorder="1" applyProtection="1">
      <protection locked="0"/>
    </xf>
    <xf numFmtId="1" fontId="5" fillId="2" borderId="0" xfId="0" applyNumberFormat="1" applyFont="1" applyFill="1"/>
    <xf numFmtId="1" fontId="5" fillId="0" borderId="97" xfId="0" applyNumberFormat="1" applyFont="1" applyBorder="1" applyProtection="1"/>
    <xf numFmtId="1" fontId="2" fillId="2" borderId="106" xfId="0" applyNumberFormat="1" applyFont="1" applyFill="1" applyBorder="1" applyProtection="1"/>
    <xf numFmtId="1" fontId="2" fillId="3" borderId="9" xfId="0" applyNumberFormat="1" applyFont="1" applyFill="1" applyBorder="1" applyAlignment="1" applyProtection="1">
      <protection locked="0"/>
    </xf>
    <xf numFmtId="1" fontId="8" fillId="2" borderId="0" xfId="0" applyNumberFormat="1" applyFont="1" applyFill="1" applyProtection="1">
      <protection locked="0"/>
    </xf>
    <xf numFmtId="1" fontId="5" fillId="0" borderId="115" xfId="0" applyNumberFormat="1" applyFont="1" applyBorder="1" applyProtection="1"/>
    <xf numFmtId="1" fontId="5" fillId="0" borderId="0" xfId="0" applyNumberFormat="1" applyFont="1" applyProtection="1"/>
    <xf numFmtId="1" fontId="2" fillId="0" borderId="30" xfId="0" applyNumberFormat="1" applyFont="1" applyBorder="1" applyProtection="1"/>
    <xf numFmtId="1" fontId="2" fillId="0" borderId="104" xfId="0" applyNumberFormat="1" applyFont="1" applyBorder="1" applyProtection="1"/>
    <xf numFmtId="1" fontId="2" fillId="0" borderId="0" xfId="0" applyNumberFormat="1" applyFont="1" applyBorder="1" applyProtection="1"/>
    <xf numFmtId="1" fontId="2" fillId="0" borderId="105" xfId="0" applyNumberFormat="1" applyFont="1" applyBorder="1" applyProtection="1"/>
    <xf numFmtId="1" fontId="2" fillId="0" borderId="101" xfId="0" applyNumberFormat="1" applyFont="1" applyBorder="1" applyProtection="1"/>
    <xf numFmtId="1" fontId="2" fillId="0" borderId="102" xfId="0" applyNumberFormat="1" applyFont="1" applyBorder="1" applyProtection="1"/>
    <xf numFmtId="1" fontId="2" fillId="0" borderId="21" xfId="0" applyNumberFormat="1" applyFont="1" applyFill="1" applyBorder="1" applyAlignment="1" applyProtection="1">
      <alignment vertical="center" wrapText="1"/>
      <protection hidden="1"/>
    </xf>
    <xf numFmtId="1" fontId="2" fillId="2" borderId="30" xfId="0" applyNumberFormat="1" applyFont="1" applyFill="1" applyBorder="1" applyProtection="1">
      <protection locked="0"/>
    </xf>
    <xf numFmtId="1" fontId="6" fillId="0" borderId="40" xfId="0" applyNumberFormat="1" applyFont="1" applyFill="1" applyBorder="1" applyAlignment="1" applyProtection="1"/>
    <xf numFmtId="1" fontId="6" fillId="2" borderId="40" xfId="0" applyNumberFormat="1" applyFont="1" applyFill="1" applyBorder="1" applyAlignment="1" applyProtection="1"/>
    <xf numFmtId="1" fontId="5" fillId="2" borderId="116" xfId="0" applyNumberFormat="1" applyFont="1" applyFill="1" applyBorder="1" applyProtection="1"/>
    <xf numFmtId="1" fontId="5" fillId="0" borderId="102" xfId="0" applyNumberFormat="1" applyFont="1" applyBorder="1" applyProtection="1"/>
    <xf numFmtId="1" fontId="2" fillId="2" borderId="102" xfId="0" applyNumberFormat="1" applyFont="1" applyFill="1" applyBorder="1" applyProtection="1"/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51" xfId="0" applyNumberFormat="1" applyFont="1" applyFill="1" applyBorder="1" applyAlignment="1" applyProtection="1">
      <alignment horizontal="center" vertical="center" wrapText="1"/>
    </xf>
    <xf numFmtId="1" fontId="2" fillId="0" borderId="102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2" fillId="0" borderId="13" xfId="0" applyNumberFormat="1" applyFont="1" applyBorder="1" applyAlignment="1" applyProtection="1">
      <alignment horizontal="right" vertical="center" wrapText="1"/>
    </xf>
    <xf numFmtId="1" fontId="2" fillId="0" borderId="13" xfId="0" applyNumberFormat="1" applyFont="1" applyFill="1" applyBorder="1" applyAlignment="1" applyProtection="1">
      <alignment horizontal="right"/>
    </xf>
    <xf numFmtId="1" fontId="2" fillId="3" borderId="62" xfId="0" applyNumberFormat="1" applyFont="1" applyFill="1" applyBorder="1" applyAlignment="1" applyProtection="1">
      <protection locked="0"/>
    </xf>
    <xf numFmtId="1" fontId="8" fillId="0" borderId="102" xfId="0" applyNumberFormat="1" applyFont="1" applyFill="1" applyBorder="1" applyAlignment="1" applyProtection="1">
      <protection locked="0"/>
    </xf>
    <xf numFmtId="1" fontId="2" fillId="0" borderId="97" xfId="0" applyNumberFormat="1" applyFont="1" applyFill="1" applyBorder="1" applyAlignment="1" applyProtection="1">
      <protection locked="0"/>
    </xf>
    <xf numFmtId="1" fontId="2" fillId="0" borderId="15" xfId="0" applyNumberFormat="1" applyFont="1" applyFill="1" applyBorder="1" applyAlignment="1" applyProtection="1">
      <alignment horizontal="right"/>
    </xf>
    <xf numFmtId="1" fontId="2" fillId="3" borderId="59" xfId="0" applyNumberFormat="1" applyFont="1" applyFill="1" applyBorder="1" applyAlignment="1" applyProtection="1">
      <protection locked="0"/>
    </xf>
    <xf numFmtId="1" fontId="2" fillId="0" borderId="97" xfId="0" applyNumberFormat="1" applyFont="1" applyFill="1" applyBorder="1" applyAlignment="1" applyProtection="1"/>
    <xf numFmtId="1" fontId="2" fillId="0" borderId="106" xfId="0" applyNumberFormat="1" applyFont="1" applyFill="1" applyBorder="1" applyAlignment="1" applyProtection="1">
      <protection locked="0"/>
    </xf>
    <xf numFmtId="1" fontId="5" fillId="0" borderId="106" xfId="0" applyNumberFormat="1" applyFont="1" applyBorder="1" applyProtection="1"/>
    <xf numFmtId="1" fontId="2" fillId="0" borderId="21" xfId="0" applyNumberFormat="1" applyFont="1" applyFill="1" applyBorder="1" applyAlignment="1" applyProtection="1">
      <alignment horizontal="right"/>
    </xf>
    <xf numFmtId="1" fontId="2" fillId="3" borderId="60" xfId="0" applyNumberFormat="1" applyFont="1" applyFill="1" applyBorder="1" applyAlignment="1" applyProtection="1">
      <protection locked="0"/>
    </xf>
    <xf numFmtId="1" fontId="2" fillId="0" borderId="101" xfId="0" applyNumberFormat="1" applyFont="1" applyFill="1" applyBorder="1" applyAlignment="1" applyProtection="1">
      <protection locked="0"/>
    </xf>
    <xf numFmtId="1" fontId="2" fillId="0" borderId="23" xfId="0" applyNumberFormat="1" applyFont="1" applyFill="1" applyBorder="1" applyAlignment="1" applyProtection="1">
      <alignment horizontal="right"/>
    </xf>
    <xf numFmtId="1" fontId="2" fillId="0" borderId="4" xfId="0" applyNumberFormat="1" applyFont="1" applyFill="1" applyBorder="1" applyAlignment="1" applyProtection="1">
      <alignment horizontal="right"/>
    </xf>
    <xf numFmtId="1" fontId="2" fillId="0" borderId="51" xfId="0" applyNumberFormat="1" applyFont="1" applyFill="1" applyBorder="1" applyAlignment="1" applyProtection="1">
      <alignment horizontal="right"/>
    </xf>
    <xf numFmtId="1" fontId="2" fillId="0" borderId="101" xfId="0" applyNumberFormat="1" applyFont="1" applyFill="1" applyBorder="1" applyAlignment="1" applyProtection="1"/>
    <xf numFmtId="1" fontId="2" fillId="0" borderId="34" xfId="0" applyNumberFormat="1" applyFont="1" applyFill="1" applyBorder="1" applyAlignment="1" applyProtection="1">
      <alignment horizontal="right"/>
    </xf>
    <xf numFmtId="1" fontId="2" fillId="3" borderId="52" xfId="0" applyNumberFormat="1" applyFont="1" applyFill="1" applyBorder="1" applyAlignment="1" applyProtection="1">
      <protection locked="0"/>
    </xf>
    <xf numFmtId="1" fontId="2" fillId="3" borderId="53" xfId="0" applyNumberFormat="1" applyFont="1" applyFill="1" applyBorder="1" applyAlignment="1" applyProtection="1">
      <protection locked="0"/>
    </xf>
    <xf numFmtId="1" fontId="8" fillId="2" borderId="102" xfId="0" applyNumberFormat="1" applyFont="1" applyFill="1" applyBorder="1" applyProtection="1">
      <protection locked="0"/>
    </xf>
    <xf numFmtId="1" fontId="2" fillId="0" borderId="9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right"/>
    </xf>
    <xf numFmtId="1" fontId="2" fillId="0" borderId="54" xfId="0" applyNumberFormat="1" applyFont="1" applyFill="1" applyBorder="1" applyAlignment="1" applyProtection="1">
      <alignment horizontal="right"/>
    </xf>
    <xf numFmtId="1" fontId="2" fillId="0" borderId="0" xfId="0" applyNumberFormat="1" applyFont="1" applyFill="1" applyBorder="1" applyAlignment="1" applyProtection="1">
      <alignment horizontal="right"/>
    </xf>
    <xf numFmtId="1" fontId="8" fillId="2" borderId="0" xfId="0" applyNumberFormat="1" applyFont="1" applyFill="1" applyAlignment="1" applyProtection="1">
      <alignment vertical="center"/>
    </xf>
    <xf numFmtId="1" fontId="2" fillId="0" borderId="117" xfId="0" applyNumberFormat="1" applyFont="1" applyBorder="1" applyAlignment="1" applyProtection="1">
      <alignment horizontal="center" vertical="center" wrapText="1"/>
    </xf>
    <xf numFmtId="1" fontId="2" fillId="0" borderId="3" xfId="0" applyNumberFormat="1" applyFont="1" applyBorder="1" applyProtection="1"/>
    <xf numFmtId="1" fontId="2" fillId="0" borderId="34" xfId="0" applyNumberFormat="1" applyFont="1" applyBorder="1" applyProtection="1"/>
    <xf numFmtId="1" fontId="2" fillId="0" borderId="71" xfId="0" applyNumberFormat="1" applyFont="1" applyBorder="1" applyProtection="1"/>
    <xf numFmtId="1" fontId="2" fillId="3" borderId="71" xfId="0" applyNumberFormat="1" applyFont="1" applyFill="1" applyBorder="1" applyAlignment="1" applyProtection="1">
      <protection locked="0"/>
    </xf>
    <xf numFmtId="1" fontId="2" fillId="3" borderId="86" xfId="0" applyNumberFormat="1" applyFont="1" applyFill="1" applyBorder="1" applyAlignment="1" applyProtection="1">
      <protection locked="0"/>
    </xf>
    <xf numFmtId="1" fontId="2" fillId="3" borderId="118" xfId="0" applyNumberFormat="1" applyFont="1" applyFill="1" applyBorder="1" applyAlignment="1" applyProtection="1">
      <protection locked="0"/>
    </xf>
    <xf numFmtId="1" fontId="2" fillId="0" borderId="29" xfId="0" applyNumberFormat="1" applyFont="1" applyBorder="1" applyProtection="1"/>
    <xf numFmtId="1" fontId="2" fillId="0" borderId="15" xfId="0" applyNumberFormat="1" applyFont="1" applyBorder="1" applyProtection="1"/>
    <xf numFmtId="1" fontId="2" fillId="0" borderId="18" xfId="0" applyNumberFormat="1" applyFont="1" applyBorder="1" applyProtection="1"/>
    <xf numFmtId="1" fontId="2" fillId="4" borderId="16" xfId="0" applyNumberFormat="1" applyFont="1" applyFill="1" applyBorder="1" applyAlignment="1" applyProtection="1"/>
    <xf numFmtId="1" fontId="2" fillId="4" borderId="18" xfId="0" applyNumberFormat="1" applyFont="1" applyFill="1" applyBorder="1" applyAlignment="1" applyProtection="1"/>
    <xf numFmtId="1" fontId="2" fillId="3" borderId="68" xfId="0" applyNumberFormat="1" applyFont="1" applyFill="1" applyBorder="1" applyAlignment="1" applyProtection="1">
      <protection locked="0"/>
    </xf>
    <xf numFmtId="1" fontId="2" fillId="0" borderId="101" xfId="0" applyNumberFormat="1" applyFont="1" applyFill="1" applyBorder="1" applyProtection="1"/>
    <xf numFmtId="1" fontId="2" fillId="0" borderId="9" xfId="0" applyNumberFormat="1" applyFont="1" applyBorder="1" applyProtection="1"/>
    <xf numFmtId="1" fontId="2" fillId="0" borderId="28" xfId="0" applyNumberFormat="1" applyFont="1" applyBorder="1" applyProtection="1"/>
    <xf numFmtId="1" fontId="2" fillId="0" borderId="27" xfId="0" applyNumberFormat="1" applyFont="1" applyBorder="1" applyProtection="1"/>
    <xf numFmtId="1" fontId="2" fillId="4" borderId="42" xfId="0" applyNumberFormat="1" applyFont="1" applyFill="1" applyBorder="1" applyAlignment="1" applyProtection="1"/>
    <xf numFmtId="1" fontId="2" fillId="4" borderId="27" xfId="0" applyNumberFormat="1" applyFont="1" applyFill="1" applyBorder="1" applyAlignment="1" applyProtection="1"/>
    <xf numFmtId="1" fontId="2" fillId="3" borderId="119" xfId="0" applyNumberFormat="1" applyFont="1" applyFill="1" applyBorder="1" applyAlignment="1" applyProtection="1">
      <protection locked="0"/>
    </xf>
    <xf numFmtId="1" fontId="2" fillId="3" borderId="66" xfId="0" applyNumberFormat="1" applyFont="1" applyFill="1" applyBorder="1" applyAlignment="1" applyProtection="1">
      <protection locked="0"/>
    </xf>
    <xf numFmtId="1" fontId="2" fillId="0" borderId="99" xfId="0" applyNumberFormat="1" applyFont="1" applyFill="1" applyBorder="1" applyProtection="1"/>
    <xf numFmtId="1" fontId="2" fillId="0" borderId="121" xfId="0" applyNumberFormat="1" applyFont="1" applyFill="1" applyBorder="1" applyProtection="1"/>
    <xf numFmtId="1" fontId="2" fillId="0" borderId="120" xfId="0" applyNumberFormat="1" applyFont="1" applyFill="1" applyBorder="1" applyProtection="1"/>
    <xf numFmtId="1" fontId="2" fillId="0" borderId="122" xfId="0" applyNumberFormat="1" applyFont="1" applyFill="1" applyBorder="1" applyAlignment="1" applyProtection="1"/>
    <xf numFmtId="1" fontId="2" fillId="0" borderId="120" xfId="0" applyNumberFormat="1" applyFont="1" applyFill="1" applyBorder="1" applyAlignment="1" applyProtection="1"/>
    <xf numFmtId="1" fontId="2" fillId="0" borderId="123" xfId="0" applyNumberFormat="1" applyFont="1" applyFill="1" applyBorder="1" applyAlignment="1" applyProtection="1"/>
    <xf numFmtId="1" fontId="2" fillId="0" borderId="124" xfId="0" applyNumberFormat="1" applyFont="1" applyFill="1" applyBorder="1" applyAlignment="1" applyProtection="1"/>
    <xf numFmtId="1" fontId="2" fillId="0" borderId="101" xfId="0" applyNumberFormat="1" applyFont="1" applyFill="1" applyBorder="1" applyProtection="1">
      <protection locked="0"/>
    </xf>
    <xf numFmtId="1" fontId="2" fillId="0" borderId="102" xfId="0" applyNumberFormat="1" applyFont="1" applyFill="1" applyBorder="1" applyProtection="1"/>
    <xf numFmtId="1" fontId="18" fillId="0" borderId="97" xfId="0" applyNumberFormat="1" applyFont="1" applyFill="1" applyBorder="1"/>
    <xf numFmtId="1" fontId="18" fillId="0" borderId="97" xfId="0" applyNumberFormat="1" applyFont="1" applyFill="1" applyBorder="1" applyProtection="1">
      <protection locked="0"/>
    </xf>
    <xf numFmtId="1" fontId="18" fillId="9" borderId="97" xfId="0" applyNumberFormat="1" applyFont="1" applyFill="1" applyBorder="1" applyProtection="1">
      <protection locked="0"/>
    </xf>
    <xf numFmtId="1" fontId="18" fillId="0" borderId="0" xfId="0" applyNumberFormat="1" applyFont="1" applyFill="1"/>
    <xf numFmtId="1" fontId="2" fillId="0" borderId="29" xfId="0" applyNumberFormat="1" applyFont="1" applyFill="1" applyBorder="1" applyProtection="1"/>
    <xf numFmtId="1" fontId="2" fillId="0" borderId="46" xfId="0" applyNumberFormat="1" applyFont="1" applyFill="1" applyBorder="1" applyProtection="1"/>
    <xf numFmtId="1" fontId="2" fillId="3" borderId="78" xfId="0" applyNumberFormat="1" applyFont="1" applyFill="1" applyBorder="1" applyAlignment="1" applyProtection="1">
      <protection locked="0"/>
    </xf>
    <xf numFmtId="1" fontId="2" fillId="3" borderId="126" xfId="0" applyNumberFormat="1" applyFont="1" applyFill="1" applyBorder="1" applyAlignment="1" applyProtection="1">
      <protection locked="0"/>
    </xf>
    <xf numFmtId="1" fontId="2" fillId="3" borderId="0" xfId="0" applyNumberFormat="1" applyFont="1" applyFill="1" applyBorder="1" applyAlignment="1" applyProtection="1">
      <protection locked="0"/>
    </xf>
    <xf numFmtId="1" fontId="2" fillId="3" borderId="81" xfId="0" applyNumberFormat="1" applyFont="1" applyFill="1" applyBorder="1" applyAlignment="1" applyProtection="1">
      <protection locked="0"/>
    </xf>
    <xf numFmtId="1" fontId="2" fillId="0" borderId="0" xfId="0" applyNumberFormat="1" applyFont="1" applyFill="1" applyBorder="1" applyProtection="1">
      <protection locked="0"/>
    </xf>
    <xf numFmtId="1" fontId="2" fillId="0" borderId="34" xfId="0" applyNumberFormat="1" applyFont="1" applyBorder="1" applyAlignment="1" applyProtection="1">
      <alignment horizontal="right" vertical="center" wrapText="1"/>
    </xf>
    <xf numFmtId="1" fontId="2" fillId="0" borderId="71" xfId="0" applyNumberFormat="1" applyFont="1" applyFill="1" applyBorder="1" applyAlignment="1" applyProtection="1">
      <alignment horizontal="right"/>
    </xf>
    <xf numFmtId="1" fontId="2" fillId="0" borderId="18" xfId="0" applyNumberFormat="1" applyFont="1" applyFill="1" applyBorder="1" applyAlignment="1" applyProtection="1">
      <alignment horizontal="right"/>
    </xf>
    <xf numFmtId="1" fontId="2" fillId="3" borderId="127" xfId="0" applyNumberFormat="1" applyFont="1" applyFill="1" applyBorder="1" applyAlignment="1" applyProtection="1">
      <protection locked="0"/>
    </xf>
    <xf numFmtId="1" fontId="2" fillId="0" borderId="28" xfId="0" applyNumberFormat="1" applyFont="1" applyFill="1" applyBorder="1" applyAlignment="1" applyProtection="1">
      <alignment horizontal="right"/>
    </xf>
    <xf numFmtId="1" fontId="2" fillId="0" borderId="27" xfId="0" applyNumberFormat="1" applyFont="1" applyFill="1" applyBorder="1" applyAlignment="1" applyProtection="1">
      <alignment horizontal="right"/>
    </xf>
    <xf numFmtId="1" fontId="2" fillId="0" borderId="107" xfId="0" applyNumberFormat="1" applyFont="1" applyBorder="1" applyProtection="1"/>
    <xf numFmtId="1" fontId="2" fillId="0" borderId="0" xfId="0" applyNumberFormat="1" applyFont="1" applyFill="1" applyProtection="1"/>
    <xf numFmtId="1" fontId="7" fillId="2" borderId="98" xfId="0" applyNumberFormat="1" applyFont="1" applyFill="1" applyBorder="1" applyAlignment="1" applyProtection="1">
      <alignment wrapText="1"/>
    </xf>
    <xf numFmtId="1" fontId="5" fillId="2" borderId="0" xfId="0" applyNumberFormat="1" applyFont="1" applyFill="1" applyBorder="1" applyAlignment="1" applyProtection="1"/>
    <xf numFmtId="1" fontId="7" fillId="2" borderId="0" xfId="0" applyNumberFormat="1" applyFont="1" applyFill="1" applyBorder="1" applyAlignment="1" applyProtection="1"/>
    <xf numFmtId="1" fontId="5" fillId="2" borderId="0" xfId="0" applyNumberFormat="1" applyFont="1" applyFill="1" applyAlignment="1" applyProtection="1"/>
    <xf numFmtId="1" fontId="1" fillId="2" borderId="0" xfId="0" applyNumberFormat="1" applyFont="1" applyFill="1" applyBorder="1" applyAlignment="1" applyProtection="1">
      <alignment wrapText="1"/>
    </xf>
    <xf numFmtId="1" fontId="5" fillId="0" borderId="128" xfId="0" applyNumberFormat="1" applyFont="1" applyBorder="1" applyProtection="1"/>
    <xf numFmtId="1" fontId="5" fillId="0" borderId="129" xfId="0" applyNumberFormat="1" applyFont="1" applyBorder="1" applyProtection="1"/>
    <xf numFmtId="1" fontId="5" fillId="0" borderId="130" xfId="0" applyNumberFormat="1" applyFont="1" applyBorder="1" applyProtection="1"/>
    <xf numFmtId="1" fontId="5" fillId="0" borderId="105" xfId="0" applyNumberFormat="1" applyFont="1" applyBorder="1" applyProtection="1"/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9" xfId="0" applyNumberFormat="1" applyFont="1" applyFill="1" applyBorder="1" applyAlignment="1">
      <alignment horizontal="center" vertical="center"/>
    </xf>
    <xf numFmtId="1" fontId="1" fillId="0" borderId="0" xfId="0" applyNumberFormat="1" applyFont="1" applyFill="1" applyBorder="1" applyAlignment="1" applyProtection="1">
      <alignment horizontal="center" vertical="center"/>
    </xf>
    <xf numFmtId="1" fontId="2" fillId="0" borderId="0" xfId="0" applyNumberFormat="1" applyFont="1" applyFill="1" applyBorder="1" applyAlignment="1" applyProtection="1">
      <alignment horizontal="center" vertical="center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29" xfId="0" applyNumberFormat="1" applyFont="1" applyBorder="1" applyAlignment="1" applyProtection="1">
      <alignment wrapText="1"/>
    </xf>
    <xf numFmtId="1" fontId="2" fillId="3" borderId="51" xfId="0" applyNumberFormat="1" applyFont="1" applyFill="1" applyBorder="1" applyAlignment="1" applyProtection="1">
      <protection locked="0"/>
    </xf>
    <xf numFmtId="1" fontId="2" fillId="0" borderId="13" xfId="0" applyNumberFormat="1" applyFont="1" applyBorder="1" applyAlignment="1" applyProtection="1">
      <alignment wrapText="1"/>
    </xf>
    <xf numFmtId="1" fontId="2" fillId="0" borderId="9" xfId="0" applyNumberFormat="1" applyFont="1" applyBorder="1" applyAlignment="1" applyProtection="1">
      <alignment wrapText="1"/>
    </xf>
    <xf numFmtId="1" fontId="2" fillId="3" borderId="7" xfId="0" applyNumberFormat="1" applyFont="1" applyFill="1" applyBorder="1" applyAlignment="1" applyProtection="1">
      <protection locked="0"/>
    </xf>
    <xf numFmtId="1" fontId="2" fillId="3" borderId="54" xfId="0" applyNumberFormat="1" applyFont="1" applyFill="1" applyBorder="1" applyAlignment="1" applyProtection="1">
      <protection locked="0"/>
    </xf>
    <xf numFmtId="1" fontId="2" fillId="0" borderId="21" xfId="0" applyNumberFormat="1" applyFont="1" applyBorder="1" applyAlignment="1" applyProtection="1">
      <alignment wrapText="1"/>
    </xf>
    <xf numFmtId="1" fontId="2" fillId="3" borderId="4" xfId="0" applyNumberFormat="1" applyFont="1" applyFill="1" applyBorder="1" applyAlignment="1" applyProtection="1">
      <protection locked="0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34" xfId="0" applyNumberFormat="1" applyFont="1" applyBorder="1" applyAlignment="1" applyProtection="1">
      <alignment wrapText="1"/>
    </xf>
    <xf numFmtId="1" fontId="2" fillId="0" borderId="15" xfId="0" applyNumberFormat="1" applyFont="1" applyBorder="1" applyAlignment="1" applyProtection="1">
      <alignment wrapText="1"/>
    </xf>
    <xf numFmtId="1" fontId="2" fillId="6" borderId="15" xfId="0" applyNumberFormat="1" applyFont="1" applyFill="1" applyBorder="1" applyAlignment="1" applyProtection="1">
      <alignment wrapText="1"/>
    </xf>
    <xf numFmtId="1" fontId="2" fillId="4" borderId="29" xfId="0" applyNumberFormat="1" applyFont="1" applyFill="1" applyBorder="1" applyAlignment="1" applyProtection="1"/>
    <xf numFmtId="1" fontId="2" fillId="3" borderId="3" xfId="0" applyNumberFormat="1" applyFont="1" applyFill="1" applyBorder="1" applyAlignment="1" applyProtection="1">
      <protection locked="0"/>
    </xf>
    <xf numFmtId="1" fontId="2" fillId="0" borderId="28" xfId="0" applyNumberFormat="1" applyFont="1" applyBorder="1" applyAlignment="1" applyProtection="1">
      <alignment wrapText="1"/>
    </xf>
    <xf numFmtId="1" fontId="2" fillId="3" borderId="63" xfId="0" applyNumberFormat="1" applyFont="1" applyFill="1" applyBorder="1" applyAlignment="1" applyProtection="1">
      <protection locked="0"/>
    </xf>
    <xf numFmtId="1" fontId="2" fillId="4" borderId="13" xfId="0" applyNumberFormat="1" applyFont="1" applyFill="1" applyBorder="1" applyAlignment="1" applyProtection="1"/>
    <xf numFmtId="1" fontId="2" fillId="4" borderId="57" xfId="0" applyNumberFormat="1" applyFont="1" applyFill="1" applyBorder="1" applyAlignment="1" applyProtection="1"/>
    <xf numFmtId="1" fontId="2" fillId="4" borderId="15" xfId="0" applyNumberFormat="1" applyFont="1" applyFill="1" applyBorder="1" applyAlignment="1" applyProtection="1"/>
    <xf numFmtId="1" fontId="2" fillId="4" borderId="131" xfId="0" applyNumberFormat="1" applyFont="1" applyFill="1" applyBorder="1" applyAlignment="1" applyProtection="1"/>
    <xf numFmtId="1" fontId="2" fillId="4" borderId="21" xfId="0" applyNumberFormat="1" applyFont="1" applyFill="1" applyBorder="1" applyAlignment="1" applyProtection="1"/>
    <xf numFmtId="1" fontId="2" fillId="4" borderId="9" xfId="0" applyNumberFormat="1" applyFont="1" applyFill="1" applyBorder="1" applyAlignment="1" applyProtection="1"/>
    <xf numFmtId="1" fontId="2" fillId="4" borderId="28" xfId="0" applyNumberFormat="1" applyFont="1" applyFill="1" applyBorder="1" applyAlignment="1" applyProtection="1"/>
    <xf numFmtId="1" fontId="2" fillId="0" borderId="3" xfId="0" applyNumberFormat="1" applyFont="1" applyBorder="1" applyAlignment="1" applyProtection="1">
      <alignment wrapText="1"/>
    </xf>
    <xf numFmtId="1" fontId="2" fillId="3" borderId="1" xfId="0" applyNumberFormat="1" applyFont="1" applyFill="1" applyBorder="1" applyAlignment="1" applyProtection="1">
      <protection locked="0"/>
    </xf>
    <xf numFmtId="1" fontId="2" fillId="3" borderId="77" xfId="0" applyNumberFormat="1" applyFont="1" applyFill="1" applyBorder="1" applyAlignment="1" applyProtection="1">
      <protection locked="0"/>
    </xf>
    <xf numFmtId="1" fontId="2" fillId="4" borderId="3" xfId="0" applyNumberFormat="1" applyFont="1" applyFill="1" applyBorder="1" applyAlignment="1" applyProtection="1"/>
    <xf numFmtId="1" fontId="2" fillId="0" borderId="28" xfId="0" applyNumberFormat="1" applyFont="1" applyFill="1" applyBorder="1" applyAlignment="1" applyProtection="1">
      <alignment wrapText="1"/>
    </xf>
    <xf numFmtId="1" fontId="2" fillId="7" borderId="63" xfId="0" applyNumberFormat="1" applyFont="1" applyFill="1" applyBorder="1" applyAlignment="1" applyProtection="1">
      <protection locked="0"/>
    </xf>
    <xf numFmtId="1" fontId="2" fillId="7" borderId="28" xfId="0" applyNumberFormat="1" applyFont="1" applyFill="1" applyBorder="1" applyAlignment="1" applyProtection="1">
      <protection locked="0"/>
    </xf>
    <xf numFmtId="1" fontId="18" fillId="2" borderId="30" xfId="0" applyNumberFormat="1" applyFont="1" applyFill="1" applyBorder="1"/>
    <xf numFmtId="1" fontId="11" fillId="0" borderId="51" xfId="0" applyNumberFormat="1" applyFont="1" applyBorder="1" applyAlignment="1" applyProtection="1">
      <alignment horizontal="center" vertical="center" wrapText="1"/>
    </xf>
    <xf numFmtId="1" fontId="11" fillId="0" borderId="23" xfId="0" applyNumberFormat="1" applyFont="1" applyBorder="1" applyAlignment="1" applyProtection="1">
      <alignment horizontal="center" vertical="center" wrapText="1"/>
    </xf>
    <xf numFmtId="1" fontId="11" fillId="0" borderId="56" xfId="0" applyNumberFormat="1" applyFont="1" applyBorder="1" applyAlignment="1" applyProtection="1">
      <alignment horizontal="center" vertical="center" wrapText="1"/>
    </xf>
    <xf numFmtId="1" fontId="2" fillId="3" borderId="94" xfId="0" applyNumberFormat="1" applyFont="1" applyFill="1" applyBorder="1" applyAlignment="1" applyProtection="1">
      <protection locked="0"/>
    </xf>
    <xf numFmtId="1" fontId="2" fillId="0" borderId="1" xfId="0" applyNumberFormat="1" applyFont="1" applyFill="1" applyBorder="1" applyAlignment="1" applyProtection="1"/>
    <xf numFmtId="1" fontId="2" fillId="0" borderId="43" xfId="0" applyNumberFormat="1" applyFont="1" applyFill="1" applyBorder="1" applyAlignment="1" applyProtection="1"/>
    <xf numFmtId="1" fontId="2" fillId="0" borderId="77" xfId="0" applyNumberFormat="1" applyFont="1" applyFill="1" applyBorder="1" applyAlignment="1" applyProtection="1"/>
    <xf numFmtId="1" fontId="2" fillId="0" borderId="3" xfId="0" applyNumberFormat="1" applyFont="1" applyFill="1" applyBorder="1" applyAlignment="1" applyProtection="1"/>
    <xf numFmtId="1" fontId="2" fillId="0" borderId="95" xfId="0" applyNumberFormat="1" applyFont="1" applyFill="1" applyBorder="1" applyAlignment="1" applyProtection="1"/>
    <xf numFmtId="1" fontId="2" fillId="0" borderId="2" xfId="0" applyNumberFormat="1" applyFont="1" applyFill="1" applyBorder="1" applyAlignment="1" applyProtection="1"/>
    <xf numFmtId="1" fontId="2" fillId="3" borderId="57" xfId="0" applyNumberFormat="1" applyFont="1" applyFill="1" applyBorder="1" applyAlignment="1" applyProtection="1">
      <protection locked="0"/>
    </xf>
    <xf numFmtId="1" fontId="2" fillId="3" borderId="56" xfId="0" applyNumberFormat="1" applyFont="1" applyFill="1" applyBorder="1" applyAlignment="1" applyProtection="1">
      <protection locked="0"/>
    </xf>
    <xf numFmtId="1" fontId="2" fillId="3" borderId="58" xfId="0" applyNumberFormat="1" applyFont="1" applyFill="1" applyBorder="1" applyAlignment="1" applyProtection="1">
      <protection locked="0"/>
    </xf>
    <xf numFmtId="1" fontId="2" fillId="4" borderId="34" xfId="0" applyNumberFormat="1" applyFont="1" applyFill="1" applyBorder="1" applyAlignment="1" applyProtection="1"/>
    <xf numFmtId="1" fontId="2" fillId="4" borderId="17" xfId="0" applyNumberFormat="1" applyFont="1" applyFill="1" applyBorder="1" applyAlignment="1" applyProtection="1"/>
    <xf numFmtId="1" fontId="2" fillId="4" borderId="19" xfId="0" applyNumberFormat="1" applyFont="1" applyFill="1" applyBorder="1" applyAlignment="1" applyProtection="1"/>
    <xf numFmtId="1" fontId="2" fillId="3" borderId="61" xfId="0" applyNumberFormat="1" applyFont="1" applyFill="1" applyBorder="1" applyAlignment="1" applyProtection="1">
      <protection locked="0"/>
    </xf>
    <xf numFmtId="1" fontId="2" fillId="4" borderId="63" xfId="0" applyNumberFormat="1" applyFont="1" applyFill="1" applyBorder="1" applyAlignment="1" applyProtection="1"/>
    <xf numFmtId="1" fontId="2" fillId="7" borderId="27" xfId="0" applyNumberFormat="1" applyFont="1" applyFill="1" applyBorder="1" applyAlignment="1" applyProtection="1">
      <protection locked="0"/>
    </xf>
    <xf numFmtId="1" fontId="20" fillId="0" borderId="0" xfId="0" applyNumberFormat="1" applyFont="1"/>
    <xf numFmtId="1" fontId="2" fillId="2" borderId="0" xfId="0" applyNumberFormat="1" applyFont="1" applyFill="1" applyBorder="1" applyAlignment="1" applyProtection="1">
      <alignment horizontal="left" vertical="center" wrapText="1"/>
    </xf>
    <xf numFmtId="1" fontId="5" fillId="2" borderId="0" xfId="0" applyNumberFormat="1" applyFont="1" applyFill="1" applyBorder="1" applyAlignment="1" applyProtection="1">
      <alignment horizontal="left" vertical="center" wrapText="1"/>
    </xf>
    <xf numFmtId="1" fontId="13" fillId="2" borderId="0" xfId="0" applyNumberFormat="1" applyFont="1" applyFill="1" applyBorder="1" applyAlignment="1" applyProtection="1">
      <alignment vertical="center" wrapText="1"/>
    </xf>
    <xf numFmtId="1" fontId="13" fillId="2" borderId="0" xfId="0" applyNumberFormat="1" applyFont="1" applyFill="1" applyBorder="1" applyAlignment="1" applyProtection="1"/>
    <xf numFmtId="1" fontId="2" fillId="2" borderId="0" xfId="0" applyNumberFormat="1" applyFont="1" applyFill="1" applyBorder="1" applyAlignment="1" applyProtection="1">
      <protection hidden="1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3" fillId="2" borderId="0" xfId="0" applyNumberFormat="1" applyFont="1" applyFill="1" applyProtection="1"/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3" xfId="0" applyNumberFormat="1" applyFont="1" applyFill="1" applyBorder="1" applyAlignment="1" applyProtection="1">
      <alignment horizontal="left" vertical="center" wrapText="1"/>
      <protection hidden="1"/>
    </xf>
    <xf numFmtId="1" fontId="2" fillId="0" borderId="3" xfId="0" applyNumberFormat="1" applyFont="1" applyFill="1" applyBorder="1" applyAlignment="1" applyProtection="1">
      <alignment horizontal="right" wrapText="1"/>
    </xf>
    <xf numFmtId="1" fontId="2" fillId="0" borderId="28" xfId="0" applyNumberFormat="1" applyFont="1" applyFill="1" applyBorder="1" applyAlignment="1" applyProtection="1">
      <alignment horizontal="left" vertical="center" wrapText="1"/>
      <protection hidden="1"/>
    </xf>
    <xf numFmtId="1" fontId="2" fillId="0" borderId="28" xfId="0" applyNumberFormat="1" applyFont="1" applyFill="1" applyBorder="1" applyAlignment="1" applyProtection="1">
      <alignment horizontal="right" wrapText="1"/>
    </xf>
    <xf numFmtId="1" fontId="2" fillId="0" borderId="29" xfId="0" applyNumberFormat="1" applyFont="1" applyFill="1" applyBorder="1" applyAlignment="1" applyProtection="1">
      <alignment horizontal="left" vertical="center" wrapText="1"/>
      <protection hidden="1"/>
    </xf>
    <xf numFmtId="1" fontId="2" fillId="0" borderId="29" xfId="0" applyNumberFormat="1" applyFont="1" applyFill="1" applyBorder="1" applyAlignment="1" applyProtection="1">
      <alignment horizontal="right" wrapText="1"/>
    </xf>
    <xf numFmtId="1" fontId="14" fillId="2" borderId="0" xfId="0" applyNumberFormat="1" applyFont="1" applyFill="1" applyProtection="1"/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10" xfId="0" applyNumberFormat="1" applyFont="1" applyFill="1" applyBorder="1" applyAlignment="1" applyProtection="1">
      <alignment horizontal="center" vertical="center" wrapText="1"/>
    </xf>
    <xf numFmtId="1" fontId="2" fillId="0" borderId="12" xfId="0" applyNumberFormat="1" applyFont="1" applyFill="1" applyBorder="1" applyAlignment="1" applyProtection="1">
      <alignment horizontal="center" vertical="center" wrapText="1"/>
    </xf>
    <xf numFmtId="1" fontId="2" fillId="0" borderId="114" xfId="0" applyNumberFormat="1" applyFont="1" applyBorder="1" applyProtection="1"/>
    <xf numFmtId="1" fontId="2" fillId="0" borderId="23" xfId="0" applyNumberFormat="1" applyFont="1" applyFill="1" applyBorder="1" applyAlignment="1" applyProtection="1">
      <alignment wrapText="1"/>
    </xf>
    <xf numFmtId="1" fontId="2" fillId="0" borderId="6" xfId="0" applyNumberFormat="1" applyFont="1" applyFill="1" applyBorder="1" applyAlignment="1" applyProtection="1">
      <alignment wrapText="1"/>
    </xf>
    <xf numFmtId="1" fontId="2" fillId="0" borderId="10" xfId="0" applyNumberFormat="1" applyFont="1" applyFill="1" applyBorder="1" applyAlignment="1" applyProtection="1">
      <alignment wrapText="1"/>
    </xf>
    <xf numFmtId="1" fontId="2" fillId="0" borderId="12" xfId="0" applyNumberFormat="1" applyFont="1" applyFill="1" applyBorder="1" applyAlignment="1" applyProtection="1">
      <alignment wrapText="1"/>
    </xf>
    <xf numFmtId="1" fontId="2" fillId="0" borderId="5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wrapText="1"/>
    </xf>
    <xf numFmtId="1" fontId="2" fillId="0" borderId="30" xfId="0" applyNumberFormat="1" applyFont="1" applyBorder="1" applyProtection="1">
      <protection locked="0"/>
    </xf>
    <xf numFmtId="1" fontId="2" fillId="0" borderId="30" xfId="0" applyNumberFormat="1" applyFont="1" applyFill="1" applyBorder="1" applyAlignment="1" applyProtection="1">
      <alignment vertical="center"/>
    </xf>
    <xf numFmtId="1" fontId="2" fillId="0" borderId="34" xfId="0" applyNumberFormat="1" applyFont="1" applyFill="1" applyBorder="1" applyAlignment="1" applyProtection="1">
      <alignment wrapText="1"/>
    </xf>
    <xf numFmtId="1" fontId="2" fillId="4" borderId="34" xfId="0" applyNumberFormat="1" applyFont="1" applyFill="1" applyBorder="1" applyAlignment="1" applyProtection="1">
      <alignment wrapText="1"/>
    </xf>
    <xf numFmtId="1" fontId="2" fillId="0" borderId="71" xfId="0" applyNumberFormat="1" applyFont="1" applyFill="1" applyBorder="1" applyAlignment="1" applyProtection="1">
      <alignment wrapText="1"/>
    </xf>
    <xf numFmtId="1" fontId="2" fillId="4" borderId="68" xfId="0" applyNumberFormat="1" applyFont="1" applyFill="1" applyBorder="1" applyAlignment="1" applyProtection="1"/>
    <xf numFmtId="1" fontId="2" fillId="0" borderId="52" xfId="0" applyNumberFormat="1" applyFont="1" applyFill="1" applyBorder="1" applyAlignment="1" applyProtection="1"/>
    <xf numFmtId="1" fontId="2" fillId="0" borderId="17" xfId="0" applyNumberFormat="1" applyFont="1" applyFill="1" applyBorder="1" applyAlignment="1" applyProtection="1"/>
    <xf numFmtId="1" fontId="2" fillId="0" borderId="18" xfId="0" applyNumberFormat="1" applyFont="1" applyFill="1" applyBorder="1" applyAlignment="1" applyProtection="1">
      <alignment wrapText="1"/>
    </xf>
    <xf numFmtId="1" fontId="2" fillId="0" borderId="26" xfId="0" applyNumberFormat="1" applyFont="1" applyFill="1" applyBorder="1" applyAlignment="1" applyProtection="1"/>
    <xf numFmtId="1" fontId="2" fillId="4" borderId="28" xfId="0" applyNumberFormat="1" applyFont="1" applyFill="1" applyBorder="1" applyAlignment="1" applyProtection="1">
      <alignment wrapText="1"/>
    </xf>
    <xf numFmtId="1" fontId="2" fillId="0" borderId="27" xfId="0" applyNumberFormat="1" applyFont="1" applyFill="1" applyBorder="1" applyAlignment="1" applyProtection="1">
      <alignment wrapText="1"/>
    </xf>
    <xf numFmtId="1" fontId="2" fillId="4" borderId="66" xfId="0" applyNumberFormat="1" applyFont="1" applyFill="1" applyBorder="1" applyAlignment="1" applyProtection="1"/>
    <xf numFmtId="1" fontId="2" fillId="8" borderId="133" xfId="3" applyNumberFormat="1" applyFont="1" applyBorder="1" applyAlignment="1" applyProtection="1">
      <protection locked="0"/>
    </xf>
    <xf numFmtId="1" fontId="2" fillId="8" borderId="134" xfId="3" applyNumberFormat="1" applyFont="1" applyBorder="1" applyAlignment="1" applyProtection="1">
      <protection locked="0"/>
    </xf>
    <xf numFmtId="1" fontId="2" fillId="8" borderId="135" xfId="3" applyNumberFormat="1" applyFont="1" applyBorder="1" applyAlignment="1" applyProtection="1">
      <protection locked="0"/>
    </xf>
    <xf numFmtId="1" fontId="2" fillId="8" borderId="136" xfId="3" applyNumberFormat="1" applyFont="1" applyBorder="1" applyAlignment="1" applyProtection="1">
      <protection locked="0"/>
    </xf>
    <xf numFmtId="1" fontId="2" fillId="8" borderId="137" xfId="3" applyNumberFormat="1" applyFont="1" applyBorder="1" applyAlignment="1" applyProtection="1">
      <protection locked="0"/>
    </xf>
    <xf numFmtId="1" fontId="2" fillId="3" borderId="70" xfId="0" applyNumberFormat="1" applyFont="1" applyFill="1" applyBorder="1" applyAlignment="1" applyProtection="1">
      <protection locked="0"/>
    </xf>
    <xf numFmtId="1" fontId="2" fillId="3" borderId="72" xfId="0" applyNumberFormat="1" applyFont="1" applyFill="1" applyBorder="1" applyAlignment="1" applyProtection="1">
      <protection locked="0"/>
    </xf>
    <xf numFmtId="1" fontId="2" fillId="3" borderId="93" xfId="0" applyNumberFormat="1" applyFont="1" applyFill="1" applyBorder="1" applyAlignment="1" applyProtection="1">
      <protection locked="0"/>
    </xf>
    <xf numFmtId="1" fontId="6" fillId="0" borderId="0" xfId="0" applyNumberFormat="1" applyFont="1" applyFill="1" applyBorder="1" applyProtection="1"/>
    <xf numFmtId="1" fontId="13" fillId="2" borderId="0" xfId="0" applyNumberFormat="1" applyFont="1" applyFill="1" applyBorder="1" applyAlignment="1" applyProtection="1">
      <protection locked="0"/>
    </xf>
    <xf numFmtId="1" fontId="15" fillId="2" borderId="0" xfId="0" applyNumberFormat="1" applyFont="1" applyFill="1" applyProtection="1"/>
    <xf numFmtId="1" fontId="2" fillId="0" borderId="114" xfId="0" applyNumberFormat="1" applyFont="1" applyFill="1" applyBorder="1" applyProtection="1"/>
    <xf numFmtId="1" fontId="2" fillId="0" borderId="41" xfId="0" applyNumberFormat="1" applyFont="1" applyFill="1" applyBorder="1" applyAlignment="1" applyProtection="1">
      <alignment horizontal="center" vertical="center" wrapText="1"/>
    </xf>
    <xf numFmtId="1" fontId="2" fillId="0" borderId="13" xfId="0" applyNumberFormat="1" applyFont="1" applyFill="1" applyBorder="1" applyAlignment="1" applyProtection="1">
      <alignment horizontal="left"/>
    </xf>
    <xf numFmtId="1" fontId="2" fillId="3" borderId="138" xfId="0" applyNumberFormat="1" applyFont="1" applyFill="1" applyBorder="1" applyAlignment="1" applyProtection="1">
      <protection locked="0"/>
    </xf>
    <xf numFmtId="1" fontId="2" fillId="3" borderId="47" xfId="0" applyNumberFormat="1" applyFont="1" applyFill="1" applyBorder="1" applyAlignment="1" applyProtection="1">
      <protection locked="0"/>
    </xf>
    <xf numFmtId="1" fontId="2" fillId="3" borderId="139" xfId="0" applyNumberFormat="1" applyFont="1" applyFill="1" applyBorder="1" applyAlignment="1" applyProtection="1">
      <protection locked="0"/>
    </xf>
    <xf numFmtId="1" fontId="2" fillId="0" borderId="80" xfId="0" applyNumberFormat="1" applyFont="1" applyFill="1" applyBorder="1" applyAlignment="1" applyProtection="1"/>
    <xf numFmtId="1" fontId="2" fillId="3" borderId="140" xfId="0" applyNumberFormat="1" applyFont="1" applyFill="1" applyBorder="1" applyAlignment="1" applyProtection="1">
      <protection locked="0"/>
    </xf>
    <xf numFmtId="1" fontId="2" fillId="3" borderId="37" xfId="0" applyNumberFormat="1" applyFont="1" applyFill="1" applyBorder="1" applyAlignment="1" applyProtection="1">
      <protection locked="0"/>
    </xf>
    <xf numFmtId="1" fontId="2" fillId="3" borderId="141" xfId="0" applyNumberFormat="1" applyFont="1" applyFill="1" applyBorder="1" applyAlignment="1" applyProtection="1">
      <protection locked="0"/>
    </xf>
    <xf numFmtId="1" fontId="2" fillId="3" borderId="142" xfId="0" applyNumberFormat="1" applyFont="1" applyFill="1" applyBorder="1" applyAlignment="1" applyProtection="1">
      <protection locked="0"/>
    </xf>
    <xf numFmtId="1" fontId="2" fillId="0" borderId="84" xfId="0" applyNumberFormat="1" applyFont="1" applyFill="1" applyBorder="1" applyAlignment="1" applyProtection="1"/>
    <xf numFmtId="1" fontId="2" fillId="3" borderId="85" xfId="0" applyNumberFormat="1" applyFont="1" applyFill="1" applyBorder="1" applyAlignment="1" applyProtection="1">
      <protection locked="0"/>
    </xf>
    <xf numFmtId="1" fontId="2" fillId="3" borderId="122" xfId="0" applyNumberFormat="1" applyFont="1" applyFill="1" applyBorder="1" applyAlignment="1" applyProtection="1">
      <protection locked="0"/>
    </xf>
    <xf numFmtId="1" fontId="2" fillId="4" borderId="143" xfId="0" applyNumberFormat="1" applyFont="1" applyFill="1" applyBorder="1" applyAlignment="1" applyProtection="1"/>
    <xf numFmtId="1" fontId="2" fillId="4" borderId="121" xfId="0" applyNumberFormat="1" applyFont="1" applyFill="1" applyBorder="1" applyAlignment="1" applyProtection="1"/>
    <xf numFmtId="1" fontId="2" fillId="4" borderId="92" xfId="0" applyNumberFormat="1" applyFont="1" applyFill="1" applyBorder="1" applyAlignment="1" applyProtection="1"/>
    <xf numFmtId="1" fontId="2" fillId="4" borderId="120" xfId="0" applyNumberFormat="1" applyFont="1" applyFill="1" applyBorder="1" applyAlignment="1" applyProtection="1"/>
    <xf numFmtId="1" fontId="2" fillId="4" borderId="122" xfId="0" applyNumberFormat="1" applyFont="1" applyFill="1" applyBorder="1" applyAlignment="1" applyProtection="1"/>
    <xf numFmtId="1" fontId="2" fillId="4" borderId="124" xfId="0" applyNumberFormat="1" applyFont="1" applyFill="1" applyBorder="1" applyAlignment="1" applyProtection="1"/>
    <xf numFmtId="1" fontId="2" fillId="4" borderId="144" xfId="0" applyNumberFormat="1" applyFont="1" applyFill="1" applyBorder="1" applyAlignment="1" applyProtection="1"/>
    <xf numFmtId="1" fontId="2" fillId="4" borderId="145" xfId="0" applyNumberFormat="1" applyFont="1" applyFill="1" applyBorder="1" applyAlignment="1" applyProtection="1"/>
    <xf numFmtId="1" fontId="2" fillId="3" borderId="92" xfId="0" applyNumberFormat="1" applyFont="1" applyFill="1" applyBorder="1" applyAlignment="1" applyProtection="1">
      <protection locked="0"/>
    </xf>
    <xf numFmtId="1" fontId="2" fillId="3" borderId="117" xfId="0" applyNumberFormat="1" applyFont="1" applyFill="1" applyBorder="1" applyAlignment="1" applyProtection="1">
      <protection locked="0"/>
    </xf>
    <xf numFmtId="1" fontId="2" fillId="3" borderId="2" xfId="0" applyNumberFormat="1" applyFont="1" applyFill="1" applyBorder="1" applyAlignment="1" applyProtection="1">
      <protection locked="0"/>
    </xf>
    <xf numFmtId="1" fontId="8" fillId="2" borderId="97" xfId="0" applyNumberFormat="1" applyFont="1" applyFill="1" applyBorder="1" applyAlignment="1" applyProtection="1"/>
    <xf numFmtId="1" fontId="2" fillId="0" borderId="87" xfId="0" applyNumberFormat="1" applyFont="1" applyFill="1" applyBorder="1" applyAlignment="1" applyProtection="1"/>
    <xf numFmtId="1" fontId="2" fillId="0" borderId="87" xfId="0" applyNumberFormat="1" applyFont="1" applyBorder="1" applyAlignment="1" applyProtection="1">
      <alignment wrapText="1"/>
    </xf>
    <xf numFmtId="1" fontId="2" fillId="3" borderId="88" xfId="0" applyNumberFormat="1" applyFont="1" applyFill="1" applyBorder="1" applyAlignment="1" applyProtection="1">
      <protection locked="0"/>
    </xf>
    <xf numFmtId="1" fontId="2" fillId="3" borderId="87" xfId="0" applyNumberFormat="1" applyFont="1" applyFill="1" applyBorder="1" applyAlignment="1" applyProtection="1">
      <protection locked="0"/>
    </xf>
    <xf numFmtId="1" fontId="2" fillId="3" borderId="146" xfId="0" applyNumberFormat="1" applyFont="1" applyFill="1" applyBorder="1" applyAlignment="1" applyProtection="1">
      <protection locked="0"/>
    </xf>
    <xf numFmtId="1" fontId="2" fillId="3" borderId="38" xfId="0" applyNumberFormat="1" applyFont="1" applyFill="1" applyBorder="1" applyAlignment="1" applyProtection="1">
      <protection locked="0"/>
    </xf>
    <xf numFmtId="1" fontId="6" fillId="0" borderId="104" xfId="0" applyNumberFormat="1" applyFont="1" applyFill="1" applyBorder="1" applyAlignment="1" applyProtection="1">
      <alignment horizontal="left"/>
    </xf>
    <xf numFmtId="1" fontId="18" fillId="0" borderId="0" xfId="0" applyNumberFormat="1" applyFont="1"/>
    <xf numFmtId="1" fontId="18" fillId="0" borderId="49" xfId="0" applyNumberFormat="1" applyFont="1" applyBorder="1"/>
    <xf numFmtId="1" fontId="2" fillId="2" borderId="49" xfId="0" applyNumberFormat="1" applyFont="1" applyFill="1" applyBorder="1" applyAlignment="1" applyProtection="1">
      <protection hidden="1"/>
    </xf>
    <xf numFmtId="1" fontId="5" fillId="2" borderId="49" xfId="0" applyNumberFormat="1" applyFont="1" applyFill="1" applyBorder="1" applyAlignment="1" applyProtection="1">
      <protection hidden="1"/>
    </xf>
    <xf numFmtId="1" fontId="2" fillId="2" borderId="8" xfId="0" applyNumberFormat="1" applyFont="1" applyFill="1" applyBorder="1" applyAlignment="1" applyProtection="1">
      <protection hidden="1"/>
    </xf>
    <xf numFmtId="1" fontId="2" fillId="0" borderId="23" xfId="0" applyNumberFormat="1" applyFont="1" applyFill="1" applyBorder="1" applyAlignment="1" applyProtection="1">
      <alignment horizontal="left" vertical="center" wrapText="1"/>
    </xf>
    <xf numFmtId="1" fontId="2" fillId="0" borderId="9" xfId="0" applyNumberFormat="1" applyFont="1" applyFill="1" applyBorder="1" applyAlignment="1" applyProtection="1">
      <alignment horizontal="right" wrapText="1"/>
    </xf>
    <xf numFmtId="1" fontId="2" fillId="0" borderId="23" xfId="0" applyNumberFormat="1" applyFont="1" applyFill="1" applyBorder="1" applyAlignment="1" applyProtection="1">
      <alignment horizontal="right" wrapText="1"/>
    </xf>
    <xf numFmtId="1" fontId="2" fillId="0" borderId="6" xfId="0" applyNumberFormat="1" applyFont="1" applyFill="1" applyBorder="1" applyAlignment="1" applyProtection="1">
      <alignment horizontal="right"/>
    </xf>
    <xf numFmtId="1" fontId="2" fillId="0" borderId="6" xfId="0" applyNumberFormat="1" applyFont="1" applyFill="1" applyBorder="1" applyAlignment="1" applyProtection="1">
      <alignment horizontal="right" wrapText="1"/>
    </xf>
    <xf numFmtId="1" fontId="2" fillId="3" borderId="5" xfId="0" applyNumberFormat="1" applyFont="1" applyFill="1" applyBorder="1" applyAlignment="1" applyProtection="1">
      <protection locked="0"/>
    </xf>
    <xf numFmtId="1" fontId="2" fillId="2" borderId="0" xfId="0" applyNumberFormat="1" applyFont="1" applyFill="1" applyAlignment="1" applyProtection="1">
      <alignment horizontal="left"/>
    </xf>
    <xf numFmtId="1" fontId="18" fillId="9" borderId="0" xfId="0" applyNumberFormat="1" applyFont="1" applyFill="1"/>
    <xf numFmtId="1" fontId="2" fillId="0" borderId="4" xfId="0" applyNumberFormat="1" applyFont="1" applyFill="1" applyBorder="1" applyAlignment="1" applyProtection="1">
      <alignment horizontal="left"/>
    </xf>
    <xf numFmtId="1" fontId="2" fillId="0" borderId="27" xfId="0" applyNumberFormat="1" applyFont="1" applyFill="1" applyBorder="1" applyAlignment="1" applyProtection="1">
      <alignment wrapText="1"/>
    </xf>
    <xf numFmtId="3" fontId="2" fillId="8" borderId="132" xfId="3" applyNumberFormat="1" applyFont="1" applyAlignment="1" applyProtection="1"/>
    <xf numFmtId="3" fontId="2" fillId="6" borderId="132" xfId="3" applyNumberFormat="1" applyFont="1" applyFill="1" applyAlignment="1" applyProtection="1"/>
    <xf numFmtId="3" fontId="2" fillId="6" borderId="14" xfId="0" applyNumberFormat="1" applyFont="1" applyFill="1" applyBorder="1" applyAlignment="1" applyProtection="1">
      <protection locked="0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15" xfId="0" applyNumberFormat="1" applyFont="1" applyFill="1" applyBorder="1" applyAlignment="1" applyProtection="1">
      <alignment horizontal="left"/>
    </xf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18" xfId="0" applyNumberFormat="1" applyFont="1" applyFill="1" applyBorder="1" applyAlignment="1" applyProtection="1">
      <alignment wrapText="1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2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left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18" xfId="0" applyNumberFormat="1" applyFont="1" applyFill="1" applyBorder="1" applyAlignment="1" applyProtection="1">
      <alignment wrapText="1"/>
    </xf>
    <xf numFmtId="1" fontId="2" fillId="0" borderId="15" xfId="0" applyNumberFormat="1" applyFont="1" applyFill="1" applyBorder="1" applyAlignment="1" applyProtection="1">
      <alignment horizontal="left"/>
    </xf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2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left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18" xfId="0" applyNumberFormat="1" applyFont="1" applyFill="1" applyBorder="1" applyAlignment="1" applyProtection="1">
      <alignment wrapText="1"/>
    </xf>
    <xf numFmtId="1" fontId="2" fillId="0" borderId="15" xfId="0" applyNumberFormat="1" applyFont="1" applyFill="1" applyBorder="1" applyAlignment="1" applyProtection="1">
      <alignment horizontal="left"/>
    </xf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2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left"/>
    </xf>
    <xf numFmtId="1" fontId="2" fillId="0" borderId="0" xfId="0" applyNumberFormat="1" applyFont="1" applyFill="1" applyBorder="1" applyAlignment="1" applyProtection="1">
      <alignment horizontal="center" vertical="center"/>
    </xf>
    <xf numFmtId="1" fontId="2" fillId="2" borderId="0" xfId="0" applyNumberFormat="1" applyFont="1" applyFill="1" applyBorder="1" applyAlignment="1" applyProtection="1">
      <alignment horizontal="left" vertical="center" wrapText="1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15" xfId="0" applyNumberFormat="1" applyFont="1" applyFill="1" applyBorder="1" applyAlignment="1" applyProtection="1">
      <alignment horizontal="left"/>
    </xf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18" xfId="0" applyNumberFormat="1" applyFont="1" applyFill="1" applyBorder="1" applyAlignment="1" applyProtection="1">
      <alignment wrapText="1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2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left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18" xfId="0" applyNumberFormat="1" applyFont="1" applyFill="1" applyBorder="1" applyAlignment="1" applyProtection="1">
      <alignment wrapText="1"/>
    </xf>
    <xf numFmtId="1" fontId="2" fillId="0" borderId="15" xfId="0" applyNumberFormat="1" applyFont="1" applyFill="1" applyBorder="1" applyAlignment="1" applyProtection="1">
      <alignment horizontal="left"/>
    </xf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2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left"/>
    </xf>
    <xf numFmtId="0" fontId="2" fillId="0" borderId="3" xfId="0" applyNumberFormat="1" applyFont="1" applyFill="1" applyBorder="1" applyAlignment="1" applyProtection="1">
      <alignment horizontal="left"/>
    </xf>
    <xf numFmtId="0" fontId="2" fillId="0" borderId="87" xfId="0" applyNumberFormat="1" applyFont="1" applyFill="1" applyBorder="1" applyAlignment="1" applyProtection="1">
      <alignment horizontal="left"/>
    </xf>
    <xf numFmtId="0" fontId="2" fillId="0" borderId="9" xfId="0" applyNumberFormat="1" applyFont="1" applyFill="1" applyBorder="1" applyAlignment="1" applyProtection="1">
      <alignment horizontal="left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43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49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49" fontId="2" fillId="0" borderId="4" xfId="0" applyNumberFormat="1" applyFont="1" applyFill="1" applyBorder="1" applyAlignment="1" applyProtection="1">
      <alignment horizontal="center" vertical="center" wrapText="1"/>
    </xf>
    <xf numFmtId="49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30" xfId="0" applyFont="1" applyFill="1" applyBorder="1" applyAlignment="1" applyProtection="1">
      <alignment horizontal="center" vertical="center" wrapText="1"/>
    </xf>
    <xf numFmtId="0" fontId="2" fillId="0" borderId="46" xfId="0" applyFont="1" applyFill="1" applyBorder="1" applyAlignment="1" applyProtection="1">
      <alignment horizontal="center" vertical="center" wrapText="1"/>
    </xf>
    <xf numFmtId="0" fontId="2" fillId="0" borderId="2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46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0" borderId="77" xfId="0" applyNumberFormat="1" applyFont="1" applyFill="1" applyBorder="1" applyAlignment="1" applyProtection="1">
      <alignment horizontal="center" vertical="center" wrapText="1"/>
    </xf>
    <xf numFmtId="0" fontId="2" fillId="0" borderId="64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5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0" fillId="0" borderId="29" xfId="0" applyBorder="1"/>
    <xf numFmtId="0" fontId="0" fillId="0" borderId="9" xfId="0" applyBorder="1"/>
    <xf numFmtId="49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29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hidden="1"/>
    </xf>
    <xf numFmtId="0" fontId="2" fillId="0" borderId="29" xfId="0" applyNumberFormat="1" applyFont="1" applyFill="1" applyBorder="1" applyAlignment="1" applyProtection="1">
      <alignment horizontal="center" vertical="center"/>
      <protection hidden="1"/>
    </xf>
    <xf numFmtId="0" fontId="2" fillId="0" borderId="9" xfId="0" applyNumberFormat="1" applyFont="1" applyFill="1" applyBorder="1" applyAlignment="1" applyProtection="1">
      <alignment horizontal="center" vertical="center"/>
      <protection hidden="1"/>
    </xf>
    <xf numFmtId="0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8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4" xfId="0" applyNumberFormat="1" applyFont="1" applyFill="1" applyBorder="1" applyAlignment="1" applyProtection="1">
      <alignment horizontal="center" vertical="center"/>
      <protection hidden="1"/>
    </xf>
    <xf numFmtId="0" fontId="2" fillId="0" borderId="5" xfId="0" applyNumberFormat="1" applyFont="1" applyFill="1" applyBorder="1" applyAlignment="1" applyProtection="1">
      <alignment horizontal="center" vertical="center"/>
      <protection hidden="1"/>
    </xf>
    <xf numFmtId="0" fontId="2" fillId="0" borderId="6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29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4" xfId="0" applyNumberFormat="1" applyFont="1" applyFill="1" applyBorder="1" applyAlignment="1" applyProtection="1">
      <alignment horizontal="center" vertical="center"/>
      <protection hidden="1"/>
    </xf>
    <xf numFmtId="49" fontId="2" fillId="0" borderId="6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NumberFormat="1" applyFont="1" applyFill="1" applyBorder="1" applyAlignment="1" applyProtection="1">
      <alignment vertical="center" wrapText="1"/>
    </xf>
    <xf numFmtId="0" fontId="2" fillId="0" borderId="3" xfId="0" applyFont="1" applyBorder="1" applyAlignment="1" applyProtection="1">
      <alignment vertical="center" wrapText="1"/>
    </xf>
    <xf numFmtId="0" fontId="2" fillId="0" borderId="24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left" vertical="center" wrapText="1"/>
    </xf>
    <xf numFmtId="0" fontId="2" fillId="0" borderId="17" xfId="0" applyNumberFormat="1" applyFont="1" applyFill="1" applyBorder="1" applyAlignment="1" applyProtection="1">
      <alignment horizontal="left" vertical="center" wrapText="1"/>
    </xf>
    <xf numFmtId="0" fontId="2" fillId="0" borderId="18" xfId="0" applyNumberFormat="1" applyFont="1" applyFill="1" applyBorder="1" applyAlignment="1" applyProtection="1">
      <alignment horizontal="left" vertical="center" wrapText="1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27" xfId="0" applyNumberFormat="1" applyFont="1" applyFill="1" applyBorder="1" applyAlignment="1" applyProtection="1">
      <alignment horizontal="left" vertical="center" wrapText="1"/>
    </xf>
    <xf numFmtId="0" fontId="2" fillId="0" borderId="34" xfId="0" applyNumberFormat="1" applyFont="1" applyFill="1" applyBorder="1" applyAlignment="1" applyProtection="1">
      <alignment vertical="center" wrapText="1"/>
    </xf>
    <xf numFmtId="0" fontId="2" fillId="0" borderId="15" xfId="0" applyNumberFormat="1" applyFont="1" applyFill="1" applyBorder="1" applyAlignment="1" applyProtection="1">
      <alignment vertical="center" wrapText="1"/>
    </xf>
    <xf numFmtId="0" fontId="2" fillId="0" borderId="15" xfId="1" applyNumberFormat="1" applyFont="1" applyFill="1" applyBorder="1" applyAlignment="1" applyProtection="1">
      <alignment horizontal="left" vertical="center" wrapText="1"/>
    </xf>
    <xf numFmtId="0" fontId="2" fillId="0" borderId="21" xfId="1" applyNumberFormat="1" applyFont="1" applyFill="1" applyBorder="1" applyAlignment="1" applyProtection="1">
      <alignment horizontal="left" vertical="center" wrapText="1"/>
    </xf>
    <xf numFmtId="0" fontId="2" fillId="0" borderId="13" xfId="0" applyNumberFormat="1" applyFont="1" applyFill="1" applyBorder="1" applyAlignment="1" applyProtection="1">
      <alignment horizontal="center" vertical="center" wrapText="1"/>
    </xf>
    <xf numFmtId="0" fontId="2" fillId="0" borderId="15" xfId="0" applyNumberFormat="1" applyFont="1" applyFill="1" applyBorder="1" applyAlignment="1" applyProtection="1">
      <alignment horizontal="center" vertical="center" wrapText="1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74" xfId="0" applyFont="1" applyFill="1" applyBorder="1" applyAlignment="1" applyProtection="1">
      <alignment horizontal="left" vertical="center" wrapText="1"/>
    </xf>
    <xf numFmtId="0" fontId="2" fillId="0" borderId="25" xfId="0" applyFont="1" applyFill="1" applyBorder="1" applyAlignment="1" applyProtection="1">
      <alignment horizontal="left" vertical="center" wrapText="1"/>
    </xf>
    <xf numFmtId="0" fontId="2" fillId="0" borderId="69" xfId="0" applyNumberFormat="1" applyFont="1" applyFill="1" applyBorder="1" applyAlignment="1" applyProtection="1">
      <alignment vertical="center" wrapText="1"/>
    </xf>
    <xf numFmtId="0" fontId="2" fillId="0" borderId="15" xfId="0" applyFont="1" applyBorder="1" applyAlignment="1" applyProtection="1">
      <alignment vertical="center" wrapText="1"/>
    </xf>
    <xf numFmtId="0" fontId="2" fillId="0" borderId="28" xfId="0" applyNumberFormat="1" applyFont="1" applyFill="1" applyBorder="1" applyAlignment="1" applyProtection="1">
      <alignment vertical="center" wrapText="1"/>
    </xf>
    <xf numFmtId="0" fontId="2" fillId="0" borderId="28" xfId="0" applyFont="1" applyBorder="1" applyAlignment="1" applyProtection="1">
      <alignment vertical="center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vertical="center" wrapText="1"/>
    </xf>
    <xf numFmtId="0" fontId="2" fillId="0" borderId="13" xfId="0" applyFont="1" applyBorder="1" applyAlignment="1" applyProtection="1">
      <alignment vertical="center" wrapText="1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21" xfId="0" applyFont="1" applyBorder="1" applyAlignment="1" applyProtection="1">
      <alignment vertical="center" wrapText="1"/>
    </xf>
    <xf numFmtId="0" fontId="13" fillId="0" borderId="50" xfId="0" applyFont="1" applyBorder="1" applyAlignment="1" applyProtection="1">
      <alignment horizontal="center" vertical="center" wrapText="1"/>
    </xf>
    <xf numFmtId="0" fontId="13" fillId="0" borderId="5" xfId="0" applyFont="1" applyBorder="1" applyAlignment="1" applyProtection="1">
      <alignment horizontal="center" vertical="center" wrapText="1"/>
    </xf>
    <xf numFmtId="0" fontId="13" fillId="0" borderId="55" xfId="0" applyFont="1" applyBorder="1" applyAlignment="1" applyProtection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1" fillId="0" borderId="23" xfId="0" applyNumberFormat="1" applyFont="1" applyFill="1" applyBorder="1" applyAlignment="1" applyProtection="1">
      <alignment horizontal="left" vertical="center"/>
    </xf>
    <xf numFmtId="0" fontId="1" fillId="0" borderId="29" xfId="0" applyNumberFormat="1" applyFont="1" applyFill="1" applyBorder="1" applyAlignment="1" applyProtection="1">
      <alignment horizontal="left" vertical="center" wrapText="1"/>
    </xf>
    <xf numFmtId="0" fontId="2" fillId="0" borderId="29" xfId="0" applyFont="1" applyBorder="1" applyAlignment="1" applyProtection="1">
      <alignment horizontal="left" vertical="center" wrapText="1"/>
    </xf>
    <xf numFmtId="0" fontId="2" fillId="0" borderId="23" xfId="0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/>
    </xf>
    <xf numFmtId="49" fontId="2" fillId="0" borderId="23" xfId="0" applyNumberFormat="1" applyFont="1" applyFill="1" applyBorder="1" applyAlignment="1" applyProtection="1">
      <alignment horizontal="center" vertical="center"/>
    </xf>
    <xf numFmtId="0" fontId="2" fillId="0" borderId="66" xfId="0" applyNumberFormat="1" applyFont="1" applyFill="1" applyBorder="1" applyAlignment="1" applyProtection="1">
      <alignment vertical="center" wrapText="1"/>
    </xf>
    <xf numFmtId="0" fontId="2" fillId="0" borderId="47" xfId="0" applyNumberFormat="1" applyFont="1" applyFill="1" applyBorder="1" applyAlignment="1" applyProtection="1">
      <alignment horizontal="center" vertical="center" wrapText="1"/>
    </xf>
    <xf numFmtId="0" fontId="2" fillId="0" borderId="67" xfId="0" applyNumberFormat="1" applyFont="1" applyFill="1" applyBorder="1" applyAlignment="1" applyProtection="1">
      <alignment horizontal="center" vertical="center" wrapText="1"/>
    </xf>
    <xf numFmtId="0" fontId="2" fillId="0" borderId="75" xfId="0" applyNumberFormat="1" applyFont="1" applyFill="1" applyBorder="1" applyAlignment="1" applyProtection="1">
      <alignment horizontal="center" vertical="center" wrapText="1"/>
    </xf>
    <xf numFmtId="0" fontId="2" fillId="0" borderId="65" xfId="0" applyNumberFormat="1" applyFont="1" applyFill="1" applyBorder="1" applyAlignment="1" applyProtection="1">
      <alignment vertical="center" wrapText="1"/>
    </xf>
    <xf numFmtId="0" fontId="2" fillId="0" borderId="76" xfId="0" applyNumberFormat="1" applyFont="1" applyFill="1" applyBorder="1" applyAlignment="1" applyProtection="1">
      <alignment vertical="center" wrapText="1"/>
    </xf>
    <xf numFmtId="0" fontId="2" fillId="0" borderId="74" xfId="0" applyNumberFormat="1" applyFont="1" applyFill="1" applyBorder="1" applyAlignment="1" applyProtection="1">
      <alignment horizontal="left" vertical="center" wrapText="1"/>
    </xf>
    <xf numFmtId="0" fontId="2" fillId="0" borderId="72" xfId="0" applyNumberFormat="1" applyFont="1" applyFill="1" applyBorder="1" applyAlignment="1" applyProtection="1">
      <alignment horizontal="left" vertical="center" wrapText="1"/>
    </xf>
    <xf numFmtId="0" fontId="2" fillId="0" borderId="93" xfId="0" applyNumberFormat="1" applyFont="1" applyFill="1" applyBorder="1" applyAlignment="1" applyProtection="1">
      <alignment horizontal="left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" fillId="0" borderId="4" xfId="0" applyNumberFormat="1" applyFont="1" applyFill="1" applyBorder="1" applyAlignment="1" applyProtection="1">
      <alignment horizontal="left" vertical="center" wrapText="1"/>
    </xf>
    <xf numFmtId="0" fontId="2" fillId="0" borderId="5" xfId="0" applyFont="1" applyBorder="1" applyAlignment="1" applyProtection="1">
      <alignment horizontal="left" vertical="center" wrapText="1"/>
    </xf>
    <xf numFmtId="0" fontId="2" fillId="0" borderId="6" xfId="0" applyFont="1" applyBorder="1" applyAlignment="1" applyProtection="1">
      <alignment horizontal="left" vertical="center" wrapText="1"/>
    </xf>
    <xf numFmtId="3" fontId="2" fillId="0" borderId="4" xfId="0" applyNumberFormat="1" applyFont="1" applyFill="1" applyBorder="1" applyAlignment="1" applyProtection="1">
      <alignment horizontal="center"/>
    </xf>
    <xf numFmtId="3" fontId="2" fillId="0" borderId="5" xfId="0" applyNumberFormat="1" applyFont="1" applyFill="1" applyBorder="1" applyAlignment="1" applyProtection="1">
      <alignment horizontal="center"/>
    </xf>
    <xf numFmtId="3" fontId="2" fillId="0" borderId="6" xfId="0" applyNumberFormat="1" applyFont="1" applyFill="1" applyBorder="1" applyAlignment="1" applyProtection="1">
      <alignment horizontal="center"/>
    </xf>
    <xf numFmtId="0" fontId="1" fillId="0" borderId="4" xfId="0" applyNumberFormat="1" applyFont="1" applyFill="1" applyBorder="1" applyAlignment="1" applyProtection="1">
      <alignment horizontal="left" vertical="center"/>
    </xf>
    <xf numFmtId="0" fontId="1" fillId="0" borderId="5" xfId="0" applyNumberFormat="1" applyFont="1" applyFill="1" applyBorder="1" applyAlignment="1" applyProtection="1">
      <alignment horizontal="left" vertical="center"/>
    </xf>
    <xf numFmtId="0" fontId="1" fillId="0" borderId="6" xfId="0" applyNumberFormat="1" applyFont="1" applyFill="1" applyBorder="1" applyAlignment="1" applyProtection="1">
      <alignment horizontal="left" vertical="center"/>
    </xf>
    <xf numFmtId="0" fontId="2" fillId="0" borderId="73" xfId="1" applyNumberFormat="1" applyFont="1" applyFill="1" applyBorder="1" applyAlignment="1" applyProtection="1">
      <alignment horizontal="left" vertical="center" wrapText="1"/>
    </xf>
    <xf numFmtId="0" fontId="2" fillId="0" borderId="20" xfId="1" applyNumberFormat="1" applyFont="1" applyFill="1" applyBorder="1" applyAlignment="1" applyProtection="1">
      <alignment horizontal="left" vertical="center" wrapText="1"/>
    </xf>
    <xf numFmtId="0" fontId="2" fillId="0" borderId="62" xfId="0" applyFont="1" applyFill="1" applyBorder="1" applyAlignment="1">
      <alignment horizontal="center" vertical="center" wrapText="1"/>
    </xf>
    <xf numFmtId="0" fontId="2" fillId="0" borderId="63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/>
    </xf>
    <xf numFmtId="0" fontId="2" fillId="0" borderId="4" xfId="0" applyFont="1" applyFill="1" applyBorder="1" applyAlignment="1" applyProtection="1">
      <alignment horizontal="left" vertical="center"/>
    </xf>
    <xf numFmtId="0" fontId="2" fillId="0" borderId="6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 wrapText="1"/>
    </xf>
    <xf numFmtId="0" fontId="2" fillId="0" borderId="23" xfId="0" applyFont="1" applyBorder="1" applyAlignment="1" applyProtection="1">
      <alignment horizontal="center" vertical="center" wrapText="1"/>
    </xf>
    <xf numFmtId="10" fontId="2" fillId="0" borderId="37" xfId="0" applyNumberFormat="1" applyFont="1" applyFill="1" applyBorder="1" applyAlignment="1" applyProtection="1">
      <alignment horizontal="left" vertical="center"/>
    </xf>
    <xf numFmtId="10" fontId="2" fillId="0" borderId="38" xfId="0" applyNumberFormat="1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</xf>
    <xf numFmtId="0" fontId="2" fillId="0" borderId="32" xfId="0" applyNumberFormat="1" applyFont="1" applyFill="1" applyBorder="1" applyAlignment="1" applyProtection="1">
      <alignment horizontal="left" vertical="center" wrapText="1"/>
    </xf>
    <xf numFmtId="0" fontId="2" fillId="0" borderId="33" xfId="0" applyNumberFormat="1" applyFont="1" applyFill="1" applyBorder="1" applyAlignment="1" applyProtection="1">
      <alignment horizontal="left" vertical="center" wrapText="1"/>
    </xf>
    <xf numFmtId="0" fontId="2" fillId="0" borderId="52" xfId="0" applyNumberFormat="1" applyFont="1" applyFill="1" applyBorder="1" applyAlignment="1" applyProtection="1">
      <alignment vertical="center" wrapText="1"/>
    </xf>
    <xf numFmtId="0" fontId="2" fillId="0" borderId="35" xfId="0" applyNumberFormat="1" applyFont="1" applyFill="1" applyBorder="1" applyAlignment="1" applyProtection="1">
      <alignment vertical="center" wrapText="1"/>
    </xf>
    <xf numFmtId="0" fontId="2" fillId="0" borderId="71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vertical="center" wrapText="1"/>
    </xf>
    <xf numFmtId="0" fontId="2" fillId="0" borderId="32" xfId="0" applyNumberFormat="1" applyFont="1" applyFill="1" applyBorder="1" applyAlignment="1" applyProtection="1">
      <alignment vertical="center" wrapText="1"/>
    </xf>
    <xf numFmtId="0" fontId="2" fillId="0" borderId="18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36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34" xfId="0" applyNumberFormat="1" applyFont="1" applyFill="1" applyBorder="1" applyAlignment="1" applyProtection="1">
      <alignment horizontal="left" vertical="center" wrapText="1"/>
    </xf>
    <xf numFmtId="0" fontId="2" fillId="0" borderId="34" xfId="0" applyFont="1" applyBorder="1" applyAlignment="1" applyProtection="1">
      <alignment horizontal="left" vertical="center" wrapText="1"/>
    </xf>
    <xf numFmtId="0" fontId="2" fillId="0" borderId="15" xfId="0" applyNumberFormat="1" applyFont="1" applyFill="1" applyBorder="1" applyAlignment="1" applyProtection="1">
      <alignment horizontal="left" vertical="center" wrapText="1"/>
    </xf>
    <xf numFmtId="0" fontId="2" fillId="0" borderId="15" xfId="0" applyFont="1" applyBorder="1" applyAlignment="1" applyProtection="1">
      <alignment horizontal="left" vertical="center" wrapText="1"/>
    </xf>
    <xf numFmtId="0" fontId="2" fillId="0" borderId="13" xfId="0" applyNumberFormat="1" applyFont="1" applyFill="1" applyBorder="1" applyAlignment="1" applyProtection="1">
      <alignment horizontal="left" vertical="center" wrapText="1"/>
    </xf>
    <xf numFmtId="0" fontId="2" fillId="0" borderId="28" xfId="0" applyNumberFormat="1" applyFont="1" applyFill="1" applyBorder="1" applyAlignment="1" applyProtection="1">
      <alignment horizontal="left" vertical="center" wrapText="1"/>
    </xf>
    <xf numFmtId="0" fontId="2" fillId="0" borderId="13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0" fontId="1" fillId="0" borderId="23" xfId="0" applyNumberFormat="1" applyFont="1" applyFill="1" applyBorder="1" applyAlignment="1" applyProtection="1">
      <alignment horizontal="left"/>
    </xf>
    <xf numFmtId="0" fontId="13" fillId="0" borderId="2" xfId="0" applyFont="1" applyFill="1" applyBorder="1" applyAlignment="1" applyProtection="1">
      <alignment horizontal="center" vertical="center"/>
    </xf>
    <xf numFmtId="0" fontId="13" fillId="0" borderId="46" xfId="0" applyFont="1" applyFill="1" applyBorder="1" applyAlignment="1" applyProtection="1">
      <alignment horizontal="center" vertical="center"/>
    </xf>
    <xf numFmtId="0" fontId="13" fillId="0" borderId="8" xfId="0" applyFont="1" applyFill="1" applyBorder="1" applyAlignment="1" applyProtection="1">
      <alignment horizontal="center" vertical="center"/>
    </xf>
    <xf numFmtId="0" fontId="2" fillId="0" borderId="24" xfId="0" applyFont="1" applyFill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left" wrapText="1"/>
    </xf>
    <xf numFmtId="0" fontId="2" fillId="0" borderId="19" xfId="0" applyFont="1" applyFill="1" applyBorder="1" applyAlignment="1" applyProtection="1">
      <alignment wrapText="1"/>
    </xf>
    <xf numFmtId="0" fontId="2" fillId="0" borderId="20" xfId="0" applyFont="1" applyFill="1" applyBorder="1" applyAlignment="1" applyProtection="1">
      <alignment wrapText="1"/>
    </xf>
    <xf numFmtId="0" fontId="2" fillId="0" borderId="3" xfId="0" applyFont="1" applyBorder="1" applyAlignment="1" applyProtection="1">
      <alignment horizontal="lef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7" xfId="0" applyFont="1" applyFill="1" applyBorder="1" applyAlignment="1" applyProtection="1">
      <alignment horizontal="left"/>
    </xf>
    <xf numFmtId="0" fontId="2" fillId="0" borderId="8" xfId="0" applyFont="1" applyFill="1" applyBorder="1" applyAlignment="1" applyProtection="1">
      <alignment horizontal="left"/>
    </xf>
    <xf numFmtId="0" fontId="2" fillId="0" borderId="50" xfId="0" applyFont="1" applyFill="1" applyBorder="1" applyAlignment="1" applyProtection="1">
      <alignment horizontal="center" vertical="center" wrapText="1"/>
    </xf>
    <xf numFmtId="0" fontId="2" fillId="0" borderId="112" xfId="0" applyFont="1" applyFill="1" applyBorder="1" applyAlignment="1" applyProtection="1">
      <alignment horizontal="center" vertical="center" wrapText="1"/>
    </xf>
    <xf numFmtId="0" fontId="2" fillId="0" borderId="104" xfId="0" applyFont="1" applyFill="1" applyBorder="1" applyAlignment="1" applyProtection="1">
      <alignment horizontal="center" vertical="center" wrapText="1"/>
    </xf>
    <xf numFmtId="0" fontId="2" fillId="0" borderId="97" xfId="0" applyFont="1" applyFill="1" applyBorder="1" applyAlignment="1" applyProtection="1">
      <alignment horizontal="center" vertical="center" wrapText="1"/>
    </xf>
    <xf numFmtId="0" fontId="2" fillId="0" borderId="82" xfId="0" applyNumberFormat="1" applyFont="1" applyFill="1" applyBorder="1" applyAlignment="1" applyProtection="1">
      <alignment horizontal="left" wrapText="1"/>
    </xf>
    <xf numFmtId="0" fontId="2" fillId="0" borderId="83" xfId="0" applyNumberFormat="1" applyFont="1" applyFill="1" applyBorder="1" applyAlignment="1" applyProtection="1">
      <alignment horizontal="left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21" xfId="0" applyNumberFormat="1" applyFont="1" applyFill="1" applyBorder="1" applyAlignment="1" applyProtection="1">
      <alignment horizontal="left"/>
    </xf>
    <xf numFmtId="0" fontId="2" fillId="0" borderId="78" xfId="0" applyNumberFormat="1" applyFont="1" applyFill="1" applyBorder="1" applyAlignment="1" applyProtection="1">
      <alignment horizontal="left"/>
    </xf>
    <xf numFmtId="0" fontId="2" fillId="0" borderId="79" xfId="0" applyNumberFormat="1" applyFont="1" applyFill="1" applyBorder="1" applyAlignment="1" applyProtection="1">
      <alignment horizontal="left"/>
    </xf>
    <xf numFmtId="3" fontId="2" fillId="0" borderId="29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vertical="center" wrapText="1"/>
    </xf>
    <xf numFmtId="0" fontId="2" fillId="0" borderId="6" xfId="0" applyFont="1" applyFill="1" applyBorder="1" applyAlignment="1" applyProtection="1">
      <alignment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2" fillId="0" borderId="43" xfId="0" applyFont="1" applyBorder="1" applyAlignment="1" applyProtection="1">
      <alignment horizontal="center" vertical="center" wrapText="1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1" fillId="0" borderId="0" xfId="0" applyFont="1" applyFill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1" fillId="0" borderId="46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43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49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Fill="1" applyBorder="1" applyAlignment="1" applyProtection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46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 applyProtection="1">
      <alignment horizontal="left"/>
    </xf>
    <xf numFmtId="0" fontId="2" fillId="0" borderId="70" xfId="1" applyNumberFormat="1" applyFont="1" applyFill="1" applyBorder="1" applyAlignment="1" applyProtection="1">
      <alignment horizontal="left" vertical="center" wrapText="1"/>
    </xf>
    <xf numFmtId="0" fontId="2" fillId="0" borderId="71" xfId="1" applyNumberFormat="1" applyFont="1" applyFill="1" applyBorder="1" applyAlignment="1" applyProtection="1">
      <alignment horizontal="left" vertical="center" wrapText="1"/>
    </xf>
    <xf numFmtId="0" fontId="2" fillId="0" borderId="72" xfId="1" applyNumberFormat="1" applyFont="1" applyFill="1" applyBorder="1" applyAlignment="1" applyProtection="1">
      <alignment horizontal="left" vertical="center" wrapText="1"/>
    </xf>
    <xf numFmtId="0" fontId="2" fillId="0" borderId="18" xfId="1" applyNumberFormat="1" applyFont="1" applyFill="1" applyBorder="1" applyAlignment="1" applyProtection="1">
      <alignment horizontal="left" vertical="center" wrapText="1"/>
    </xf>
    <xf numFmtId="0" fontId="2" fillId="0" borderId="68" xfId="0" applyNumberFormat="1" applyFont="1" applyFill="1" applyBorder="1" applyAlignment="1" applyProtection="1">
      <alignment vertical="center" wrapText="1"/>
    </xf>
    <xf numFmtId="0" fontId="2" fillId="0" borderId="34" xfId="0" applyFont="1" applyBorder="1" applyAlignment="1" applyProtection="1">
      <alignment vertical="center" wrapText="1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46" xfId="0" applyFont="1" applyFill="1" applyBorder="1" applyAlignment="1" applyProtection="1">
      <alignment horizontal="center" vertical="center"/>
    </xf>
    <xf numFmtId="0" fontId="2" fillId="0" borderId="120" xfId="0" applyFont="1" applyFill="1" applyBorder="1" applyAlignment="1" applyProtection="1">
      <alignment horizontal="center" vertical="center"/>
    </xf>
    <xf numFmtId="0" fontId="2" fillId="0" borderId="125" xfId="0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vertical="center" wrapText="1"/>
    </xf>
    <xf numFmtId="0" fontId="2" fillId="0" borderId="27" xfId="0" applyNumberFormat="1" applyFont="1" applyFill="1" applyBorder="1" applyAlignment="1" applyProtection="1">
      <alignment vertical="center" wrapText="1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30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vertical="center" wrapText="1"/>
    </xf>
    <xf numFmtId="0" fontId="2" fillId="0" borderId="25" xfId="0" applyNumberFormat="1" applyFont="1" applyFill="1" applyBorder="1" applyAlignment="1" applyProtection="1">
      <alignment vertical="center" wrapText="1"/>
    </xf>
    <xf numFmtId="0" fontId="2" fillId="0" borderId="24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2" fillId="0" borderId="13" xfId="0" applyFont="1" applyFill="1" applyBorder="1" applyAlignment="1" applyProtection="1">
      <alignment horizontal="left" vertical="center" wrapText="1"/>
    </xf>
    <xf numFmtId="0" fontId="2" fillId="0" borderId="15" xfId="0" applyFont="1" applyFill="1" applyBorder="1" applyAlignment="1" applyProtection="1">
      <alignment horizontal="left" vertical="center" wrapText="1"/>
    </xf>
    <xf numFmtId="0" fontId="2" fillId="0" borderId="28" xfId="0" applyFont="1" applyFill="1" applyBorder="1" applyAlignment="1" applyProtection="1">
      <alignment horizontal="left" vertical="center" wrapText="1"/>
    </xf>
    <xf numFmtId="0" fontId="2" fillId="0" borderId="34" xfId="0" applyFont="1" applyFill="1" applyBorder="1" applyAlignment="1" applyProtection="1">
      <alignment horizontal="left" vertical="center" wrapText="1"/>
    </xf>
    <xf numFmtId="0" fontId="2" fillId="0" borderId="21" xfId="0" applyFont="1" applyBorder="1" applyAlignment="1" applyProtection="1">
      <alignment horizontal="left" vertical="center" wrapText="1"/>
    </xf>
    <xf numFmtId="0" fontId="2" fillId="0" borderId="17" xfId="0" applyFont="1" applyBorder="1" applyAlignment="1" applyProtection="1">
      <alignment wrapText="1"/>
    </xf>
    <xf numFmtId="0" fontId="2" fillId="0" borderId="18" xfId="0" applyFont="1" applyBorder="1" applyAlignment="1" applyProtection="1">
      <alignment wrapText="1"/>
    </xf>
    <xf numFmtId="0" fontId="2" fillId="0" borderId="17" xfId="0" applyFont="1" applyFill="1" applyBorder="1" applyAlignment="1" applyProtection="1">
      <alignment wrapText="1"/>
    </xf>
    <xf numFmtId="0" fontId="2" fillId="0" borderId="18" xfId="0" applyFont="1" applyFill="1" applyBorder="1" applyAlignment="1" applyProtection="1">
      <alignment wrapText="1"/>
    </xf>
    <xf numFmtId="0" fontId="2" fillId="0" borderId="26" xfId="0" applyNumberFormat="1" applyFont="1" applyFill="1" applyBorder="1" applyAlignment="1" applyProtection="1">
      <alignment horizontal="left" wrapText="1"/>
    </xf>
    <xf numFmtId="0" fontId="2" fillId="0" borderId="27" xfId="0" applyNumberFormat="1" applyFont="1" applyFill="1" applyBorder="1" applyAlignment="1" applyProtection="1">
      <alignment horizontal="left" wrapText="1"/>
    </xf>
    <xf numFmtId="0" fontId="2" fillId="0" borderId="17" xfId="0" applyNumberFormat="1" applyFont="1" applyFill="1" applyBorder="1" applyAlignment="1" applyProtection="1">
      <alignment horizontal="left" wrapText="1"/>
    </xf>
    <xf numFmtId="0" fontId="2" fillId="0" borderId="18" xfId="0" applyNumberFormat="1" applyFont="1" applyFill="1" applyBorder="1" applyAlignment="1" applyProtection="1">
      <alignment horizontal="left" wrapText="1"/>
    </xf>
    <xf numFmtId="0" fontId="2" fillId="0" borderId="4" xfId="0" applyFont="1" applyFill="1" applyBorder="1" applyAlignment="1" applyProtection="1">
      <alignment horizontal="center" wrapText="1"/>
    </xf>
    <xf numFmtId="0" fontId="2" fillId="0" borderId="6" xfId="0" applyFont="1" applyFill="1" applyBorder="1" applyAlignment="1" applyProtection="1">
      <alignment horizontal="center" wrapText="1"/>
    </xf>
    <xf numFmtId="0" fontId="2" fillId="0" borderId="24" xfId="0" applyFont="1" applyBorder="1" applyAlignment="1" applyProtection="1">
      <alignment wrapText="1"/>
    </xf>
    <xf numFmtId="0" fontId="2" fillId="0" borderId="25" xfId="0" applyFont="1" applyBorder="1" applyAlignment="1" applyProtection="1">
      <alignment wrapText="1"/>
    </xf>
    <xf numFmtId="164" fontId="2" fillId="0" borderId="3" xfId="0" applyNumberFormat="1" applyFont="1" applyFill="1" applyBorder="1" applyAlignment="1" applyProtection="1">
      <alignment horizontal="center" vertical="center" wrapText="1"/>
    </xf>
    <xf numFmtId="164" fontId="2" fillId="0" borderId="9" xfId="0" applyNumberFormat="1" applyFont="1" applyFill="1" applyBorder="1" applyAlignment="1" applyProtection="1">
      <alignment horizontal="center" vertical="center" wrapText="1"/>
    </xf>
    <xf numFmtId="0" fontId="2" fillId="0" borderId="15" xfId="0" applyNumberFormat="1" applyFont="1" applyFill="1" applyBorder="1" applyAlignment="1" applyProtection="1">
      <alignment horizontal="left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2" borderId="0" xfId="0" applyNumberFormat="1" applyFont="1" applyFill="1" applyBorder="1" applyAlignment="1" applyProtection="1">
      <alignment horizontal="center" vertical="center" wrapText="1"/>
    </xf>
    <xf numFmtId="0" fontId="1" fillId="0" borderId="13" xfId="0" applyNumberFormat="1" applyFont="1" applyFill="1" applyBorder="1" applyAlignment="1" applyProtection="1">
      <alignment horizontal="left"/>
    </xf>
    <xf numFmtId="0" fontId="2" fillId="0" borderId="13" xfId="0" applyFont="1" applyBorder="1" applyAlignment="1" applyProtection="1">
      <alignment horizontal="left"/>
    </xf>
    <xf numFmtId="0" fontId="2" fillId="0" borderId="4" xfId="0" applyNumberFormat="1" applyFont="1" applyFill="1" applyBorder="1" applyAlignment="1" applyProtection="1">
      <alignment horizontal="left" wrapText="1"/>
    </xf>
    <xf numFmtId="0" fontId="2" fillId="0" borderId="6" xfId="0" applyNumberFormat="1" applyFont="1" applyFill="1" applyBorder="1" applyAlignment="1" applyProtection="1">
      <alignment horizontal="left" wrapText="1"/>
    </xf>
    <xf numFmtId="1" fontId="2" fillId="0" borderId="3" xfId="0" applyNumberFormat="1" applyFont="1" applyFill="1" applyBorder="1" applyAlignment="1" applyProtection="1">
      <alignment horizontal="left"/>
    </xf>
    <xf numFmtId="1" fontId="2" fillId="0" borderId="87" xfId="0" applyNumberFormat="1" applyFont="1" applyFill="1" applyBorder="1" applyAlignment="1" applyProtection="1">
      <alignment horizontal="left"/>
    </xf>
    <xf numFmtId="1" fontId="2" fillId="0" borderId="9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center" vertical="center"/>
    </xf>
    <xf numFmtId="1" fontId="2" fillId="0" borderId="29" xfId="0" applyNumberFormat="1" applyFont="1" applyFill="1" applyBorder="1" applyAlignment="1" applyProtection="1">
      <alignment horizontal="center" vertical="center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43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1" fontId="2" fillId="0" borderId="7" xfId="0" applyNumberFormat="1" applyFont="1" applyFill="1" applyBorder="1" applyAlignment="1" applyProtection="1">
      <alignment horizontal="center" vertical="center" wrapText="1"/>
    </xf>
    <xf numFmtId="1" fontId="2" fillId="0" borderId="49" xfId="0" applyNumberFormat="1" applyFont="1" applyFill="1" applyBorder="1" applyAlignment="1" applyProtection="1">
      <alignment horizontal="center" vertical="center" wrapText="1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0" borderId="21" xfId="0" applyNumberFormat="1" applyFont="1" applyFill="1" applyBorder="1" applyAlignment="1" applyProtection="1">
      <alignment horizontal="left"/>
    </xf>
    <xf numFmtId="1" fontId="2" fillId="0" borderId="78" xfId="0" applyNumberFormat="1" applyFont="1" applyFill="1" applyBorder="1" applyAlignment="1" applyProtection="1">
      <alignment horizontal="left"/>
    </xf>
    <xf numFmtId="1" fontId="2" fillId="0" borderId="79" xfId="0" applyNumberFormat="1" applyFont="1" applyFill="1" applyBorder="1" applyAlignment="1" applyProtection="1">
      <alignment horizontal="left"/>
    </xf>
    <xf numFmtId="1" fontId="2" fillId="0" borderId="30" xfId="0" applyNumberFormat="1" applyFont="1" applyFill="1" applyBorder="1" applyAlignment="1" applyProtection="1">
      <alignment horizontal="center" vertical="center" wrapText="1"/>
    </xf>
    <xf numFmtId="1" fontId="2" fillId="0" borderId="46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4" xfId="0" applyNumberFormat="1" applyFont="1" applyFill="1" applyBorder="1" applyAlignment="1" applyProtection="1">
      <alignment horizontal="center" vertical="center"/>
    </xf>
    <xf numFmtId="1" fontId="2" fillId="0" borderId="5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3" xfId="0" applyNumberFormat="1" applyFont="1" applyFill="1" applyBorder="1" applyAlignment="1" applyProtection="1">
      <alignment horizontal="center" vertical="center" wrapText="1"/>
    </xf>
    <xf numFmtId="1" fontId="2" fillId="0" borderId="29" xfId="0" applyNumberFormat="1" applyFont="1" applyFill="1" applyBorder="1" applyAlignment="1" applyProtection="1">
      <alignment horizontal="center" vertical="center" wrapText="1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5" xfId="0" applyNumberFormat="1" applyFont="1" applyFill="1" applyBorder="1" applyAlignment="1" applyProtection="1">
      <alignment horizontal="center" vertical="center" wrapText="1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9" xfId="0" applyNumberFormat="1" applyFont="1" applyBorder="1" applyAlignment="1" applyProtection="1">
      <alignment horizontal="center" vertical="center" wrapText="1"/>
    </xf>
    <xf numFmtId="1" fontId="2" fillId="0" borderId="77" xfId="0" applyNumberFormat="1" applyFont="1" applyFill="1" applyBorder="1" applyAlignment="1" applyProtection="1">
      <alignment horizontal="center" vertical="center" wrapText="1"/>
    </xf>
    <xf numFmtId="1" fontId="2" fillId="0" borderId="64" xfId="0" applyNumberFormat="1" applyFont="1" applyFill="1" applyBorder="1" applyAlignment="1" applyProtection="1">
      <alignment horizontal="center" vertical="center" wrapText="1"/>
    </xf>
    <xf numFmtId="1" fontId="2" fillId="0" borderId="54" xfId="0" applyNumberFormat="1" applyFont="1" applyFill="1" applyBorder="1" applyAlignment="1" applyProtection="1">
      <alignment horizontal="center" vertical="center" wrapText="1"/>
    </xf>
    <xf numFmtId="1" fontId="0" fillId="0" borderId="29" xfId="0" applyNumberFormat="1" applyBorder="1"/>
    <xf numFmtId="1" fontId="0" fillId="0" borderId="9" xfId="0" applyNumberFormat="1" applyBorder="1"/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5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8" xfId="0" applyNumberFormat="1" applyFont="1" applyBorder="1" applyAlignment="1" applyProtection="1">
      <alignment horizontal="center" vertical="center" wrapText="1"/>
    </xf>
    <xf numFmtId="1" fontId="2" fillId="0" borderId="15" xfId="0" applyNumberFormat="1" applyFont="1" applyFill="1" applyBorder="1" applyAlignment="1" applyProtection="1">
      <alignment vertical="center" wrapText="1"/>
    </xf>
    <xf numFmtId="1" fontId="2" fillId="0" borderId="17" xfId="0" applyNumberFormat="1" applyFont="1" applyFill="1" applyBorder="1" applyAlignment="1" applyProtection="1">
      <alignment horizontal="left" vertical="center" wrapText="1"/>
    </xf>
    <xf numFmtId="1" fontId="2" fillId="0" borderId="32" xfId="0" applyNumberFormat="1" applyFont="1" applyFill="1" applyBorder="1" applyAlignment="1" applyProtection="1">
      <alignment horizontal="left" vertical="center" wrapText="1"/>
    </xf>
    <xf numFmtId="1" fontId="2" fillId="0" borderId="18" xfId="0" applyNumberFormat="1" applyFont="1" applyFill="1" applyBorder="1" applyAlignment="1" applyProtection="1">
      <alignment horizontal="left" vertical="center" wrapText="1"/>
    </xf>
    <xf numFmtId="1" fontId="2" fillId="0" borderId="26" xfId="0" applyNumberFormat="1" applyFont="1" applyFill="1" applyBorder="1" applyAlignment="1" applyProtection="1">
      <alignment horizontal="left" vertical="center" wrapText="1"/>
    </xf>
    <xf numFmtId="1" fontId="2" fillId="0" borderId="33" xfId="0" applyNumberFormat="1" applyFont="1" applyFill="1" applyBorder="1" applyAlignment="1" applyProtection="1">
      <alignment horizontal="left" vertical="center" wrapText="1"/>
    </xf>
    <xf numFmtId="1" fontId="2" fillId="0" borderId="27" xfId="0" applyNumberFormat="1" applyFont="1" applyFill="1" applyBorder="1" applyAlignment="1" applyProtection="1">
      <alignment horizontal="left" vertical="center" wrapText="1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15" xfId="0" applyNumberFormat="1" applyFont="1" applyBorder="1" applyAlignment="1" applyProtection="1">
      <alignment vertical="center" wrapText="1"/>
    </xf>
    <xf numFmtId="1" fontId="2" fillId="0" borderId="21" xfId="0" applyNumberFormat="1" applyFont="1" applyFill="1" applyBorder="1" applyAlignment="1" applyProtection="1">
      <alignment vertical="center" wrapText="1"/>
    </xf>
    <xf numFmtId="1" fontId="2" fillId="0" borderId="21" xfId="0" applyNumberFormat="1" applyFont="1" applyBorder="1" applyAlignment="1" applyProtection="1">
      <alignment vertical="center" wrapText="1"/>
    </xf>
    <xf numFmtId="1" fontId="2" fillId="0" borderId="3" xfId="0" applyNumberFormat="1" applyFont="1" applyFill="1" applyBorder="1" applyAlignment="1" applyProtection="1">
      <alignment vertical="center" wrapText="1"/>
    </xf>
    <xf numFmtId="1" fontId="2" fillId="0" borderId="3" xfId="0" applyNumberFormat="1" applyFont="1" applyBorder="1" applyAlignment="1" applyProtection="1">
      <alignment vertical="center" wrapText="1"/>
    </xf>
    <xf numFmtId="1" fontId="2" fillId="0" borderId="24" xfId="0" applyNumberFormat="1" applyFont="1" applyFill="1" applyBorder="1" applyAlignment="1" applyProtection="1">
      <alignment horizontal="left" vertical="center" wrapText="1"/>
    </xf>
    <xf numFmtId="1" fontId="2" fillId="0" borderId="25" xfId="0" applyNumberFormat="1" applyFont="1" applyFill="1" applyBorder="1" applyAlignment="1" applyProtection="1">
      <alignment horizontal="left" vertical="center" wrapText="1"/>
    </xf>
    <xf numFmtId="1" fontId="2" fillId="0" borderId="34" xfId="0" applyNumberFormat="1" applyFont="1" applyFill="1" applyBorder="1" applyAlignment="1" applyProtection="1">
      <alignment vertical="center" wrapText="1"/>
    </xf>
    <xf numFmtId="1" fontId="2" fillId="0" borderId="13" xfId="0" applyNumberFormat="1" applyFont="1" applyFill="1" applyBorder="1" applyAlignment="1" applyProtection="1">
      <alignment horizontal="center" vertical="center" wrapText="1"/>
    </xf>
    <xf numFmtId="1" fontId="2" fillId="0" borderId="15" xfId="0" applyNumberFormat="1" applyFont="1" applyFill="1" applyBorder="1" applyAlignment="1" applyProtection="1">
      <alignment horizontal="center" vertical="center" wrapText="1"/>
    </xf>
    <xf numFmtId="1" fontId="2" fillId="0" borderId="21" xfId="0" applyNumberFormat="1" applyFont="1" applyFill="1" applyBorder="1" applyAlignment="1" applyProtection="1">
      <alignment horizontal="center" vertical="center" wrapText="1"/>
    </xf>
    <xf numFmtId="1" fontId="2" fillId="0" borderId="13" xfId="0" applyNumberFormat="1" applyFont="1" applyFill="1" applyBorder="1" applyAlignment="1" applyProtection="1">
      <alignment vertical="center" wrapText="1"/>
    </xf>
    <xf numFmtId="1" fontId="2" fillId="0" borderId="13" xfId="0" applyNumberFormat="1" applyFont="1" applyBorder="1" applyAlignment="1" applyProtection="1">
      <alignment vertical="center" wrapText="1"/>
    </xf>
    <xf numFmtId="1" fontId="2" fillId="0" borderId="13" xfId="0" applyNumberFormat="1" applyFont="1" applyFill="1" applyBorder="1" applyAlignment="1">
      <alignment horizontal="center" vertical="center" wrapText="1"/>
    </xf>
    <xf numFmtId="1" fontId="2" fillId="0" borderId="28" xfId="0" applyNumberFormat="1" applyFont="1" applyFill="1" applyBorder="1" applyAlignment="1">
      <alignment horizontal="center" vertical="center" wrapText="1"/>
    </xf>
    <xf numFmtId="1" fontId="2" fillId="0" borderId="23" xfId="0" applyNumberFormat="1" applyFont="1" applyBorder="1" applyAlignment="1">
      <alignment horizontal="center" vertical="center" wrapText="1"/>
    </xf>
    <xf numFmtId="1" fontId="1" fillId="0" borderId="23" xfId="0" applyNumberFormat="1" applyFont="1" applyFill="1" applyBorder="1" applyAlignment="1" applyProtection="1">
      <alignment horizontal="left" vertical="center"/>
    </xf>
    <xf numFmtId="1" fontId="1" fillId="0" borderId="29" xfId="0" applyNumberFormat="1" applyFont="1" applyFill="1" applyBorder="1" applyAlignment="1" applyProtection="1">
      <alignment horizontal="left" vertical="center" wrapText="1"/>
    </xf>
    <xf numFmtId="1" fontId="2" fillId="0" borderId="29" xfId="0" applyNumberFormat="1" applyFont="1" applyBorder="1" applyAlignment="1" applyProtection="1">
      <alignment horizontal="left" vertical="center" wrapText="1"/>
    </xf>
    <xf numFmtId="1" fontId="2" fillId="0" borderId="13" xfId="0" applyNumberFormat="1" applyFont="1" applyFill="1" applyBorder="1" applyAlignment="1" applyProtection="1">
      <alignment horizontal="left" vertical="center" wrapText="1"/>
    </xf>
    <xf numFmtId="1" fontId="2" fillId="0" borderId="28" xfId="0" applyNumberFormat="1" applyFont="1" applyFill="1" applyBorder="1" applyAlignment="1" applyProtection="1">
      <alignment horizontal="left" vertical="center" wrapText="1"/>
    </xf>
    <xf numFmtId="1" fontId="1" fillId="0" borderId="4" xfId="0" applyNumberFormat="1" applyFont="1" applyFill="1" applyBorder="1" applyAlignment="1" applyProtection="1">
      <alignment horizontal="left" vertical="center"/>
    </xf>
    <xf numFmtId="1" fontId="1" fillId="0" borderId="5" xfId="0" applyNumberFormat="1" applyFont="1" applyFill="1" applyBorder="1" applyAlignment="1" applyProtection="1">
      <alignment horizontal="left" vertical="center"/>
    </xf>
    <xf numFmtId="1" fontId="1" fillId="0" borderId="6" xfId="0" applyNumberFormat="1" applyFont="1" applyFill="1" applyBorder="1" applyAlignment="1" applyProtection="1">
      <alignment horizontal="left" vertical="center"/>
    </xf>
    <xf numFmtId="1" fontId="2" fillId="0" borderId="15" xfId="1" applyNumberFormat="1" applyFont="1" applyFill="1" applyBorder="1" applyAlignment="1" applyProtection="1">
      <alignment horizontal="left" vertical="center" wrapText="1"/>
    </xf>
    <xf numFmtId="1" fontId="2" fillId="0" borderId="21" xfId="1" applyNumberFormat="1" applyFont="1" applyFill="1" applyBorder="1" applyAlignment="1" applyProtection="1">
      <alignment horizontal="left" vertical="center" wrapText="1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13" fillId="0" borderId="50" xfId="0" applyNumberFormat="1" applyFont="1" applyBorder="1" applyAlignment="1" applyProtection="1">
      <alignment horizontal="center" vertical="center" wrapText="1"/>
    </xf>
    <xf numFmtId="1" fontId="13" fillId="0" borderId="5" xfId="0" applyNumberFormat="1" applyFont="1" applyBorder="1" applyAlignment="1" applyProtection="1">
      <alignment horizontal="center" vertical="center" wrapText="1"/>
    </xf>
    <xf numFmtId="1" fontId="13" fillId="0" borderId="55" xfId="0" applyNumberFormat="1" applyFont="1" applyBorder="1" applyAlignment="1" applyProtection="1">
      <alignment horizontal="center" vertical="center" wrapText="1"/>
    </xf>
    <xf numFmtId="1" fontId="2" fillId="0" borderId="25" xfId="0" applyNumberFormat="1" applyFont="1" applyFill="1" applyBorder="1" applyAlignment="1">
      <alignment horizontal="center" vertical="center" wrapText="1"/>
    </xf>
    <xf numFmtId="1" fontId="2" fillId="0" borderId="27" xfId="0" applyNumberFormat="1" applyFont="1" applyFill="1" applyBorder="1" applyAlignment="1">
      <alignment horizontal="center" vertical="center" wrapText="1"/>
    </xf>
    <xf numFmtId="1" fontId="2" fillId="0" borderId="62" xfId="0" applyNumberFormat="1" applyFont="1" applyFill="1" applyBorder="1" applyAlignment="1">
      <alignment horizontal="center" vertical="center" wrapText="1"/>
    </xf>
    <xf numFmtId="1" fontId="2" fillId="0" borderId="63" xfId="0" applyNumberFormat="1" applyFont="1" applyFill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center" vertical="center" wrapText="1"/>
    </xf>
    <xf numFmtId="1" fontId="2" fillId="0" borderId="6" xfId="0" applyNumberFormat="1" applyFont="1" applyBorder="1" applyAlignment="1">
      <alignment horizontal="center" vertical="center" wrapText="1"/>
    </xf>
    <xf numFmtId="1" fontId="1" fillId="0" borderId="4" xfId="0" applyNumberFormat="1" applyFont="1" applyFill="1" applyBorder="1" applyAlignment="1" applyProtection="1">
      <alignment horizontal="left" vertical="center" wrapText="1"/>
    </xf>
    <xf numFmtId="1" fontId="2" fillId="0" borderId="5" xfId="0" applyNumberFormat="1" applyFont="1" applyBorder="1" applyAlignment="1" applyProtection="1">
      <alignment horizontal="left" vertical="center" wrapText="1"/>
    </xf>
    <xf numFmtId="1" fontId="2" fillId="0" borderId="6" xfId="0" applyNumberFormat="1" applyFont="1" applyBorder="1" applyAlignment="1" applyProtection="1">
      <alignment horizontal="left" vertical="center" wrapText="1"/>
    </xf>
    <xf numFmtId="1" fontId="2" fillId="0" borderId="4" xfId="0" applyNumberFormat="1" applyFont="1" applyFill="1" applyBorder="1" applyAlignment="1" applyProtection="1">
      <alignment horizontal="center"/>
    </xf>
    <xf numFmtId="1" fontId="2" fillId="0" borderId="5" xfId="0" applyNumberFormat="1" applyFont="1" applyFill="1" applyBorder="1" applyAlignment="1" applyProtection="1">
      <alignment horizontal="center"/>
    </xf>
    <xf numFmtId="1" fontId="2" fillId="0" borderId="6" xfId="0" applyNumberFormat="1" applyFont="1" applyFill="1" applyBorder="1" applyAlignment="1" applyProtection="1">
      <alignment horizontal="center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67" xfId="0" applyNumberFormat="1" applyFont="1" applyFill="1" applyBorder="1" applyAlignment="1" applyProtection="1">
      <alignment horizontal="center" vertical="center" wrapText="1"/>
    </xf>
    <xf numFmtId="1" fontId="2" fillId="0" borderId="75" xfId="0" applyNumberFormat="1" applyFont="1" applyFill="1" applyBorder="1" applyAlignment="1" applyProtection="1">
      <alignment horizontal="center" vertical="center" wrapText="1"/>
    </xf>
    <xf numFmtId="1" fontId="2" fillId="0" borderId="73" xfId="1" applyNumberFormat="1" applyFont="1" applyFill="1" applyBorder="1" applyAlignment="1" applyProtection="1">
      <alignment horizontal="left" vertical="center" wrapText="1"/>
    </xf>
    <xf numFmtId="1" fontId="2" fillId="0" borderId="20" xfId="1" applyNumberFormat="1" applyFont="1" applyFill="1" applyBorder="1" applyAlignment="1" applyProtection="1">
      <alignment horizontal="left" vertical="center" wrapText="1"/>
    </xf>
    <xf numFmtId="1" fontId="2" fillId="0" borderId="112" xfId="0" applyNumberFormat="1" applyFont="1" applyFill="1" applyBorder="1" applyAlignment="1" applyProtection="1">
      <alignment horizontal="center" vertical="center" wrapText="1"/>
    </xf>
    <xf numFmtId="1" fontId="2" fillId="0" borderId="104" xfId="0" applyNumberFormat="1" applyFont="1" applyFill="1" applyBorder="1" applyAlignment="1" applyProtection="1">
      <alignment horizontal="center" vertical="center" wrapText="1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13" fillId="0" borderId="2" xfId="0" applyNumberFormat="1" applyFont="1" applyFill="1" applyBorder="1" applyAlignment="1" applyProtection="1">
      <alignment horizontal="center" vertical="center"/>
    </xf>
    <xf numFmtId="1" fontId="13" fillId="0" borderId="46" xfId="0" applyNumberFormat="1" applyFont="1" applyFill="1" applyBorder="1" applyAlignment="1" applyProtection="1">
      <alignment horizontal="center" vertical="center"/>
    </xf>
    <xf numFmtId="1" fontId="13" fillId="0" borderId="8" xfId="0" applyNumberFormat="1" applyFont="1" applyFill="1" applyBorder="1" applyAlignment="1" applyProtection="1">
      <alignment horizontal="center" vertical="center"/>
    </xf>
    <xf numFmtId="1" fontId="13" fillId="0" borderId="2" xfId="0" applyNumberFormat="1" applyFont="1" applyFill="1" applyBorder="1" applyAlignment="1">
      <alignment horizontal="center" vertical="center"/>
    </xf>
    <xf numFmtId="1" fontId="13" fillId="0" borderId="46" xfId="0" applyNumberFormat="1" applyFont="1" applyFill="1" applyBorder="1" applyAlignment="1">
      <alignment horizontal="center" vertical="center"/>
    </xf>
    <xf numFmtId="1" fontId="13" fillId="0" borderId="8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 applyProtection="1">
      <alignment horizontal="left"/>
    </xf>
    <xf numFmtId="1" fontId="2" fillId="0" borderId="50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/>
    </xf>
    <xf numFmtId="1" fontId="2" fillId="0" borderId="52" xfId="0" applyNumberFormat="1" applyFont="1" applyFill="1" applyBorder="1" applyAlignment="1" applyProtection="1">
      <alignment vertical="center" wrapText="1"/>
    </xf>
    <xf numFmtId="1" fontId="2" fillId="0" borderId="35" xfId="0" applyNumberFormat="1" applyFont="1" applyFill="1" applyBorder="1" applyAlignment="1" applyProtection="1">
      <alignment vertical="center" wrapText="1"/>
    </xf>
    <xf numFmtId="1" fontId="2" fillId="0" borderId="71" xfId="0" applyNumberFormat="1" applyFont="1" applyFill="1" applyBorder="1" applyAlignment="1" applyProtection="1">
      <alignment vertical="center" wrapText="1"/>
    </xf>
    <xf numFmtId="1" fontId="2" fillId="0" borderId="17" xfId="0" applyNumberFormat="1" applyFont="1" applyFill="1" applyBorder="1" applyAlignment="1" applyProtection="1">
      <alignment vertical="center" wrapText="1"/>
    </xf>
    <xf numFmtId="1" fontId="2" fillId="0" borderId="32" xfId="0" applyNumberFormat="1" applyFont="1" applyFill="1" applyBorder="1" applyAlignment="1" applyProtection="1">
      <alignment vertical="center" wrapText="1"/>
    </xf>
    <xf numFmtId="1" fontId="2" fillId="0" borderId="18" xfId="0" applyNumberFormat="1" applyFont="1" applyFill="1" applyBorder="1" applyAlignment="1" applyProtection="1">
      <alignment vertical="center" wrapText="1"/>
    </xf>
    <xf numFmtId="1" fontId="2" fillId="0" borderId="2" xfId="0" applyNumberFormat="1" applyFont="1" applyFill="1" applyBorder="1" applyAlignment="1" applyProtection="1">
      <alignment horizontal="center" vertical="center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120" xfId="0" applyNumberFormat="1" applyFont="1" applyFill="1" applyBorder="1" applyAlignment="1" applyProtection="1">
      <alignment horizontal="center" vertical="center"/>
    </xf>
    <xf numFmtId="1" fontId="2" fillId="0" borderId="125" xfId="0" applyNumberFormat="1" applyFont="1" applyFill="1" applyBorder="1" applyAlignment="1" applyProtection="1">
      <alignment horizontal="center" vertical="center"/>
    </xf>
    <xf numFmtId="1" fontId="2" fillId="0" borderId="8" xfId="0" applyNumberFormat="1" applyFont="1" applyFill="1" applyBorder="1" applyAlignment="1" applyProtection="1">
      <alignment horizontal="center" vertical="center"/>
    </xf>
    <xf numFmtId="1" fontId="2" fillId="0" borderId="65" xfId="0" applyNumberFormat="1" applyFont="1" applyFill="1" applyBorder="1" applyAlignment="1" applyProtection="1">
      <alignment vertical="center" wrapText="1"/>
    </xf>
    <xf numFmtId="1" fontId="2" fillId="0" borderId="66" xfId="0" applyNumberFormat="1" applyFont="1" applyFill="1" applyBorder="1" applyAlignment="1" applyProtection="1">
      <alignment vertical="center" wrapText="1"/>
    </xf>
    <xf numFmtId="1" fontId="2" fillId="0" borderId="28" xfId="0" applyNumberFormat="1" applyFont="1" applyBorder="1" applyAlignment="1" applyProtection="1">
      <alignment vertical="center" wrapText="1"/>
    </xf>
    <xf numFmtId="1" fontId="2" fillId="0" borderId="68" xfId="0" applyNumberFormat="1" applyFont="1" applyFill="1" applyBorder="1" applyAlignment="1" applyProtection="1">
      <alignment vertical="center" wrapText="1"/>
    </xf>
    <xf numFmtId="1" fontId="2" fillId="0" borderId="34" xfId="0" applyNumberFormat="1" applyFont="1" applyBorder="1" applyAlignment="1" applyProtection="1">
      <alignment vertical="center" wrapText="1"/>
    </xf>
    <xf numFmtId="1" fontId="2" fillId="0" borderId="69" xfId="0" applyNumberFormat="1" applyFont="1" applyFill="1" applyBorder="1" applyAlignment="1" applyProtection="1">
      <alignment vertical="center" wrapText="1"/>
    </xf>
    <xf numFmtId="1" fontId="2" fillId="0" borderId="72" xfId="0" applyNumberFormat="1" applyFont="1" applyFill="1" applyBorder="1" applyAlignment="1" applyProtection="1">
      <alignment horizontal="left" vertical="center" wrapText="1"/>
    </xf>
    <xf numFmtId="1" fontId="2" fillId="0" borderId="70" xfId="1" applyNumberFormat="1" applyFont="1" applyFill="1" applyBorder="1" applyAlignment="1" applyProtection="1">
      <alignment horizontal="left" vertical="center" wrapText="1"/>
    </xf>
    <xf numFmtId="1" fontId="2" fillId="0" borderId="71" xfId="1" applyNumberFormat="1" applyFont="1" applyFill="1" applyBorder="1" applyAlignment="1" applyProtection="1">
      <alignment horizontal="left" vertical="center" wrapText="1"/>
    </xf>
    <xf numFmtId="1" fontId="2" fillId="0" borderId="72" xfId="1" applyNumberFormat="1" applyFont="1" applyFill="1" applyBorder="1" applyAlignment="1" applyProtection="1">
      <alignment horizontal="left" vertical="center" wrapText="1"/>
    </xf>
    <xf numFmtId="1" fontId="2" fillId="0" borderId="18" xfId="1" applyNumberFormat="1" applyFont="1" applyFill="1" applyBorder="1" applyAlignment="1" applyProtection="1">
      <alignment horizontal="left" vertical="center" wrapText="1"/>
    </xf>
    <xf numFmtId="1" fontId="2" fillId="0" borderId="74" xfId="0" applyNumberFormat="1" applyFont="1" applyFill="1" applyBorder="1" applyAlignment="1" applyProtection="1">
      <alignment horizontal="left" vertical="center" wrapText="1"/>
    </xf>
    <xf numFmtId="1" fontId="2" fillId="0" borderId="4" xfId="0" applyNumberFormat="1" applyFont="1" applyFill="1" applyBorder="1" applyAlignment="1" applyProtection="1">
      <alignment horizontal="left" wrapText="1"/>
    </xf>
    <xf numFmtId="1" fontId="2" fillId="0" borderId="6" xfId="0" applyNumberFormat="1" applyFont="1" applyFill="1" applyBorder="1" applyAlignment="1" applyProtection="1">
      <alignment horizontal="left" wrapText="1"/>
    </xf>
    <xf numFmtId="1" fontId="2" fillId="0" borderId="17" xfId="0" applyNumberFormat="1" applyFont="1" applyFill="1" applyBorder="1" applyAlignment="1" applyProtection="1">
      <alignment horizontal="left" wrapText="1"/>
    </xf>
    <xf numFmtId="1" fontId="2" fillId="0" borderId="18" xfId="0" applyNumberFormat="1" applyFont="1" applyFill="1" applyBorder="1" applyAlignment="1" applyProtection="1">
      <alignment horizontal="left" wrapText="1"/>
    </xf>
    <xf numFmtId="1" fontId="2" fillId="2" borderId="4" xfId="0" applyNumberFormat="1" applyFont="1" applyFill="1" applyBorder="1" applyAlignment="1" applyProtection="1">
      <alignment horizontal="center" vertical="center"/>
    </xf>
    <xf numFmtId="1" fontId="2" fillId="2" borderId="5" xfId="0" applyNumberFormat="1" applyFont="1" applyFill="1" applyBorder="1" applyAlignment="1" applyProtection="1">
      <alignment horizontal="center" vertical="center"/>
    </xf>
    <xf numFmtId="1" fontId="2" fillId="2" borderId="6" xfId="0" applyNumberFormat="1" applyFont="1" applyFill="1" applyBorder="1" applyAlignment="1" applyProtection="1">
      <alignment horizontal="center" vertical="center"/>
    </xf>
    <xf numFmtId="1" fontId="2" fillId="0" borderId="4" xfId="0" applyNumberFormat="1" applyFont="1" applyFill="1" applyBorder="1" applyAlignment="1" applyProtection="1">
      <alignment horizontal="left" vertical="center"/>
    </xf>
    <xf numFmtId="1" fontId="2" fillId="0" borderId="6" xfId="0" applyNumberFormat="1" applyFont="1" applyFill="1" applyBorder="1" applyAlignment="1" applyProtection="1">
      <alignment horizontal="left" vertical="center"/>
    </xf>
    <xf numFmtId="1" fontId="2" fillId="0" borderId="0" xfId="0" applyNumberFormat="1" applyFont="1" applyFill="1" applyBorder="1" applyAlignment="1" applyProtection="1">
      <alignment horizontal="center" vertical="center" wrapText="1"/>
    </xf>
    <xf numFmtId="1" fontId="2" fillId="0" borderId="30" xfId="0" applyNumberFormat="1" applyFont="1" applyBorder="1" applyAlignment="1" applyProtection="1">
      <alignment horizontal="center" vertical="center" wrapText="1"/>
    </xf>
    <xf numFmtId="1" fontId="2" fillId="0" borderId="46" xfId="0" applyNumberFormat="1" applyFont="1" applyBorder="1" applyAlignment="1" applyProtection="1">
      <alignment horizontal="center" vertical="center" wrapText="1"/>
    </xf>
    <xf numFmtId="1" fontId="2" fillId="0" borderId="15" xfId="0" applyNumberFormat="1" applyFont="1" applyFill="1" applyBorder="1" applyAlignment="1" applyProtection="1">
      <alignment horizontal="left"/>
    </xf>
    <xf numFmtId="1" fontId="2" fillId="0" borderId="19" xfId="0" applyNumberFormat="1" applyFont="1" applyFill="1" applyBorder="1" applyAlignment="1" applyProtection="1">
      <alignment horizontal="left" wrapText="1"/>
    </xf>
    <xf numFmtId="1" fontId="2" fillId="0" borderId="20" xfId="0" applyNumberFormat="1" applyFont="1" applyFill="1" applyBorder="1" applyAlignment="1" applyProtection="1">
      <alignment horizontal="left" wrapText="1"/>
    </xf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1" fillId="0" borderId="13" xfId="0" applyNumberFormat="1" applyFont="1" applyFill="1" applyBorder="1" applyAlignment="1" applyProtection="1">
      <alignment horizontal="left"/>
    </xf>
    <xf numFmtId="1" fontId="2" fillId="0" borderId="13" xfId="0" applyNumberFormat="1" applyFont="1" applyBorder="1" applyAlignment="1" applyProtection="1">
      <alignment horizontal="left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4" xfId="0" applyNumberFormat="1" applyFont="1" applyBorder="1" applyAlignment="1" applyProtection="1">
      <alignment horizontal="center" vertical="center"/>
    </xf>
    <xf numFmtId="1" fontId="2" fillId="0" borderId="5" xfId="0" applyNumberFormat="1" applyFont="1" applyBorder="1" applyAlignment="1" applyProtection="1">
      <alignment horizontal="center" vertical="center"/>
    </xf>
    <xf numFmtId="1" fontId="2" fillId="0" borderId="6" xfId="0" applyNumberFormat="1" applyFont="1" applyBorder="1" applyAlignment="1" applyProtection="1">
      <alignment horizontal="center" vertical="center"/>
    </xf>
    <xf numFmtId="1" fontId="2" fillId="0" borderId="17" xfId="0" applyNumberFormat="1" applyFont="1" applyBorder="1" applyAlignment="1" applyProtection="1">
      <alignment wrapText="1"/>
    </xf>
    <xf numFmtId="1" fontId="2" fillId="0" borderId="18" xfId="0" applyNumberFormat="1" applyFont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center" wrapText="1"/>
    </xf>
    <xf numFmtId="1" fontId="2" fillId="0" borderId="6" xfId="0" applyNumberFormat="1" applyFont="1" applyFill="1" applyBorder="1" applyAlignment="1" applyProtection="1">
      <alignment horizontal="center" wrapText="1"/>
    </xf>
    <xf numFmtId="1" fontId="2" fillId="0" borderId="24" xfId="0" applyNumberFormat="1" applyFont="1" applyBorder="1" applyAlignment="1" applyProtection="1">
      <alignment wrapText="1"/>
    </xf>
    <xf numFmtId="1" fontId="2" fillId="0" borderId="25" xfId="0" applyNumberFormat="1" applyFont="1" applyBorder="1" applyAlignment="1" applyProtection="1">
      <alignment wrapText="1"/>
    </xf>
    <xf numFmtId="1" fontId="2" fillId="0" borderId="17" xfId="0" applyNumberFormat="1" applyFont="1" applyFill="1" applyBorder="1" applyAlignment="1" applyProtection="1">
      <alignment wrapText="1"/>
    </xf>
    <xf numFmtId="1" fontId="2" fillId="0" borderId="18" xfId="0" applyNumberFormat="1" applyFont="1" applyFill="1" applyBorder="1" applyAlignment="1" applyProtection="1">
      <alignment wrapText="1"/>
    </xf>
    <xf numFmtId="1" fontId="2" fillId="0" borderId="26" xfId="0" applyNumberFormat="1" applyFont="1" applyFill="1" applyBorder="1" applyAlignment="1" applyProtection="1">
      <alignment horizontal="left" wrapText="1"/>
    </xf>
    <xf numFmtId="1" fontId="2" fillId="0" borderId="27" xfId="0" applyNumberFormat="1" applyFont="1" applyFill="1" applyBorder="1" applyAlignment="1" applyProtection="1">
      <alignment horizontal="left" wrapText="1"/>
    </xf>
    <xf numFmtId="1" fontId="2" fillId="0" borderId="24" xfId="0" applyNumberFormat="1" applyFont="1" applyFill="1" applyBorder="1" applyAlignment="1" applyProtection="1">
      <alignment horizontal="left"/>
    </xf>
    <xf numFmtId="1" fontId="2" fillId="0" borderId="25" xfId="0" applyNumberFormat="1" applyFont="1" applyFill="1" applyBorder="1" applyAlignment="1" applyProtection="1">
      <alignment horizontal="left"/>
    </xf>
    <xf numFmtId="1" fontId="2" fillId="0" borderId="26" xfId="0" applyNumberFormat="1" applyFont="1" applyFill="1" applyBorder="1" applyAlignment="1" applyProtection="1">
      <alignment horizontal="left"/>
    </xf>
    <xf numFmtId="1" fontId="2" fillId="0" borderId="27" xfId="0" applyNumberFormat="1" applyFont="1" applyFill="1" applyBorder="1" applyAlignment="1" applyProtection="1">
      <alignment horizontal="left"/>
    </xf>
    <xf numFmtId="1" fontId="2" fillId="0" borderId="15" xfId="0" applyNumberFormat="1" applyFont="1" applyFill="1" applyBorder="1" applyAlignment="1" applyProtection="1">
      <alignment horizontal="left" vertical="center" wrapText="1"/>
    </xf>
    <xf numFmtId="1" fontId="2" fillId="0" borderId="34" xfId="0" applyNumberFormat="1" applyFont="1" applyFill="1" applyBorder="1" applyAlignment="1" applyProtection="1">
      <alignment horizontal="left" vertical="center" wrapText="1"/>
    </xf>
    <xf numFmtId="1" fontId="2" fillId="0" borderId="21" xfId="0" applyNumberFormat="1" applyFont="1" applyBorder="1" applyAlignment="1" applyProtection="1">
      <alignment horizontal="left" vertical="center" wrapText="1"/>
    </xf>
    <xf numFmtId="1" fontId="2" fillId="0" borderId="37" xfId="0" applyNumberFormat="1" applyFont="1" applyFill="1" applyBorder="1" applyAlignment="1" applyProtection="1">
      <alignment horizontal="left" vertical="center"/>
    </xf>
    <xf numFmtId="1" fontId="2" fillId="0" borderId="38" xfId="0" applyNumberFormat="1" applyFont="1" applyFill="1" applyBorder="1" applyAlignment="1" applyProtection="1">
      <alignment horizontal="left" vertical="center"/>
    </xf>
    <xf numFmtId="1" fontId="2" fillId="0" borderId="24" xfId="0" applyNumberFormat="1" applyFont="1" applyFill="1" applyBorder="1" applyAlignment="1" applyProtection="1">
      <alignment vertical="center" wrapText="1"/>
    </xf>
    <xf numFmtId="1" fontId="2" fillId="0" borderId="25" xfId="0" applyNumberFormat="1" applyFont="1" applyFill="1" applyBorder="1" applyAlignment="1" applyProtection="1">
      <alignment vertical="center" wrapText="1"/>
    </xf>
    <xf numFmtId="1" fontId="2" fillId="0" borderId="26" xfId="0" applyNumberFormat="1" applyFont="1" applyFill="1" applyBorder="1" applyAlignment="1" applyProtection="1">
      <alignment vertical="center" wrapText="1"/>
    </xf>
    <xf numFmtId="1" fontId="2" fillId="0" borderId="27" xfId="0" applyNumberFormat="1" applyFont="1" applyFill="1" applyBorder="1" applyAlignment="1" applyProtection="1">
      <alignment vertical="center" wrapText="1"/>
    </xf>
    <xf numFmtId="1" fontId="2" fillId="0" borderId="30" xfId="0" applyNumberFormat="1" applyFont="1" applyFill="1" applyBorder="1" applyAlignment="1" applyProtection="1">
      <alignment horizontal="center" vertical="center"/>
    </xf>
    <xf numFmtId="1" fontId="2" fillId="0" borderId="1" xfId="0" applyNumberFormat="1" applyFont="1" applyBorder="1" applyAlignment="1" applyProtection="1">
      <alignment horizontal="center" vertical="center" wrapText="1"/>
    </xf>
    <xf numFmtId="1" fontId="2" fillId="0" borderId="43" xfId="0" applyNumberFormat="1" applyFont="1" applyBorder="1" applyAlignment="1" applyProtection="1">
      <alignment horizontal="center" vertical="center" wrapText="1"/>
    </xf>
    <xf numFmtId="1" fontId="2" fillId="0" borderId="2" xfId="0" applyNumberFormat="1" applyFont="1" applyBorder="1" applyAlignment="1" applyProtection="1">
      <alignment horizontal="center" vertical="center" wrapText="1"/>
    </xf>
    <xf numFmtId="1" fontId="2" fillId="0" borderId="0" xfId="0" applyNumberFormat="1" applyFont="1" applyBorder="1" applyAlignment="1" applyProtection="1">
      <alignment horizontal="center" vertical="center" wrapText="1"/>
    </xf>
    <xf numFmtId="1" fontId="2" fillId="0" borderId="24" xfId="0" applyNumberFormat="1" applyFont="1" applyFill="1" applyBorder="1" applyAlignment="1" applyProtection="1">
      <alignment horizontal="left" wrapText="1"/>
    </xf>
    <xf numFmtId="1" fontId="2" fillId="0" borderId="25" xfId="0" applyNumberFormat="1" applyFont="1" applyFill="1" applyBorder="1" applyAlignment="1" applyProtection="1">
      <alignment horizontal="left" wrapText="1"/>
    </xf>
    <xf numFmtId="1" fontId="2" fillId="0" borderId="19" xfId="0" applyNumberFormat="1" applyFont="1" applyFill="1" applyBorder="1" applyAlignment="1" applyProtection="1">
      <alignment wrapText="1"/>
    </xf>
    <xf numFmtId="1" fontId="2" fillId="0" borderId="20" xfId="0" applyNumberFormat="1" applyFont="1" applyFill="1" applyBorder="1" applyAlignment="1" applyProtection="1">
      <alignment wrapText="1"/>
    </xf>
    <xf numFmtId="1" fontId="2" fillId="0" borderId="3" xfId="0" applyNumberFormat="1" applyFont="1" applyBorder="1" applyAlignment="1" applyProtection="1">
      <alignment horizontal="left" vertical="center"/>
    </xf>
    <xf numFmtId="1" fontId="2" fillId="0" borderId="9" xfId="0" applyNumberFormat="1" applyFont="1" applyBorder="1" applyAlignment="1" applyProtection="1">
      <alignment horizontal="left" vertical="center"/>
    </xf>
    <xf numFmtId="1" fontId="2" fillId="0" borderId="7" xfId="0" applyNumberFormat="1" applyFont="1" applyFill="1" applyBorder="1" applyAlignment="1" applyProtection="1">
      <alignment horizontal="left"/>
    </xf>
    <xf numFmtId="1" fontId="2" fillId="0" borderId="8" xfId="0" applyNumberFormat="1" applyFont="1" applyFill="1" applyBorder="1" applyAlignment="1" applyProtection="1">
      <alignment horizontal="left"/>
    </xf>
    <xf numFmtId="1" fontId="1" fillId="0" borderId="23" xfId="0" applyNumberFormat="1" applyFont="1" applyFill="1" applyBorder="1" applyAlignment="1" applyProtection="1">
      <alignment horizontal="left"/>
    </xf>
    <xf numFmtId="1" fontId="2" fillId="0" borderId="76" xfId="0" applyNumberFormat="1" applyFont="1" applyFill="1" applyBorder="1" applyAlignment="1" applyProtection="1">
      <alignment vertical="center" wrapText="1"/>
    </xf>
    <xf numFmtId="1" fontId="2" fillId="0" borderId="19" xfId="0" applyNumberFormat="1" applyFont="1" applyFill="1" applyBorder="1" applyAlignment="1" applyProtection="1">
      <alignment horizontal="left" vertical="center" wrapText="1"/>
    </xf>
    <xf numFmtId="1" fontId="2" fillId="0" borderId="36" xfId="0" applyNumberFormat="1" applyFont="1" applyFill="1" applyBorder="1" applyAlignment="1" applyProtection="1">
      <alignment horizontal="left" vertical="center" wrapText="1"/>
    </xf>
    <xf numFmtId="1" fontId="2" fillId="0" borderId="20" xfId="0" applyNumberFormat="1" applyFont="1" applyFill="1" applyBorder="1" applyAlignment="1" applyProtection="1">
      <alignment horizontal="left" vertical="center" wrapText="1"/>
    </xf>
    <xf numFmtId="1" fontId="2" fillId="0" borderId="28" xfId="0" applyNumberFormat="1" applyFont="1" applyFill="1" applyBorder="1" applyAlignment="1" applyProtection="1">
      <alignment vertical="center" wrapText="1"/>
    </xf>
    <xf numFmtId="1" fontId="2" fillId="0" borderId="93" xfId="0" applyNumberFormat="1" applyFont="1" applyFill="1" applyBorder="1" applyAlignment="1" applyProtection="1">
      <alignment horizontal="left" vertical="center" wrapText="1"/>
    </xf>
    <xf numFmtId="1" fontId="2" fillId="0" borderId="13" xfId="0" applyNumberFormat="1" applyFont="1" applyFill="1" applyBorder="1" applyAlignment="1" applyProtection="1">
      <alignment horizontal="center" vertical="center"/>
    </xf>
    <xf numFmtId="1" fontId="2" fillId="0" borderId="28" xfId="0" applyNumberFormat="1" applyFont="1" applyFill="1" applyBorder="1" applyAlignment="1" applyProtection="1">
      <alignment horizontal="center" vertical="center"/>
    </xf>
    <xf numFmtId="1" fontId="2" fillId="0" borderId="34" xfId="0" applyNumberFormat="1" applyFont="1" applyBorder="1" applyAlignment="1" applyProtection="1">
      <alignment horizontal="left" vertical="center" wrapText="1"/>
    </xf>
    <xf numFmtId="1" fontId="2" fillId="0" borderId="15" xfId="0" applyNumberFormat="1" applyFont="1" applyBorder="1" applyAlignment="1" applyProtection="1">
      <alignment horizontal="left" vertical="center" wrapText="1"/>
    </xf>
    <xf numFmtId="1" fontId="2" fillId="0" borderId="28" xfId="0" applyNumberFormat="1" applyFont="1" applyFill="1" applyBorder="1" applyAlignment="1" applyProtection="1">
      <alignment horizontal="center" vertical="center" wrapText="1"/>
    </xf>
    <xf numFmtId="1" fontId="2" fillId="0" borderId="7" xfId="0" applyNumberFormat="1" applyFont="1" applyBorder="1" applyAlignment="1" applyProtection="1">
      <alignment horizontal="center" vertical="center" wrapText="1"/>
    </xf>
    <xf numFmtId="1" fontId="2" fillId="0" borderId="49" xfId="0" applyNumberFormat="1" applyFont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vertical="center" wrapText="1"/>
    </xf>
    <xf numFmtId="1" fontId="2" fillId="0" borderId="6" xfId="0" applyNumberFormat="1" applyFont="1" applyFill="1" applyBorder="1" applyAlignment="1" applyProtection="1">
      <alignment vertical="center" wrapText="1"/>
    </xf>
    <xf numFmtId="1" fontId="2" fillId="0" borderId="82" xfId="0" applyNumberFormat="1" applyFont="1" applyFill="1" applyBorder="1" applyAlignment="1" applyProtection="1">
      <alignment horizontal="left" wrapText="1"/>
    </xf>
    <xf numFmtId="1" fontId="2" fillId="0" borderId="83" xfId="0" applyNumberFormat="1" applyFont="1" applyFill="1" applyBorder="1" applyAlignment="1" applyProtection="1">
      <alignment horizontal="left" wrapText="1"/>
    </xf>
    <xf numFmtId="1" fontId="21" fillId="0" borderId="0" xfId="0" applyNumberFormat="1" applyFont="1" applyFill="1" applyAlignment="1">
      <alignment horizontal="center" vertical="center"/>
    </xf>
    <xf numFmtId="1" fontId="21" fillId="0" borderId="2" xfId="0" applyNumberFormat="1" applyFont="1" applyFill="1" applyBorder="1" applyAlignment="1">
      <alignment horizontal="center" vertical="center"/>
    </xf>
    <xf numFmtId="1" fontId="21" fillId="0" borderId="46" xfId="0" applyNumberFormat="1" applyFont="1" applyFill="1" applyBorder="1" applyAlignment="1">
      <alignment horizontal="center" vertical="center"/>
    </xf>
    <xf numFmtId="1" fontId="21" fillId="0" borderId="8" xfId="0" applyNumberFormat="1" applyFont="1" applyFill="1" applyBorder="1" applyAlignment="1">
      <alignment horizontal="center" vertical="center"/>
    </xf>
    <xf numFmtId="1" fontId="2" fillId="0" borderId="43" xfId="0" applyNumberFormat="1" applyFont="1" applyFill="1" applyBorder="1" applyAlignment="1" applyProtection="1">
      <alignment horizontal="center" vertical="center"/>
    </xf>
    <xf numFmtId="1" fontId="2" fillId="0" borderId="49" xfId="0" applyNumberFormat="1" applyFont="1" applyFill="1" applyBorder="1" applyAlignment="1" applyProtection="1">
      <alignment horizontal="center" vertical="center"/>
    </xf>
    <xf numFmtId="1" fontId="2" fillId="0" borderId="55" xfId="0" applyNumberFormat="1" applyFont="1" applyFill="1" applyBorder="1" applyAlignment="1" applyProtection="1">
      <alignment horizontal="center" vertical="center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29" xfId="0" applyNumberFormat="1" applyFont="1" applyFill="1" applyBorder="1" applyAlignment="1" applyProtection="1">
      <alignment horizontal="center" vertical="center"/>
      <protection hidden="1"/>
    </xf>
    <xf numFmtId="1" fontId="2" fillId="0" borderId="9" xfId="0" applyNumberFormat="1" applyFont="1" applyFill="1" applyBorder="1" applyAlignment="1" applyProtection="1">
      <alignment horizontal="center" vertical="center"/>
      <protection hidden="1"/>
    </xf>
    <xf numFmtId="1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8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4" xfId="0" applyNumberFormat="1" applyFont="1" applyFill="1" applyBorder="1" applyAlignment="1" applyProtection="1">
      <alignment horizontal="center" vertical="center"/>
      <protection hidden="1"/>
    </xf>
    <xf numFmtId="1" fontId="2" fillId="0" borderId="5" xfId="0" applyNumberFormat="1" applyFont="1" applyFill="1" applyBorder="1" applyAlignment="1" applyProtection="1">
      <alignment horizontal="center" vertical="center"/>
      <protection hidden="1"/>
    </xf>
    <xf numFmtId="1" fontId="2" fillId="0" borderId="6" xfId="0" applyNumberFormat="1" applyFont="1" applyFill="1" applyBorder="1" applyAlignment="1" applyProtection="1">
      <alignment horizontal="center" vertical="center"/>
      <protection hidden="1"/>
    </xf>
    <xf numFmtId="1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29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90" xfId="0" applyNumberFormat="1" applyFont="1" applyFill="1" applyBorder="1" applyAlignment="1" applyProtection="1">
      <alignment horizontal="left"/>
    </xf>
    <xf numFmtId="1" fontId="2" fillId="0" borderId="91" xfId="0" applyNumberFormat="1" applyFont="1" applyFill="1" applyBorder="1" applyAlignment="1" applyProtection="1">
      <alignment horizontal="left"/>
    </xf>
    <xf numFmtId="1" fontId="2" fillId="0" borderId="89" xfId="0" applyNumberFormat="1" applyFont="1" applyFill="1" applyBorder="1" applyAlignment="1" applyProtection="1">
      <alignment horizontal="left"/>
    </xf>
    <xf numFmtId="1" fontId="2" fillId="0" borderId="146" xfId="0" applyNumberFormat="1" applyFont="1" applyFill="1" applyBorder="1" applyAlignment="1" applyProtection="1">
      <alignment horizontal="left"/>
    </xf>
    <xf numFmtId="1" fontId="2" fillId="0" borderId="37" xfId="0" applyNumberFormat="1" applyFont="1" applyFill="1" applyBorder="1" applyAlignment="1" applyProtection="1">
      <alignment horizontal="left"/>
    </xf>
    <xf numFmtId="1" fontId="2" fillId="0" borderId="38" xfId="0" applyNumberFormat="1" applyFont="1" applyFill="1" applyBorder="1" applyAlignment="1" applyProtection="1">
      <alignment horizontal="left"/>
    </xf>
    <xf numFmtId="1" fontId="2" fillId="0" borderId="82" xfId="0" applyNumberFormat="1" applyFont="1" applyFill="1" applyBorder="1" applyAlignment="1" applyProtection="1">
      <alignment horizontal="left"/>
    </xf>
    <xf numFmtId="1" fontId="2" fillId="0" borderId="83" xfId="0" applyNumberFormat="1" applyFont="1" applyFill="1" applyBorder="1" applyAlignment="1" applyProtection="1">
      <alignment horizontal="left"/>
    </xf>
    <xf numFmtId="1" fontId="2" fillId="0" borderId="147" xfId="0" applyNumberFormat="1" applyFont="1" applyFill="1" applyBorder="1" applyAlignment="1" applyProtection="1">
      <alignment horizontal="center" vertical="center"/>
    </xf>
    <xf numFmtId="1" fontId="2" fillId="0" borderId="55" xfId="0" applyNumberFormat="1" applyFont="1" applyFill="1" applyBorder="1" applyAlignment="1" applyProtection="1">
      <alignment horizontal="center" vertical="center" wrapText="1"/>
    </xf>
    <xf numFmtId="1" fontId="2" fillId="0" borderId="5" xfId="0" applyNumberFormat="1" applyFont="1" applyFill="1" applyBorder="1" applyAlignment="1" applyProtection="1">
      <alignment vertical="center" wrapText="1"/>
    </xf>
    <xf numFmtId="1" fontId="2" fillId="0" borderId="31" xfId="0" applyNumberFormat="1" applyFont="1" applyFill="1" applyBorder="1" applyAlignment="1" applyProtection="1">
      <alignment vertical="center" wrapText="1"/>
    </xf>
    <xf numFmtId="1" fontId="2" fillId="0" borderId="3" xfId="0" applyNumberFormat="1" applyFont="1" applyFill="1" applyBorder="1" applyAlignment="1">
      <alignment horizontal="center" vertical="center" wrapText="1"/>
    </xf>
    <xf numFmtId="1" fontId="2" fillId="0" borderId="9" xfId="0" applyNumberFormat="1" applyFont="1" applyFill="1" applyBorder="1" applyAlignment="1">
      <alignment horizontal="center" vertical="center" wrapText="1"/>
    </xf>
    <xf numFmtId="1" fontId="1" fillId="0" borderId="5" xfId="0" applyNumberFormat="1" applyFont="1" applyFill="1" applyBorder="1" applyAlignment="1" applyProtection="1">
      <alignment horizontal="left" vertical="center" wrapText="1"/>
    </xf>
    <xf numFmtId="1" fontId="1" fillId="0" borderId="6" xfId="0" applyNumberFormat="1" applyFont="1" applyFill="1" applyBorder="1" applyAlignment="1" applyProtection="1">
      <alignment horizontal="left" vertical="center" wrapText="1"/>
    </xf>
    <xf numFmtId="1" fontId="2" fillId="0" borderId="3" xfId="0" applyNumberFormat="1" applyFont="1" applyFill="1" applyBorder="1" applyAlignment="1" applyProtection="1">
      <alignment horizontal="left" vertical="center" wrapText="1"/>
    </xf>
    <xf numFmtId="1" fontId="2" fillId="0" borderId="9" xfId="0" applyNumberFormat="1" applyFont="1" applyFill="1" applyBorder="1" applyAlignment="1" applyProtection="1">
      <alignment horizontal="left" vertical="center" wrapText="1"/>
    </xf>
    <xf numFmtId="1" fontId="2" fillId="0" borderId="17" xfId="1" applyNumberFormat="1" applyFont="1" applyFill="1" applyBorder="1" applyAlignment="1" applyProtection="1">
      <alignment horizontal="left" vertical="center" wrapText="1"/>
    </xf>
    <xf numFmtId="1" fontId="2" fillId="0" borderId="26" xfId="1" applyNumberFormat="1" applyFont="1" applyFill="1" applyBorder="1" applyAlignment="1" applyProtection="1">
      <alignment horizontal="left" vertical="center" wrapText="1"/>
    </xf>
    <xf numFmtId="1" fontId="2" fillId="0" borderId="27" xfId="1" applyNumberFormat="1" applyFont="1" applyFill="1" applyBorder="1" applyAlignment="1" applyProtection="1">
      <alignment horizontal="left" vertical="center" wrapText="1"/>
    </xf>
    <xf numFmtId="1" fontId="2" fillId="0" borderId="77" xfId="0" applyNumberFormat="1" applyFont="1" applyFill="1" applyBorder="1" applyAlignment="1">
      <alignment horizontal="center" vertical="center" wrapText="1"/>
    </xf>
    <xf numFmtId="1" fontId="2" fillId="0" borderId="54" xfId="0" applyNumberFormat="1" applyFont="1" applyFill="1" applyBorder="1" applyAlignment="1">
      <alignment horizontal="center" vertical="center" wrapText="1"/>
    </xf>
    <xf numFmtId="1" fontId="2" fillId="0" borderId="47" xfId="0" applyNumberFormat="1" applyFont="1" applyFill="1" applyBorder="1" applyAlignment="1" applyProtection="1">
      <alignment horizontal="left" vertical="center" wrapText="1"/>
    </xf>
    <xf numFmtId="1" fontId="2" fillId="0" borderId="75" xfId="0" applyNumberFormat="1" applyFont="1" applyFill="1" applyBorder="1" applyAlignment="1" applyProtection="1">
      <alignment horizontal="left" vertical="center" wrapText="1"/>
    </xf>
    <xf numFmtId="1" fontId="2" fillId="0" borderId="93" xfId="1" applyNumberFormat="1" applyFont="1" applyFill="1" applyBorder="1" applyAlignment="1" applyProtection="1">
      <alignment horizontal="left" vertical="center" wrapText="1"/>
    </xf>
    <xf numFmtId="1" fontId="2" fillId="0" borderId="103" xfId="0" applyNumberFormat="1" applyFont="1" applyFill="1" applyBorder="1" applyAlignment="1" applyProtection="1">
      <alignment horizontal="center" vertical="center" wrapText="1"/>
    </xf>
    <xf numFmtId="1" fontId="2" fillId="0" borderId="115" xfId="0" applyNumberFormat="1" applyFont="1" applyFill="1" applyBorder="1" applyAlignment="1" applyProtection="1">
      <alignment horizontal="center" vertical="center" wrapText="1"/>
    </xf>
    <xf numFmtId="1" fontId="2" fillId="0" borderId="101" xfId="0" applyNumberFormat="1" applyFont="1" applyFill="1" applyBorder="1" applyAlignment="1" applyProtection="1">
      <alignment horizontal="center" vertical="center" wrapText="1"/>
    </xf>
    <xf numFmtId="1" fontId="2" fillId="0" borderId="102" xfId="0" applyNumberFormat="1" applyFont="1" applyFill="1" applyBorder="1" applyAlignment="1" applyProtection="1">
      <alignment horizontal="center" vertical="center" wrapText="1"/>
    </xf>
    <xf numFmtId="1" fontId="1" fillId="0" borderId="4" xfId="0" applyNumberFormat="1" applyFont="1" applyFill="1" applyBorder="1" applyAlignment="1" applyProtection="1">
      <alignment horizontal="left"/>
    </xf>
    <xf numFmtId="1" fontId="1" fillId="0" borderId="6" xfId="0" applyNumberFormat="1" applyFont="1" applyFill="1" applyBorder="1" applyAlignment="1" applyProtection="1">
      <alignment horizontal="left"/>
    </xf>
    <xf numFmtId="1" fontId="2" fillId="0" borderId="26" xfId="0" applyNumberFormat="1" applyFont="1" applyFill="1" applyBorder="1" applyAlignment="1" applyProtection="1">
      <alignment wrapText="1"/>
    </xf>
    <xf numFmtId="1" fontId="2" fillId="0" borderId="2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left"/>
    </xf>
    <xf numFmtId="1" fontId="2" fillId="0" borderId="6" xfId="0" applyNumberFormat="1" applyFont="1" applyFill="1" applyBorder="1" applyAlignment="1" applyProtection="1">
      <alignment horizontal="left"/>
    </xf>
    <xf numFmtId="1" fontId="2" fillId="0" borderId="93" xfId="0" applyNumberFormat="1" applyFont="1" applyFill="1" applyBorder="1" applyAlignment="1" applyProtection="1">
      <alignment vertical="center" wrapText="1"/>
    </xf>
    <xf numFmtId="1" fontId="2" fillId="0" borderId="74" xfId="0" applyNumberFormat="1" applyFont="1" applyFill="1" applyBorder="1" applyAlignment="1" applyProtection="1">
      <alignment vertical="center" wrapText="1"/>
    </xf>
    <xf numFmtId="1" fontId="2" fillId="0" borderId="72" xfId="0" applyNumberFormat="1" applyFont="1" applyFill="1" applyBorder="1" applyAlignment="1" applyProtection="1">
      <alignment vertical="center" wrapText="1"/>
    </xf>
    <xf numFmtId="1" fontId="2" fillId="0" borderId="29" xfId="0" applyNumberFormat="1" applyFont="1" applyFill="1" applyBorder="1" applyAlignment="1" applyProtection="1">
      <alignment horizontal="left" vertical="center" wrapText="1"/>
    </xf>
    <xf numFmtId="1" fontId="2" fillId="0" borderId="121" xfId="0" applyNumberFormat="1" applyFont="1" applyFill="1" applyBorder="1" applyAlignment="1" applyProtection="1">
      <alignment horizontal="left" vertical="center" wrapText="1"/>
    </xf>
    <xf numFmtId="1" fontId="2" fillId="0" borderId="17" xfId="0" applyNumberFormat="1" applyFont="1" applyFill="1" applyBorder="1" applyAlignment="1" applyProtection="1">
      <alignment horizontal="left"/>
    </xf>
    <xf numFmtId="1" fontId="2" fillId="0" borderId="18" xfId="0" applyNumberFormat="1" applyFont="1" applyFill="1" applyBorder="1" applyAlignment="1" applyProtection="1">
      <alignment horizontal="left"/>
    </xf>
    <xf numFmtId="1" fontId="1" fillId="0" borderId="24" xfId="0" applyNumberFormat="1" applyFont="1" applyFill="1" applyBorder="1" applyAlignment="1" applyProtection="1">
      <alignment horizontal="left"/>
    </xf>
    <xf numFmtId="1" fontId="1" fillId="0" borderId="25" xfId="0" applyNumberFormat="1" applyFont="1" applyFill="1" applyBorder="1" applyAlignment="1" applyProtection="1">
      <alignment horizontal="left"/>
    </xf>
  </cellXfs>
  <cellStyles count="4">
    <cellStyle name="Normal" xfId="0" builtinId="0"/>
    <cellStyle name="Normal 2" xfId="1"/>
    <cellStyle name="Notas" xfId="2" builtinId="10"/>
    <cellStyle name="Notas 2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unez\Desktop\Carolina\2017\MARZO\116108SA_03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CTUBRE%202017\116108SA_10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NOVIEMBRE%202017\116108SA11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CIEMBRE%202017\116108SA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unez\Desktop\Carolina\2017\ENERO\116108S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unez\Desktop\Carolina\2017\FEBRERO\116108S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Nueva%20carpeta\116108SA_04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Nueva%20carpeta\116108_SA_05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16108SA_06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ENVIO%20A%20REFERENTES%20JULIO/116108SA_07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gosto\116108SA_08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eptiembre\116108SA_0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 refreshError="1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2017</v>
          </cell>
        </row>
      </sheetData>
      <sheetData sheetId="1" refreshError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7">
          <cell r="C77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7">
          <cell r="C77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 refreshError="1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2017</v>
          </cell>
        </row>
      </sheetData>
      <sheetData sheetId="1" refreshError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 refreshError="1"/>
      <sheetData sheetId="3" refreshError="1">
        <row r="77">
          <cell r="C77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7">
          <cell r="C77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ZW331"/>
  <sheetViews>
    <sheetView zoomScale="90" zoomScaleNormal="90" workbookViewId="0">
      <selection activeCell="H22" sqref="H22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11.42578125" style="226" customWidth="1"/>
    <col min="74" max="76" width="39.5703125" style="226" customWidth="1"/>
    <col min="77" max="78" width="39.5703125" style="227" customWidth="1"/>
    <col min="79" max="79" width="39.5703125" style="227" hidden="1" customWidth="1"/>
    <col min="80" max="81" width="39.5703125" style="227" customWidth="1"/>
    <col min="82" max="93" width="39.5703125" style="227" hidden="1" customWidth="1"/>
    <col min="94" max="107" width="39.5703125" style="226" customWidth="1"/>
    <col min="108" max="5464" width="11.42578125" style="226"/>
    <col min="5465" max="16247" width="11.42578125" style="182"/>
    <col min="16248" max="16384" width="11.42578125" style="226"/>
  </cols>
  <sheetData>
    <row r="1" spans="1:93" s="226" customFormat="1" x14ac:dyDescent="0.2">
      <c r="A1" s="225" t="s">
        <v>0</v>
      </c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</row>
    <row r="2" spans="1:93" s="226" customFormat="1" x14ac:dyDescent="0.2">
      <c r="A2" s="225" t="str">
        <f>CONCATENATE("COMUNA: ",[1]NOMBRE!B2," - ","( ",[1]NOMBRE!C2,[1]NOMBRE!D2,[1]NOMBRE!E2,[1]NOMBRE!F2,[1]NOMBRE!G2," )")</f>
        <v>COMUNA: Linares - ( 07401 )</v>
      </c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</row>
    <row r="3" spans="1:93" s="226" customFormat="1" x14ac:dyDescent="0.2">
      <c r="A3" s="225" t="str">
        <f>CONCATENATE("ESTABLECIMIENTO/ESTRATEGIA: ",[1]NOMBRE!B3," - ","( ",[1]NOMBRE!C3,[1]NOMBRE!D3,[1]NOMBRE!E3,[1]NOMBRE!F3,[1]NOMBRE!G3,[1]NOMBRE!H3," )")</f>
        <v>ESTABLECIMIENTO/ESTRATEGIA: Hospital Presidente Carlos Ibáñez del Campo - ( 116108 )</v>
      </c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</row>
    <row r="4" spans="1:93" s="226" customFormat="1" x14ac:dyDescent="0.2">
      <c r="A4" s="225" t="str">
        <f>CONCATENATE("MES: ",[1]NOMBRE!B6," - ","( ",[1]NOMBRE!C6,[1]NOMBRE!D6," )")</f>
        <v>MES: MARZO - ( 03 )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</row>
    <row r="5" spans="1:93" s="226" customFormat="1" x14ac:dyDescent="0.2">
      <c r="A5" s="225" t="str">
        <f>CONCATENATE("AÑO: ",[1]NOMBRE!B7)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</row>
    <row r="6" spans="1:93" s="226" customFormat="1" ht="15" x14ac:dyDescent="0.2">
      <c r="A6" s="1397" t="s">
        <v>1</v>
      </c>
      <c r="B6" s="1397"/>
      <c r="C6" s="1397"/>
      <c r="D6" s="1397"/>
      <c r="E6" s="1397"/>
      <c r="F6" s="1397"/>
      <c r="G6" s="1397"/>
      <c r="H6" s="1397"/>
      <c r="I6" s="1397"/>
      <c r="J6" s="1397"/>
      <c r="K6" s="1397"/>
      <c r="L6" s="1397"/>
      <c r="M6" s="1397"/>
      <c r="N6" s="1397"/>
      <c r="O6" s="1397"/>
      <c r="P6" s="1397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</row>
    <row r="7" spans="1:93" s="226" customFormat="1" ht="15" x14ac:dyDescent="0.2">
      <c r="A7" s="224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</row>
    <row r="8" spans="1:93" s="226" customFormat="1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  <c r="BY8" s="227"/>
      <c r="BZ8" s="227"/>
      <c r="CA8" s="227"/>
      <c r="CB8" s="227"/>
      <c r="CC8" s="227"/>
      <c r="CD8" s="227"/>
      <c r="CE8" s="227"/>
      <c r="CF8" s="227"/>
      <c r="CG8" s="494"/>
      <c r="CH8" s="494"/>
      <c r="CI8" s="494"/>
      <c r="CJ8" s="494"/>
      <c r="CK8" s="494"/>
      <c r="CL8" s="494"/>
      <c r="CM8" s="494"/>
      <c r="CN8" s="494"/>
      <c r="CO8" s="227"/>
    </row>
    <row r="9" spans="1:93" s="226" customFormat="1" ht="14.25" customHeight="1" x14ac:dyDescent="0.2">
      <c r="A9" s="1362" t="s">
        <v>3</v>
      </c>
      <c r="B9" s="1355"/>
      <c r="C9" s="1182" t="s">
        <v>4</v>
      </c>
      <c r="D9" s="1370" t="s">
        <v>5</v>
      </c>
      <c r="E9" s="1371"/>
      <c r="F9" s="1371"/>
      <c r="G9" s="1371"/>
      <c r="H9" s="1371"/>
      <c r="I9" s="1371"/>
      <c r="J9" s="1371"/>
      <c r="K9" s="1371"/>
      <c r="L9" s="1372"/>
      <c r="M9" s="1185" t="s">
        <v>185</v>
      </c>
      <c r="N9" s="1185" t="s">
        <v>186</v>
      </c>
      <c r="O9" s="1185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  <c r="BY9" s="227"/>
      <c r="BZ9" s="227"/>
      <c r="CA9" s="227"/>
      <c r="CB9" s="227"/>
      <c r="CC9" s="227"/>
      <c r="CD9" s="227"/>
      <c r="CE9" s="227"/>
      <c r="CF9" s="227"/>
      <c r="CG9" s="494"/>
      <c r="CH9" s="494"/>
      <c r="CI9" s="494"/>
      <c r="CJ9" s="494"/>
      <c r="CK9" s="494"/>
      <c r="CL9" s="494"/>
      <c r="CM9" s="494"/>
      <c r="CN9" s="494"/>
      <c r="CO9" s="227"/>
    </row>
    <row r="10" spans="1:93" s="226" customFormat="1" ht="21" x14ac:dyDescent="0.2">
      <c r="A10" s="1364"/>
      <c r="B10" s="1359"/>
      <c r="C10" s="1184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187"/>
      <c r="N10" s="1187"/>
      <c r="O10" s="1187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  <c r="BY10" s="227"/>
      <c r="BZ10" s="227"/>
      <c r="CA10" s="227"/>
      <c r="CB10" s="227"/>
      <c r="CC10" s="227"/>
      <c r="CD10" s="227"/>
      <c r="CE10" s="227"/>
      <c r="CF10" s="227"/>
      <c r="CG10" s="494"/>
      <c r="CH10" s="494"/>
      <c r="CI10" s="494"/>
      <c r="CJ10" s="494"/>
      <c r="CK10" s="494"/>
      <c r="CL10" s="494"/>
      <c r="CM10" s="494"/>
      <c r="CN10" s="494"/>
      <c r="CO10" s="227"/>
    </row>
    <row r="11" spans="1:93" s="226" customFormat="1" x14ac:dyDescent="0.2">
      <c r="A11" s="1398" t="s">
        <v>189</v>
      </c>
      <c r="B11" s="1399"/>
      <c r="C11" s="235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BY11" s="227"/>
      <c r="BZ11" s="227"/>
      <c r="CA11" s="227"/>
      <c r="CB11" s="227"/>
      <c r="CC11" s="227"/>
      <c r="CD11" s="227" t="str">
        <f>IF(C11&gt;=[1]A03!C77,"","Total Gestantes ingresadas a control prenatal debe ser MAYOR o IGUAL que el Total de Evaluaciones a Gestantes de REM A03 Sección B2")</f>
        <v/>
      </c>
      <c r="CE11" s="227"/>
      <c r="CF11" s="227"/>
      <c r="CG11" s="494"/>
      <c r="CH11" s="494">
        <v>0</v>
      </c>
      <c r="CI11" s="494"/>
      <c r="CJ11" s="494">
        <v>0</v>
      </c>
      <c r="CK11" s="494"/>
      <c r="CL11" s="494"/>
      <c r="CM11" s="494"/>
      <c r="CN11" s="494"/>
      <c r="CO11" s="227"/>
    </row>
    <row r="12" spans="1:93" s="226" customFormat="1" x14ac:dyDescent="0.2">
      <c r="A12" s="1394" t="s">
        <v>15</v>
      </c>
      <c r="B12" s="1394"/>
      <c r="C12" s="241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BY12" s="227"/>
      <c r="BZ12" s="227"/>
      <c r="CA12" s="227"/>
      <c r="CB12" s="227"/>
      <c r="CC12" s="227"/>
      <c r="CD12" s="227" t="str">
        <f>IF(C11&lt;C12," Total Gestantes debe ser Mayor a primigestas","")</f>
        <v/>
      </c>
      <c r="CE12" s="227"/>
      <c r="CF12" s="227"/>
      <c r="CG12" s="494"/>
      <c r="CH12" s="494">
        <v>0</v>
      </c>
      <c r="CI12" s="494"/>
      <c r="CJ12" s="494">
        <v>0</v>
      </c>
      <c r="CK12" s="494">
        <v>0</v>
      </c>
      <c r="CL12" s="494"/>
      <c r="CM12" s="494"/>
      <c r="CN12" s="494"/>
      <c r="CO12" s="227"/>
    </row>
    <row r="13" spans="1:93" s="226" customFormat="1" x14ac:dyDescent="0.2">
      <c r="A13" s="1386" t="s">
        <v>16</v>
      </c>
      <c r="B13" s="1387"/>
      <c r="C13" s="241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BY13" s="227"/>
      <c r="BZ13" s="227"/>
      <c r="CA13" s="227"/>
      <c r="CB13" s="227"/>
      <c r="CC13" s="227"/>
      <c r="CD13" s="227" t="str">
        <f>IF(C11&lt;C13,"  Total Gestantes debe ser Mayor que Gestantes Ingresadas Antes De Las 14 Semanas","")</f>
        <v/>
      </c>
      <c r="CE13" s="227"/>
      <c r="CF13" s="227"/>
      <c r="CG13" s="494"/>
      <c r="CH13" s="494">
        <v>0</v>
      </c>
      <c r="CI13" s="494"/>
      <c r="CJ13" s="494">
        <v>0</v>
      </c>
      <c r="CK13" s="494">
        <v>0</v>
      </c>
      <c r="CL13" s="494"/>
      <c r="CM13" s="494"/>
      <c r="CN13" s="494"/>
      <c r="CO13" s="227"/>
    </row>
    <row r="14" spans="1:93" s="226" customFormat="1" x14ac:dyDescent="0.2">
      <c r="A14" s="1386" t="s">
        <v>17</v>
      </c>
      <c r="B14" s="1387"/>
      <c r="C14" s="241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BY14" s="227"/>
      <c r="BZ14" s="227"/>
      <c r="CA14" s="227"/>
      <c r="CB14" s="227"/>
      <c r="CC14" s="227"/>
      <c r="CD14" s="227" t="str">
        <f>IF(C11&lt;C14,"  Total Gestantes debe ser Mayor que Gestantes con Eco Antes De Las 20 Semanas","")</f>
        <v/>
      </c>
      <c r="CE14" s="227"/>
      <c r="CF14" s="227"/>
      <c r="CG14" s="494"/>
      <c r="CH14" s="494">
        <v>0</v>
      </c>
      <c r="CI14" s="494"/>
      <c r="CJ14" s="494">
        <v>0</v>
      </c>
      <c r="CK14" s="494">
        <v>0</v>
      </c>
      <c r="CL14" s="494"/>
      <c r="CM14" s="494"/>
      <c r="CN14" s="494"/>
      <c r="CO14" s="227"/>
    </row>
    <row r="15" spans="1:93" s="226" customFormat="1" x14ac:dyDescent="0.2">
      <c r="A15" s="1395" t="s">
        <v>18</v>
      </c>
      <c r="B15" s="1396"/>
      <c r="C15" s="244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BY15" s="227"/>
      <c r="BZ15" s="227"/>
      <c r="CA15" s="227"/>
      <c r="CB15" s="227"/>
      <c r="CC15" s="227"/>
      <c r="CD15" s="227" t="str">
        <f>IF(C11&lt;C15," Total Gestantes debe ser Mayor Que  Gestantes Con Embarazo No Planificado","")</f>
        <v/>
      </c>
      <c r="CE15" s="227"/>
      <c r="CF15" s="227"/>
      <c r="CG15" s="494"/>
      <c r="CH15" s="494">
        <v>0</v>
      </c>
      <c r="CI15" s="494"/>
      <c r="CJ15" s="494">
        <v>0</v>
      </c>
      <c r="CK15" s="494">
        <v>0</v>
      </c>
      <c r="CL15" s="494"/>
      <c r="CM15" s="494"/>
      <c r="CN15" s="494"/>
      <c r="CO15" s="227"/>
    </row>
    <row r="16" spans="1:93" s="226" customFormat="1" x14ac:dyDescent="0.2">
      <c r="A16" s="1400" t="s">
        <v>191</v>
      </c>
      <c r="B16" s="1401"/>
      <c r="C16" s="247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BY16" s="227"/>
      <c r="BZ16" s="227"/>
      <c r="CA16" s="227"/>
      <c r="CB16" s="227"/>
      <c r="CC16" s="227"/>
      <c r="CD16" s="227"/>
      <c r="CE16" s="227"/>
      <c r="CF16" s="227"/>
      <c r="CG16" s="494"/>
      <c r="CH16" s="494">
        <v>0</v>
      </c>
      <c r="CI16" s="494"/>
      <c r="CJ16" s="494">
        <v>0</v>
      </c>
      <c r="CK16" s="494"/>
      <c r="CL16" s="494"/>
      <c r="CM16" s="494"/>
      <c r="CN16" s="494"/>
      <c r="CO16" s="227"/>
    </row>
    <row r="17" spans="1:93" s="226" customFormat="1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  <c r="BY17" s="227"/>
      <c r="BZ17" s="227"/>
      <c r="CA17" s="227"/>
      <c r="CB17" s="227"/>
      <c r="CC17" s="227"/>
      <c r="CD17" s="227"/>
      <c r="CE17" s="227"/>
      <c r="CF17" s="227"/>
      <c r="CG17" s="494"/>
      <c r="CH17" s="494"/>
      <c r="CI17" s="494"/>
      <c r="CJ17" s="494"/>
      <c r="CK17" s="494"/>
      <c r="CL17" s="494"/>
      <c r="CM17" s="494"/>
      <c r="CN17" s="494"/>
      <c r="CO17" s="227"/>
    </row>
    <row r="18" spans="1:93" s="226" customFormat="1" x14ac:dyDescent="0.2">
      <c r="A18" s="1146" t="s">
        <v>20</v>
      </c>
      <c r="B18" s="1148"/>
      <c r="C18" s="1392" t="s">
        <v>21</v>
      </c>
      <c r="D18" s="1185" t="s">
        <v>192</v>
      </c>
      <c r="E18" s="1185" t="s">
        <v>193</v>
      </c>
      <c r="F18" s="1185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  <c r="BY18" s="227"/>
      <c r="BZ18" s="227"/>
      <c r="CA18" s="227"/>
      <c r="CB18" s="227"/>
      <c r="CC18" s="227"/>
      <c r="CD18" s="227"/>
      <c r="CE18" s="227"/>
      <c r="CF18" s="227"/>
      <c r="CG18" s="494"/>
      <c r="CH18" s="494"/>
      <c r="CI18" s="494"/>
      <c r="CJ18" s="494"/>
      <c r="CK18" s="494"/>
      <c r="CL18" s="494"/>
      <c r="CM18" s="494"/>
      <c r="CN18" s="494"/>
      <c r="CO18" s="227"/>
    </row>
    <row r="19" spans="1:93" s="226" customFormat="1" ht="18.75" customHeight="1" x14ac:dyDescent="0.2">
      <c r="A19" s="1149"/>
      <c r="B19" s="1151"/>
      <c r="C19" s="1393"/>
      <c r="D19" s="1187"/>
      <c r="E19" s="1187"/>
      <c r="F19" s="1187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  <c r="BY19" s="227"/>
      <c r="BZ19" s="227"/>
      <c r="CA19" s="227"/>
      <c r="CB19" s="227"/>
      <c r="CC19" s="227"/>
      <c r="CD19" s="227"/>
      <c r="CE19" s="227"/>
      <c r="CF19" s="227"/>
      <c r="CG19" s="494"/>
      <c r="CH19" s="494"/>
      <c r="CI19" s="494"/>
      <c r="CJ19" s="494"/>
      <c r="CK19" s="494"/>
      <c r="CL19" s="494"/>
      <c r="CM19" s="494"/>
      <c r="CN19" s="494"/>
      <c r="CO19" s="227"/>
    </row>
    <row r="20" spans="1:93" s="226" customFormat="1" x14ac:dyDescent="0.2">
      <c r="A20" s="1388" t="s">
        <v>22</v>
      </c>
      <c r="B20" s="1389"/>
      <c r="C20" s="30">
        <f>+enero!C20+Febrero!C20+'Marzo '!C20+'Abril '!C20+'Mayo '!C20+Junio!C20+Julio!C20+Agosto!C20+Septiembre!C20+'Octubre '!C20+Noviembre!C20+'Diciembre '!C20</f>
        <v>678</v>
      </c>
      <c r="D20" s="30">
        <f>+enero!D20+Febrero!D20+'Marzo '!D20+'Abril '!D20+'Mayo '!D20+Junio!D20+Julio!D20+Agosto!D20+Septiembre!D20+'Octubre '!D20+Noviembre!D20+'Diciembre '!D20</f>
        <v>2</v>
      </c>
      <c r="E20" s="30">
        <f>+enero!E20+Febrero!E20+'Marzo '!E20+'Abril '!E20+'Mayo '!E20+Junio!E20+Julio!E20+Agosto!E20+Septiembre!E20+'Octubre '!E20+Noviembre!E20+'Diciembre '!E20</f>
        <v>13</v>
      </c>
      <c r="F20" s="30">
        <f>+enero!F20+Febrero!F20+'Marzo '!F20+'Abril '!F20+'Mayo '!F20+Junio!F20+Julio!F20+Agosto!F20+Septiembre!F20+'Octubre '!F20+Noviembre!F20+'Diciembre '!F20</f>
        <v>4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BY20" s="227"/>
      <c r="BZ20" s="227"/>
      <c r="CA20" s="227"/>
      <c r="CB20" s="227"/>
      <c r="CC20" s="227"/>
      <c r="CD20" s="227" t="str">
        <f>IF(AND(SUM(C21:C30)&lt;&gt;0,C20=0),"Debe ingresar el total de gestantes Ingresadas a ARO","")</f>
        <v/>
      </c>
      <c r="CE20" s="227"/>
      <c r="CF20" s="227"/>
      <c r="CG20" s="494">
        <v>0</v>
      </c>
      <c r="CH20" s="494"/>
      <c r="CI20" s="494">
        <v>0</v>
      </c>
      <c r="CJ20" s="494"/>
      <c r="CK20" s="494"/>
      <c r="CL20" s="494"/>
      <c r="CM20" s="494"/>
      <c r="CN20" s="494"/>
      <c r="CO20" s="227"/>
    </row>
    <row r="21" spans="1:93" s="226" customFormat="1" x14ac:dyDescent="0.2">
      <c r="A21" s="1390" t="s">
        <v>195</v>
      </c>
      <c r="B21" s="1391"/>
      <c r="C21" s="30">
        <f>+enero!C21+Febrero!C21+'Marzo '!C21+'Abril '!C21+'Mayo '!C21+Junio!C21+Julio!C21+Agosto!C21+Septiembre!C21+'Octubre '!C21+Noviembre!C21+'Diciembre '!C21</f>
        <v>4</v>
      </c>
      <c r="D21" s="30">
        <f>+enero!D21+Febrero!D21+'Marzo '!D21+'Abril '!D21+'Mayo '!D21+Junio!D21+Julio!D21+Agosto!D21+Septiembre!D21+'Octubre '!D21+Noviembre!D21+'Diciembre '!D21</f>
        <v>0</v>
      </c>
      <c r="E21" s="30">
        <f>+enero!E21+Febrero!E21+'Marzo '!E21+'Abril '!E21+'Mayo '!E21+Junio!E21+Julio!E21+Agosto!E21+Septiembre!E21+'Octubre '!E21+Noviembre!E21+'Diciembre '!E21</f>
        <v>0</v>
      </c>
      <c r="F21" s="30">
        <f>+enero!F21+Febrero!F21+'Marzo '!F21+'Abril '!F21+'Mayo '!F21+Junio!F21+Julio!F21+Agosto!F21+Septiembre!F21+'Octubre '!F21+Noviembre!F21+'Diciembre '!F21</f>
        <v>0</v>
      </c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BY21" s="227"/>
      <c r="BZ21" s="227"/>
      <c r="CA21" s="227"/>
      <c r="CB21" s="227"/>
      <c r="CC21" s="227"/>
      <c r="CD21" s="227"/>
      <c r="CE21" s="227"/>
      <c r="CF21" s="227"/>
      <c r="CG21" s="494">
        <v>0</v>
      </c>
      <c r="CH21" s="494"/>
      <c r="CI21" s="494">
        <v>0</v>
      </c>
      <c r="CJ21" s="494"/>
      <c r="CK21" s="494"/>
      <c r="CL21" s="494"/>
      <c r="CM21" s="494"/>
      <c r="CN21" s="494"/>
      <c r="CO21" s="227"/>
    </row>
    <row r="22" spans="1:93" s="226" customFormat="1" ht="14.25" customHeight="1" x14ac:dyDescent="0.2">
      <c r="A22" s="1386" t="s">
        <v>196</v>
      </c>
      <c r="B22" s="1387"/>
      <c r="C22" s="30">
        <f>+enero!C22+Febrero!C22+'Marzo '!C22+'Abril '!C22+'Mayo '!C22+Junio!C22+Julio!C22+Agosto!C22+Septiembre!C22+'Octubre '!C22+Noviembre!C22+'Diciembre '!C22</f>
        <v>46</v>
      </c>
      <c r="D22" s="30">
        <f>+enero!D22+Febrero!D22+'Marzo '!D22+'Abril '!D22+'Mayo '!D22+Junio!D22+Julio!D22+Agosto!D22+Septiembre!D22+'Octubre '!D22+Noviembre!D22+'Diciembre '!D22</f>
        <v>0</v>
      </c>
      <c r="E22" s="30">
        <f>+enero!E22+Febrero!E22+'Marzo '!E22+'Abril '!E22+'Mayo '!E22+Junio!E22+Julio!E22+Agosto!E22+Septiembre!E22+'Octubre '!E22+Noviembre!E22+'Diciembre '!E22</f>
        <v>0</v>
      </c>
      <c r="F22" s="30">
        <f>+enero!F22+Febrero!F22+'Marzo '!F22+'Abril '!F22+'Mayo '!F22+Junio!F22+Julio!F22+Agosto!F22+Septiembre!F22+'Octubre '!F22+Noviembre!F22+'Diciembre '!F22</f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BY22" s="227"/>
      <c r="BZ22" s="227"/>
      <c r="CA22" s="227"/>
      <c r="CB22" s="227"/>
      <c r="CC22" s="227"/>
      <c r="CD22" s="227"/>
      <c r="CE22" s="227"/>
      <c r="CF22" s="227"/>
      <c r="CG22" s="494">
        <v>0</v>
      </c>
      <c r="CH22" s="494"/>
      <c r="CI22" s="494">
        <v>0</v>
      </c>
      <c r="CJ22" s="494"/>
      <c r="CK22" s="494"/>
      <c r="CL22" s="494"/>
      <c r="CM22" s="494"/>
      <c r="CN22" s="494"/>
      <c r="CO22" s="227"/>
    </row>
    <row r="23" spans="1:93" s="226" customFormat="1" ht="14.25" customHeight="1" x14ac:dyDescent="0.2">
      <c r="A23" s="1386" t="s">
        <v>197</v>
      </c>
      <c r="B23" s="1387"/>
      <c r="C23" s="30">
        <f>+enero!C23+Febrero!C23+'Marzo '!C23+'Abril '!C23+'Mayo '!C23+Junio!C23+Julio!C23+Agosto!C23+Septiembre!C23+'Octubre '!C23+Noviembre!C23+'Diciembre '!C23</f>
        <v>99</v>
      </c>
      <c r="D23" s="30">
        <f>+enero!D23+Febrero!D23+'Marzo '!D23+'Abril '!D23+'Mayo '!D23+Junio!D23+Julio!D23+Agosto!D23+Septiembre!D23+'Octubre '!D23+Noviembre!D23+'Diciembre '!D23</f>
        <v>2</v>
      </c>
      <c r="E23" s="30">
        <f>+enero!E23+Febrero!E23+'Marzo '!E23+'Abril '!E23+'Mayo '!E23+Junio!E23+Julio!E23+Agosto!E23+Septiembre!E23+'Octubre '!E23+Noviembre!E23+'Diciembre '!E23</f>
        <v>0</v>
      </c>
      <c r="F23" s="30">
        <f>+enero!F23+Febrero!F23+'Marzo '!F23+'Abril '!F23+'Mayo '!F23+Junio!F23+Julio!F23+Agosto!F23+Septiembre!F23+'Octubre '!F23+Noviembre!F23+'Diciembre '!F23</f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BY23" s="227"/>
      <c r="BZ23" s="227"/>
      <c r="CA23" s="227"/>
      <c r="CB23" s="227"/>
      <c r="CC23" s="227"/>
      <c r="CD23" s="227"/>
      <c r="CE23" s="227"/>
      <c r="CF23" s="227"/>
      <c r="CG23" s="494">
        <v>0</v>
      </c>
      <c r="CH23" s="494"/>
      <c r="CI23" s="494">
        <v>0</v>
      </c>
      <c r="CJ23" s="494"/>
      <c r="CK23" s="494"/>
      <c r="CL23" s="494"/>
      <c r="CM23" s="494"/>
      <c r="CN23" s="494"/>
      <c r="CO23" s="227"/>
    </row>
    <row r="24" spans="1:93" s="226" customFormat="1" ht="14.25" customHeight="1" x14ac:dyDescent="0.2">
      <c r="A24" s="1380" t="s">
        <v>198</v>
      </c>
      <c r="B24" s="1381"/>
      <c r="C24" s="30">
        <f>+enero!C24+Febrero!C24+'Marzo '!C24+'Abril '!C24+'Mayo '!C24+Junio!C24+Julio!C24+Agosto!C24+Septiembre!C24+'Octubre '!C24+Noviembre!C24+'Diciembre '!C24</f>
        <v>30</v>
      </c>
      <c r="D24" s="30">
        <f>+enero!D24+Febrero!D24+'Marzo '!D24+'Abril '!D24+'Mayo '!D24+Junio!D24+Julio!D24+Agosto!D24+Septiembre!D24+'Octubre '!D24+Noviembre!D24+'Diciembre '!D24</f>
        <v>0</v>
      </c>
      <c r="E24" s="30">
        <f>+enero!E24+Febrero!E24+'Marzo '!E24+'Abril '!E24+'Mayo '!E24+Junio!E24+Julio!E24+Agosto!E24+Septiembre!E24+'Octubre '!E24+Noviembre!E24+'Diciembre '!E24</f>
        <v>0</v>
      </c>
      <c r="F24" s="30">
        <f>+enero!F24+Febrero!F24+'Marzo '!F24+'Abril '!F24+'Mayo '!F24+Junio!F24+Julio!F24+Agosto!F24+Septiembre!F24+'Octubre '!F24+Noviembre!F24+'Diciembre '!F24</f>
        <v>1</v>
      </c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BY24" s="227"/>
      <c r="BZ24" s="227"/>
      <c r="CA24" s="227"/>
      <c r="CB24" s="227"/>
      <c r="CC24" s="227"/>
      <c r="CD24" s="227"/>
      <c r="CE24" s="227"/>
      <c r="CF24" s="227"/>
      <c r="CG24" s="494">
        <v>0</v>
      </c>
      <c r="CH24" s="494"/>
      <c r="CI24" s="494">
        <v>0</v>
      </c>
      <c r="CJ24" s="494"/>
      <c r="CK24" s="494"/>
      <c r="CL24" s="494"/>
      <c r="CM24" s="494"/>
      <c r="CN24" s="494"/>
      <c r="CO24" s="227"/>
    </row>
    <row r="25" spans="1:93" s="226" customFormat="1" x14ac:dyDescent="0.2">
      <c r="A25" s="1380" t="s">
        <v>23</v>
      </c>
      <c r="B25" s="1381"/>
      <c r="C25" s="30">
        <f>+enero!C25+Febrero!C25+'Marzo '!C25+'Abril '!C25+'Mayo '!C25+Junio!C25+Julio!C25+Agosto!C25+Septiembre!C25+'Octubre '!C25+Noviembre!C25+'Diciembre '!C25</f>
        <v>3</v>
      </c>
      <c r="D25" s="30">
        <f>+enero!D25+Febrero!D25+'Marzo '!D25+'Abril '!D25+'Mayo '!D25+Junio!D25+Julio!D25+Agosto!D25+Septiembre!D25+'Octubre '!D25+Noviembre!D25+'Diciembre '!D25</f>
        <v>0</v>
      </c>
      <c r="E25" s="30">
        <f>+enero!E25+Febrero!E25+'Marzo '!E25+'Abril '!E25+'Mayo '!E25+Junio!E25+Julio!E25+Agosto!E25+Septiembre!E25+'Octubre '!E25+Noviembre!E25+'Diciembre '!E25</f>
        <v>0</v>
      </c>
      <c r="F25" s="30">
        <f>+enero!F25+Febrero!F25+'Marzo '!F25+'Abril '!F25+'Mayo '!F25+Junio!F25+Julio!F25+Agosto!F25+Septiembre!F25+'Octubre '!F25+Noviembre!F25+'Diciembre '!F25</f>
        <v>0</v>
      </c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BY25" s="227"/>
      <c r="BZ25" s="227"/>
      <c r="CA25" s="227"/>
      <c r="CB25" s="227"/>
      <c r="CC25" s="227"/>
      <c r="CD25" s="227"/>
      <c r="CE25" s="227"/>
      <c r="CF25" s="227"/>
      <c r="CG25" s="494">
        <v>0</v>
      </c>
      <c r="CH25" s="494"/>
      <c r="CI25" s="494">
        <v>0</v>
      </c>
      <c r="CJ25" s="494"/>
      <c r="CK25" s="494"/>
      <c r="CL25" s="494"/>
      <c r="CM25" s="494"/>
      <c r="CN25" s="494"/>
      <c r="CO25" s="227"/>
    </row>
    <row r="26" spans="1:93" s="226" customFormat="1" x14ac:dyDescent="0.2">
      <c r="A26" s="1380" t="s">
        <v>24</v>
      </c>
      <c r="B26" s="1381"/>
      <c r="C26" s="30">
        <f>+enero!C26+Febrero!C26+'Marzo '!C26+'Abril '!C26+'Mayo '!C26+Junio!C26+Julio!C26+Agosto!C26+Septiembre!C26+'Octubre '!C26+Noviembre!C26+'Diciembre '!C26</f>
        <v>4</v>
      </c>
      <c r="D26" s="30">
        <f>+enero!D26+Febrero!D26+'Marzo '!D26+'Abril '!D26+'Mayo '!D26+Junio!D26+Julio!D26+Agosto!D26+Septiembre!D26+'Octubre '!D26+Noviembre!D26+'Diciembre '!D26</f>
        <v>0</v>
      </c>
      <c r="E26" s="30">
        <f>+enero!E26+Febrero!E26+'Marzo '!E26+'Abril '!E26+'Mayo '!E26+Junio!E26+Julio!E26+Agosto!E26+Septiembre!E26+'Octubre '!E26+Noviembre!E26+'Diciembre '!E26</f>
        <v>0</v>
      </c>
      <c r="F26" s="30">
        <f>+enero!F26+Febrero!F26+'Marzo '!F26+'Abril '!F26+'Mayo '!F26+Junio!F26+Julio!F26+Agosto!F26+Septiembre!F26+'Octubre '!F26+Noviembre!F26+'Diciembre '!F26</f>
        <v>0</v>
      </c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BY26" s="227"/>
      <c r="BZ26" s="227"/>
      <c r="CA26" s="227"/>
      <c r="CB26" s="227"/>
      <c r="CC26" s="227"/>
      <c r="CD26" s="227"/>
      <c r="CE26" s="227"/>
      <c r="CF26" s="227"/>
      <c r="CG26" s="494">
        <v>0</v>
      </c>
      <c r="CH26" s="494"/>
      <c r="CI26" s="494">
        <v>0</v>
      </c>
      <c r="CJ26" s="494"/>
      <c r="CK26" s="494"/>
      <c r="CL26" s="494"/>
      <c r="CM26" s="494"/>
      <c r="CN26" s="494"/>
      <c r="CO26" s="227"/>
    </row>
    <row r="27" spans="1:93" s="226" customFormat="1" x14ac:dyDescent="0.2">
      <c r="A27" s="1380" t="s">
        <v>199</v>
      </c>
      <c r="B27" s="1381"/>
      <c r="C27" s="30">
        <f>+enero!C27+Febrero!C27+'Marzo '!C27+'Abril '!C27+'Mayo '!C27+Junio!C27+Julio!C27+Agosto!C27+Septiembre!C27+'Octubre '!C27+Noviembre!C27+'Diciembre '!C27</f>
        <v>149</v>
      </c>
      <c r="D27" s="30">
        <f>+enero!D27+Febrero!D27+'Marzo '!D27+'Abril '!D27+'Mayo '!D27+Junio!D27+Julio!D27+Agosto!D27+Septiembre!D27+'Octubre '!D27+Noviembre!D27+'Diciembre '!D27</f>
        <v>0</v>
      </c>
      <c r="E27" s="30">
        <f>+enero!E27+Febrero!E27+'Marzo '!E27+'Abril '!E27+'Mayo '!E27+Junio!E27+Julio!E27+Agosto!E27+Septiembre!E27+'Octubre '!E27+Noviembre!E27+'Diciembre '!E27</f>
        <v>0</v>
      </c>
      <c r="F27" s="30">
        <f>+enero!F27+Febrero!F27+'Marzo '!F27+'Abril '!F27+'Mayo '!F27+Junio!F27+Julio!F27+Agosto!F27+Septiembre!F27+'Octubre '!F27+Noviembre!F27+'Diciembre '!F27</f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BY27" s="227"/>
      <c r="BZ27" s="227"/>
      <c r="CA27" s="227"/>
      <c r="CB27" s="227"/>
      <c r="CC27" s="227"/>
      <c r="CD27" s="227"/>
      <c r="CE27" s="227"/>
      <c r="CF27" s="227"/>
      <c r="CG27" s="494">
        <v>0</v>
      </c>
      <c r="CH27" s="494"/>
      <c r="CI27" s="494">
        <v>0</v>
      </c>
      <c r="CJ27" s="494"/>
      <c r="CK27" s="494"/>
      <c r="CL27" s="494"/>
      <c r="CM27" s="494"/>
      <c r="CN27" s="494"/>
      <c r="CO27" s="227"/>
    </row>
    <row r="28" spans="1:93" s="226" customFormat="1" x14ac:dyDescent="0.2">
      <c r="A28" s="1380" t="s">
        <v>200</v>
      </c>
      <c r="B28" s="1381"/>
      <c r="C28" s="30">
        <f>+enero!C28+Febrero!C28+'Marzo '!C28+'Abril '!C28+'Mayo '!C28+Junio!C28+Julio!C28+Agosto!C28+Septiembre!C28+'Octubre '!C28+Noviembre!C28+'Diciembre '!C28</f>
        <v>127</v>
      </c>
      <c r="D28" s="30">
        <f>+enero!D28+Febrero!D28+'Marzo '!D28+'Abril '!D28+'Mayo '!D28+Junio!D28+Julio!D28+Agosto!D28+Septiembre!D28+'Octubre '!D28+Noviembre!D28+'Diciembre '!D28</f>
        <v>0</v>
      </c>
      <c r="E28" s="30">
        <f>+enero!E28+Febrero!E28+'Marzo '!E28+'Abril '!E28+'Mayo '!E28+Junio!E28+Julio!E28+Agosto!E28+Septiembre!E28+'Octubre '!E28+Noviembre!E28+'Diciembre '!E28</f>
        <v>1</v>
      </c>
      <c r="F28" s="30">
        <f>+enero!F28+Febrero!F28+'Marzo '!F28+'Abril '!F28+'Mayo '!F28+Junio!F28+Julio!F28+Agosto!F28+Septiembre!F28+'Octubre '!F28+Noviembre!F28+'Diciembre '!F28</f>
        <v>1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BY28" s="227"/>
      <c r="BZ28" s="227"/>
      <c r="CA28" s="227"/>
      <c r="CB28" s="227"/>
      <c r="CC28" s="227"/>
      <c r="CD28" s="227"/>
      <c r="CE28" s="227"/>
      <c r="CF28" s="227"/>
      <c r="CG28" s="494">
        <v>0</v>
      </c>
      <c r="CH28" s="494"/>
      <c r="CI28" s="494">
        <v>0</v>
      </c>
      <c r="CJ28" s="494"/>
      <c r="CK28" s="494"/>
      <c r="CL28" s="494"/>
      <c r="CM28" s="494"/>
      <c r="CN28" s="494"/>
      <c r="CO28" s="227"/>
    </row>
    <row r="29" spans="1:93" s="226" customFormat="1" x14ac:dyDescent="0.2">
      <c r="A29" s="1382" t="s">
        <v>201</v>
      </c>
      <c r="B29" s="1383"/>
      <c r="C29" s="30">
        <f>+enero!C29+Febrero!C29+'Marzo '!C29+'Abril '!C29+'Mayo '!C29+Junio!C29+Julio!C29+Agosto!C29+Septiembre!C29+'Octubre '!C29+Noviembre!C29+'Diciembre '!C29</f>
        <v>9</v>
      </c>
      <c r="D29" s="30">
        <f>+enero!D29+Febrero!D29+'Marzo '!D29+'Abril '!D29+'Mayo '!D29+Junio!D29+Julio!D29+Agosto!D29+Septiembre!D29+'Octubre '!D29+Noviembre!D29+'Diciembre '!D29</f>
        <v>0</v>
      </c>
      <c r="E29" s="30">
        <f>+enero!E29+Febrero!E29+'Marzo '!E29+'Abril '!E29+'Mayo '!E29+Junio!E29+Julio!E29+Agosto!E29+Septiembre!E29+'Octubre '!E29+Noviembre!E29+'Diciembre '!E29</f>
        <v>0</v>
      </c>
      <c r="F29" s="30">
        <f>+enero!F29+Febrero!F29+'Marzo '!F29+'Abril '!F29+'Mayo '!F29+Junio!F29+Julio!F29+Agosto!F29+Septiembre!F29+'Octubre '!F29+Noviembre!F29+'Diciembre '!F29</f>
        <v>0</v>
      </c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BY29" s="227"/>
      <c r="BZ29" s="227"/>
      <c r="CA29" s="227"/>
      <c r="CB29" s="227"/>
      <c r="CC29" s="227"/>
      <c r="CD29" s="227"/>
      <c r="CE29" s="227"/>
      <c r="CF29" s="227"/>
      <c r="CG29" s="494">
        <v>0</v>
      </c>
      <c r="CH29" s="494"/>
      <c r="CI29" s="494">
        <v>0</v>
      </c>
      <c r="CJ29" s="494"/>
      <c r="CK29" s="494"/>
      <c r="CL29" s="494"/>
      <c r="CM29" s="494"/>
      <c r="CN29" s="494"/>
      <c r="CO29" s="227"/>
    </row>
    <row r="30" spans="1:93" s="226" customFormat="1" ht="14.25" customHeight="1" x14ac:dyDescent="0.2">
      <c r="A30" s="1384" t="s">
        <v>202</v>
      </c>
      <c r="B30" s="1385"/>
      <c r="C30" s="30">
        <f>+enero!C30+Febrero!C30+'Marzo '!C30+'Abril '!C30+'Mayo '!C30+Junio!C30+Julio!C30+Agosto!C30+Septiembre!C30+'Octubre '!C30+Noviembre!C30+'Diciembre '!C30</f>
        <v>398</v>
      </c>
      <c r="D30" s="30">
        <f>+enero!D30+Febrero!D30+'Marzo '!D30+'Abril '!D30+'Mayo '!D30+Junio!D30+Julio!D30+Agosto!D30+Septiembre!D30+'Octubre '!D30+Noviembre!D30+'Diciembre '!D30</f>
        <v>0</v>
      </c>
      <c r="E30" s="30">
        <f>+enero!E30+Febrero!E30+'Marzo '!E30+'Abril '!E30+'Mayo '!E30+Junio!E30+Julio!E30+Agosto!E30+Septiembre!E30+'Octubre '!E30+Noviembre!E30+'Diciembre '!E30</f>
        <v>12</v>
      </c>
      <c r="F30" s="30">
        <f>+enero!F30+Febrero!F30+'Marzo '!F30+'Abril '!F30+'Mayo '!F30+Junio!F30+Julio!F30+Agosto!F30+Septiembre!F30+'Octubre '!F30+Noviembre!F30+'Diciembre '!F30</f>
        <v>4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BY30" s="227"/>
      <c r="BZ30" s="227"/>
      <c r="CA30" s="227"/>
      <c r="CB30" s="227"/>
      <c r="CC30" s="227"/>
      <c r="CD30" s="227"/>
      <c r="CE30" s="227"/>
      <c r="CF30" s="227"/>
      <c r="CG30" s="494">
        <v>0</v>
      </c>
      <c r="CH30" s="494"/>
      <c r="CI30" s="494">
        <v>0</v>
      </c>
      <c r="CJ30" s="494"/>
      <c r="CK30" s="494"/>
      <c r="CL30" s="494"/>
      <c r="CM30" s="494"/>
      <c r="CN30" s="494"/>
      <c r="CO30" s="227"/>
    </row>
    <row r="31" spans="1:93" s="226" customFormat="1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  <c r="BY31" s="227"/>
      <c r="BZ31" s="227"/>
      <c r="CA31" s="227"/>
      <c r="CB31" s="227"/>
      <c r="CC31" s="227"/>
      <c r="CD31" s="227"/>
      <c r="CE31" s="227"/>
      <c r="CF31" s="227"/>
      <c r="CG31" s="494"/>
      <c r="CH31" s="494"/>
      <c r="CI31" s="494"/>
      <c r="CJ31" s="494"/>
      <c r="CK31" s="494"/>
      <c r="CL31" s="494"/>
      <c r="CM31" s="494"/>
      <c r="CN31" s="494"/>
      <c r="CO31" s="227"/>
    </row>
    <row r="32" spans="1:93" s="226" customFormat="1" x14ac:dyDescent="0.2">
      <c r="A32" s="1362" t="s">
        <v>26</v>
      </c>
      <c r="B32" s="1355"/>
      <c r="C32" s="1182" t="s">
        <v>4</v>
      </c>
      <c r="D32" s="1370" t="s">
        <v>5</v>
      </c>
      <c r="E32" s="1371"/>
      <c r="F32" s="1371"/>
      <c r="G32" s="1371"/>
      <c r="H32" s="1371"/>
      <c r="I32" s="1371"/>
      <c r="J32" s="1371"/>
      <c r="K32" s="1371"/>
      <c r="L32" s="1372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  <c r="BY32" s="227"/>
      <c r="BZ32" s="227"/>
      <c r="CA32" s="227"/>
      <c r="CB32" s="227"/>
      <c r="CC32" s="227"/>
      <c r="CD32" s="227"/>
      <c r="CE32" s="227"/>
      <c r="CF32" s="227"/>
      <c r="CG32" s="494"/>
      <c r="CH32" s="494"/>
      <c r="CI32" s="494"/>
      <c r="CJ32" s="494"/>
      <c r="CK32" s="494"/>
      <c r="CL32" s="494"/>
      <c r="CM32" s="494"/>
      <c r="CN32" s="494"/>
      <c r="CO32" s="227"/>
    </row>
    <row r="33" spans="1:93" s="226" customFormat="1" ht="21" x14ac:dyDescent="0.2">
      <c r="A33" s="1364"/>
      <c r="B33" s="1359"/>
      <c r="C33" s="1184"/>
      <c r="D33" s="210" t="s">
        <v>6</v>
      </c>
      <c r="E33" s="204" t="s">
        <v>7</v>
      </c>
      <c r="F33" s="204" t="s">
        <v>8</v>
      </c>
      <c r="G33" s="204" t="s">
        <v>9</v>
      </c>
      <c r="H33" s="204" t="s">
        <v>10</v>
      </c>
      <c r="I33" s="204" t="s">
        <v>11</v>
      </c>
      <c r="J33" s="204" t="s">
        <v>12</v>
      </c>
      <c r="K33" s="204" t="s">
        <v>13</v>
      </c>
      <c r="L33" s="20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  <c r="BY33" s="227"/>
      <c r="BZ33" s="227"/>
      <c r="CA33" s="227"/>
      <c r="CB33" s="227"/>
      <c r="CC33" s="227"/>
      <c r="CD33" s="227"/>
      <c r="CE33" s="227"/>
      <c r="CF33" s="227"/>
      <c r="CG33" s="494"/>
      <c r="CH33" s="494"/>
      <c r="CI33" s="494"/>
      <c r="CJ33" s="494"/>
      <c r="CK33" s="494"/>
      <c r="CL33" s="494"/>
      <c r="CM33" s="494"/>
      <c r="CN33" s="494"/>
      <c r="CO33" s="227"/>
    </row>
    <row r="34" spans="1:93" s="226" customFormat="1" x14ac:dyDescent="0.2">
      <c r="A34" s="1160" t="s">
        <v>27</v>
      </c>
      <c r="B34" s="1160"/>
      <c r="C34" s="258">
        <f t="shared" ref="C34:C44" si="1">SUM(D34:L34)</f>
        <v>0</v>
      </c>
      <c r="D34" s="258">
        <f t="shared" ref="D34:L34" si="2">SUM(D35:D43)</f>
        <v>0</v>
      </c>
      <c r="E34" s="258">
        <f t="shared" si="2"/>
        <v>0</v>
      </c>
      <c r="F34" s="258">
        <f t="shared" si="2"/>
        <v>0</v>
      </c>
      <c r="G34" s="258">
        <f t="shared" si="2"/>
        <v>0</v>
      </c>
      <c r="H34" s="258">
        <f t="shared" si="2"/>
        <v>0</v>
      </c>
      <c r="I34" s="258">
        <f t="shared" si="2"/>
        <v>0</v>
      </c>
      <c r="J34" s="258">
        <f t="shared" si="2"/>
        <v>0</v>
      </c>
      <c r="K34" s="258">
        <f t="shared" si="2"/>
        <v>0</v>
      </c>
      <c r="L34" s="258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  <c r="BY34" s="227"/>
      <c r="BZ34" s="227"/>
      <c r="CA34" s="227"/>
      <c r="CB34" s="227"/>
      <c r="CC34" s="227"/>
      <c r="CD34" s="227"/>
      <c r="CE34" s="227"/>
      <c r="CF34" s="227"/>
      <c r="CG34" s="494"/>
      <c r="CH34" s="494"/>
      <c r="CI34" s="494"/>
      <c r="CJ34" s="494"/>
      <c r="CK34" s="494"/>
      <c r="CL34" s="494"/>
      <c r="CM34" s="494"/>
      <c r="CN34" s="494"/>
      <c r="CO34" s="227"/>
    </row>
    <row r="35" spans="1:93" s="226" customFormat="1" x14ac:dyDescent="0.2">
      <c r="A35" s="1368" t="s">
        <v>203</v>
      </c>
      <c r="B35" s="1369"/>
      <c r="C35" s="264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BY35" s="227"/>
      <c r="BZ35" s="227"/>
      <c r="CA35" s="227"/>
      <c r="CB35" s="227"/>
      <c r="CC35" s="227"/>
      <c r="CD35" s="227"/>
      <c r="CE35" s="227"/>
      <c r="CF35" s="227"/>
      <c r="CG35" s="494"/>
      <c r="CH35" s="494"/>
      <c r="CI35" s="494"/>
      <c r="CJ35" s="494"/>
      <c r="CK35" s="494"/>
      <c r="CL35" s="494"/>
      <c r="CM35" s="494"/>
      <c r="CN35" s="494"/>
      <c r="CO35" s="227"/>
    </row>
    <row r="36" spans="1:93" s="226" customFormat="1" x14ac:dyDescent="0.2">
      <c r="A36" s="1373" t="s">
        <v>204</v>
      </c>
      <c r="B36" s="1374"/>
      <c r="C36" s="267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222"/>
      <c r="O36" s="222"/>
      <c r="P36" s="222"/>
      <c r="Q36" s="222"/>
      <c r="R36" s="222"/>
      <c r="S36" s="22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BY36" s="227"/>
      <c r="BZ36" s="227"/>
      <c r="CA36" s="227"/>
      <c r="CB36" s="227"/>
      <c r="CC36" s="227"/>
      <c r="CD36" s="227"/>
      <c r="CE36" s="227"/>
      <c r="CF36" s="227"/>
      <c r="CG36" s="494"/>
      <c r="CH36" s="494"/>
      <c r="CI36" s="494"/>
      <c r="CJ36" s="494"/>
      <c r="CK36" s="494"/>
      <c r="CL36" s="494"/>
      <c r="CM36" s="494"/>
      <c r="CN36" s="494"/>
      <c r="CO36" s="227"/>
    </row>
    <row r="37" spans="1:93" s="226" customFormat="1" x14ac:dyDescent="0.2">
      <c r="A37" s="1375" t="s">
        <v>28</v>
      </c>
      <c r="B37" s="45" t="s">
        <v>205</v>
      </c>
      <c r="C37" s="264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BY37" s="227"/>
      <c r="BZ37" s="227"/>
      <c r="CA37" s="227"/>
      <c r="CB37" s="227"/>
      <c r="CC37" s="227"/>
      <c r="CD37" s="227"/>
      <c r="CE37" s="227"/>
      <c r="CF37" s="227"/>
      <c r="CG37" s="494"/>
      <c r="CH37" s="494"/>
      <c r="CI37" s="494"/>
      <c r="CJ37" s="494"/>
      <c r="CK37" s="494"/>
      <c r="CL37" s="494"/>
      <c r="CM37" s="494"/>
      <c r="CN37" s="494"/>
      <c r="CO37" s="227"/>
    </row>
    <row r="38" spans="1:93" s="226" customFormat="1" x14ac:dyDescent="0.2">
      <c r="A38" s="1376"/>
      <c r="B38" s="46" t="s">
        <v>206</v>
      </c>
      <c r="C38" s="269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BY38" s="227"/>
      <c r="BZ38" s="227"/>
      <c r="CA38" s="227"/>
      <c r="CB38" s="227"/>
      <c r="CC38" s="227"/>
      <c r="CD38" s="227"/>
      <c r="CE38" s="227"/>
      <c r="CF38" s="227"/>
      <c r="CG38" s="494"/>
      <c r="CH38" s="494"/>
      <c r="CI38" s="494"/>
      <c r="CJ38" s="494"/>
      <c r="CK38" s="494"/>
      <c r="CL38" s="494"/>
      <c r="CM38" s="494"/>
      <c r="CN38" s="494"/>
      <c r="CO38" s="227"/>
    </row>
    <row r="39" spans="1:93" s="226" customFormat="1" x14ac:dyDescent="0.2">
      <c r="A39" s="1376"/>
      <c r="B39" s="46" t="s">
        <v>207</v>
      </c>
      <c r="C39" s="269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  <c r="BY39" s="227"/>
      <c r="BZ39" s="227"/>
      <c r="CA39" s="227"/>
      <c r="CB39" s="227"/>
      <c r="CC39" s="227"/>
      <c r="CD39" s="227"/>
      <c r="CE39" s="227"/>
      <c r="CF39" s="227"/>
      <c r="CG39" s="494"/>
      <c r="CH39" s="494"/>
      <c r="CI39" s="494"/>
      <c r="CJ39" s="494"/>
      <c r="CK39" s="494"/>
      <c r="CL39" s="494"/>
      <c r="CM39" s="494"/>
      <c r="CN39" s="494"/>
      <c r="CO39" s="227"/>
    </row>
    <row r="40" spans="1:93" s="226" customFormat="1" x14ac:dyDescent="0.2">
      <c r="A40" s="1376"/>
      <c r="B40" s="46" t="s">
        <v>208</v>
      </c>
      <c r="C40" s="269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  <c r="BY40" s="227"/>
      <c r="BZ40" s="227"/>
      <c r="CA40" s="227"/>
      <c r="CB40" s="227"/>
      <c r="CC40" s="227"/>
      <c r="CD40" s="227"/>
      <c r="CE40" s="227"/>
      <c r="CF40" s="227"/>
      <c r="CG40" s="494"/>
      <c r="CH40" s="494"/>
      <c r="CI40" s="494"/>
      <c r="CJ40" s="494"/>
      <c r="CK40" s="494"/>
      <c r="CL40" s="494"/>
      <c r="CM40" s="494"/>
      <c r="CN40" s="494"/>
      <c r="CO40" s="227"/>
    </row>
    <row r="41" spans="1:93" s="226" customFormat="1" x14ac:dyDescent="0.2">
      <c r="A41" s="1377"/>
      <c r="B41" s="48" t="s">
        <v>209</v>
      </c>
      <c r="C41" s="267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  <c r="BY41" s="227"/>
      <c r="BZ41" s="227"/>
      <c r="CA41" s="227"/>
      <c r="CB41" s="227"/>
      <c r="CC41" s="227"/>
      <c r="CD41" s="227"/>
      <c r="CE41" s="227"/>
      <c r="CF41" s="227"/>
      <c r="CG41" s="494"/>
      <c r="CH41" s="494"/>
      <c r="CI41" s="494"/>
      <c r="CJ41" s="494"/>
      <c r="CK41" s="494"/>
      <c r="CL41" s="494"/>
      <c r="CM41" s="494"/>
      <c r="CN41" s="494"/>
      <c r="CO41" s="227"/>
    </row>
    <row r="42" spans="1:93" s="226" customFormat="1" x14ac:dyDescent="0.2">
      <c r="A42" s="1378" t="s">
        <v>29</v>
      </c>
      <c r="B42" s="49" t="s">
        <v>210</v>
      </c>
      <c r="C42" s="27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BY42" s="227"/>
      <c r="BZ42" s="227"/>
      <c r="CA42" s="227"/>
      <c r="CB42" s="227"/>
      <c r="CC42" s="227"/>
      <c r="CD42" s="227"/>
      <c r="CE42" s="227"/>
      <c r="CF42" s="227"/>
      <c r="CG42" s="494"/>
      <c r="CH42" s="494"/>
      <c r="CI42" s="494"/>
      <c r="CJ42" s="494"/>
      <c r="CK42" s="494"/>
      <c r="CL42" s="494"/>
      <c r="CM42" s="494"/>
      <c r="CN42" s="494"/>
      <c r="CO42" s="227"/>
    </row>
    <row r="43" spans="1:93" s="226" customFormat="1" ht="15" thickBot="1" x14ac:dyDescent="0.25">
      <c r="A43" s="1379"/>
      <c r="B43" s="52" t="s">
        <v>211</v>
      </c>
      <c r="C43" s="271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BY43" s="227"/>
      <c r="BZ43" s="227"/>
      <c r="CA43" s="227"/>
      <c r="CB43" s="227"/>
      <c r="CC43" s="227"/>
      <c r="CD43" s="227"/>
      <c r="CE43" s="227"/>
      <c r="CF43" s="227"/>
      <c r="CG43" s="494"/>
      <c r="CH43" s="494"/>
      <c r="CI43" s="494"/>
      <c r="CJ43" s="494"/>
      <c r="CK43" s="494"/>
      <c r="CL43" s="494"/>
      <c r="CM43" s="494"/>
      <c r="CN43" s="494"/>
      <c r="CO43" s="227"/>
    </row>
    <row r="44" spans="1:93" s="226" customFormat="1" ht="15" thickTop="1" x14ac:dyDescent="0.2">
      <c r="A44" s="1278" t="s">
        <v>212</v>
      </c>
      <c r="B44" s="1279"/>
      <c r="C44" s="272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BY44" s="227"/>
      <c r="BZ44" s="227"/>
      <c r="CA44" s="227"/>
      <c r="CB44" s="227"/>
      <c r="CC44" s="227"/>
      <c r="CD44" s="227"/>
      <c r="CE44" s="227"/>
      <c r="CF44" s="227"/>
      <c r="CG44" s="494"/>
      <c r="CH44" s="494"/>
      <c r="CI44" s="494"/>
      <c r="CJ44" s="494"/>
      <c r="CK44" s="494"/>
      <c r="CL44" s="494"/>
      <c r="CM44" s="494"/>
      <c r="CN44" s="494"/>
      <c r="CO44" s="227"/>
    </row>
    <row r="45" spans="1:93" s="226" customFormat="1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  <c r="BY45" s="227"/>
      <c r="BZ45" s="227"/>
      <c r="CA45" s="227"/>
      <c r="CB45" s="227"/>
      <c r="CC45" s="227"/>
      <c r="CD45" s="227"/>
      <c r="CE45" s="227"/>
      <c r="CF45" s="227"/>
      <c r="CG45" s="494"/>
      <c r="CH45" s="494"/>
      <c r="CI45" s="494"/>
      <c r="CJ45" s="494"/>
      <c r="CK45" s="494"/>
      <c r="CL45" s="494"/>
      <c r="CM45" s="494"/>
      <c r="CN45" s="494"/>
      <c r="CO45" s="227"/>
    </row>
    <row r="46" spans="1:93" s="226" customFormat="1" x14ac:dyDescent="0.2">
      <c r="A46" s="196" t="s">
        <v>32</v>
      </c>
      <c r="B46" s="210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  <c r="BY46" s="227"/>
      <c r="BZ46" s="227"/>
      <c r="CA46" s="227"/>
      <c r="CB46" s="227"/>
      <c r="CC46" s="227"/>
      <c r="CD46" s="227"/>
      <c r="CE46" s="227"/>
      <c r="CF46" s="227"/>
      <c r="CG46" s="494"/>
      <c r="CH46" s="494"/>
      <c r="CI46" s="494"/>
      <c r="CJ46" s="494"/>
      <c r="CK46" s="494"/>
      <c r="CL46" s="494"/>
      <c r="CM46" s="494"/>
      <c r="CN46" s="494"/>
      <c r="CO46" s="227"/>
    </row>
    <row r="47" spans="1:93" s="226" customFormat="1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  <c r="BY47" s="227"/>
      <c r="BZ47" s="227"/>
      <c r="CA47" s="227"/>
      <c r="CB47" s="227"/>
      <c r="CC47" s="227"/>
      <c r="CD47" s="227"/>
      <c r="CE47" s="227"/>
      <c r="CF47" s="227"/>
      <c r="CG47" s="494"/>
      <c r="CH47" s="494"/>
      <c r="CI47" s="494"/>
      <c r="CJ47" s="494"/>
      <c r="CK47" s="494"/>
      <c r="CL47" s="494"/>
      <c r="CM47" s="494"/>
      <c r="CN47" s="494"/>
      <c r="CO47" s="227"/>
    </row>
    <row r="48" spans="1:93" s="226" customFormat="1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  <c r="BY48" s="227"/>
      <c r="BZ48" s="227"/>
      <c r="CA48" s="227"/>
      <c r="CB48" s="227"/>
      <c r="CC48" s="227"/>
      <c r="CD48" s="227"/>
      <c r="CE48" s="227"/>
      <c r="CF48" s="227"/>
      <c r="CG48" s="494"/>
      <c r="CH48" s="494"/>
      <c r="CI48" s="494"/>
      <c r="CJ48" s="494"/>
      <c r="CK48" s="494"/>
      <c r="CL48" s="494"/>
      <c r="CM48" s="494"/>
      <c r="CN48" s="494"/>
      <c r="CO48" s="227"/>
    </row>
    <row r="49" spans="1:93" s="226" customFormat="1" x14ac:dyDescent="0.2">
      <c r="A49" s="1190" t="s">
        <v>36</v>
      </c>
      <c r="B49" s="1191"/>
      <c r="C49" s="210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  <c r="BY49" s="227"/>
      <c r="BZ49" s="227"/>
      <c r="CA49" s="227"/>
      <c r="CB49" s="227"/>
      <c r="CC49" s="227"/>
      <c r="CD49" s="227"/>
      <c r="CE49" s="227"/>
      <c r="CF49" s="227"/>
      <c r="CG49" s="494"/>
      <c r="CH49" s="494"/>
      <c r="CI49" s="494"/>
      <c r="CJ49" s="494"/>
      <c r="CK49" s="494"/>
      <c r="CL49" s="494"/>
      <c r="CM49" s="494"/>
      <c r="CN49" s="494"/>
      <c r="CO49" s="227"/>
    </row>
    <row r="50" spans="1:93" s="226" customFormat="1" x14ac:dyDescent="0.2">
      <c r="A50" s="1272" t="s">
        <v>39</v>
      </c>
      <c r="B50" s="1273"/>
      <c r="C50" s="258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BY50" s="227"/>
      <c r="BZ50" s="227"/>
      <c r="CA50" s="227" t="str">
        <f>IF(AND(([1]A01!$C18+[1]A01!$C19+[1]A01!$C20+[1]A01!$C21+[1]A01!$F31+[1]A01!$F32+[1]A01!$F33)&lt;&gt;0,D50=0,E50=""),"Observacion : En A01 existen contoles no ingresados, Revisar","")</f>
        <v/>
      </c>
      <c r="CB50" s="227"/>
      <c r="CC50" s="227"/>
      <c r="CD50" s="227"/>
      <c r="CE50" s="227"/>
      <c r="CF50" s="227"/>
      <c r="CG50" s="494"/>
      <c r="CH50" s="494"/>
      <c r="CI50" s="494"/>
      <c r="CJ50" s="494"/>
      <c r="CK50" s="494"/>
      <c r="CL50" s="494"/>
      <c r="CM50" s="494"/>
      <c r="CN50" s="494"/>
      <c r="CO50" s="227"/>
    </row>
    <row r="51" spans="1:93" s="226" customFormat="1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  <c r="BY51" s="227"/>
      <c r="BZ51" s="227"/>
      <c r="CA51" s="227"/>
      <c r="CB51" s="227"/>
      <c r="CC51" s="227"/>
      <c r="CD51" s="227"/>
      <c r="CE51" s="227"/>
      <c r="CF51" s="227"/>
      <c r="CG51" s="494"/>
      <c r="CH51" s="494"/>
      <c r="CI51" s="494"/>
      <c r="CJ51" s="494"/>
      <c r="CK51" s="494"/>
      <c r="CL51" s="494"/>
      <c r="CM51" s="494"/>
      <c r="CN51" s="494"/>
      <c r="CO51" s="227"/>
    </row>
    <row r="52" spans="1:93" s="226" customFormat="1" ht="14.25" customHeight="1" x14ac:dyDescent="0.2">
      <c r="A52" s="1270" t="s">
        <v>40</v>
      </c>
      <c r="B52" s="1167"/>
      <c r="C52" s="1146" t="s">
        <v>41</v>
      </c>
      <c r="D52" s="1147"/>
      <c r="E52" s="1148"/>
      <c r="F52" s="1170" t="s">
        <v>34</v>
      </c>
      <c r="G52" s="1170"/>
      <c r="H52" s="1170"/>
      <c r="I52" s="1170"/>
      <c r="J52" s="1170"/>
      <c r="K52" s="1170"/>
      <c r="L52" s="1170"/>
      <c r="M52" s="1170"/>
      <c r="N52" s="1170"/>
      <c r="O52" s="1170"/>
      <c r="P52" s="1170"/>
      <c r="Q52" s="1155"/>
      <c r="R52" s="1281" t="s">
        <v>214</v>
      </c>
      <c r="S52" s="1282"/>
      <c r="T52" s="1282"/>
      <c r="U52" s="1282"/>
      <c r="V52" s="128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  <c r="BY52" s="227"/>
      <c r="BZ52" s="227"/>
      <c r="CA52" s="227"/>
      <c r="CB52" s="227"/>
      <c r="CC52" s="227"/>
      <c r="CD52" s="227"/>
      <c r="CE52" s="227"/>
      <c r="CF52" s="227"/>
      <c r="CG52" s="494"/>
      <c r="CH52" s="494"/>
      <c r="CI52" s="494"/>
      <c r="CJ52" s="494"/>
      <c r="CK52" s="494"/>
      <c r="CL52" s="494"/>
      <c r="CM52" s="494"/>
      <c r="CN52" s="494"/>
      <c r="CO52" s="227"/>
    </row>
    <row r="53" spans="1:93" s="226" customFormat="1" ht="22.5" customHeight="1" x14ac:dyDescent="0.2">
      <c r="A53" s="1280"/>
      <c r="B53" s="1168"/>
      <c r="C53" s="1149"/>
      <c r="D53" s="1150"/>
      <c r="E53" s="1151"/>
      <c r="F53" s="1154" t="s">
        <v>42</v>
      </c>
      <c r="G53" s="1155"/>
      <c r="H53" s="1154" t="s">
        <v>43</v>
      </c>
      <c r="I53" s="1155"/>
      <c r="J53" s="1154" t="s">
        <v>44</v>
      </c>
      <c r="K53" s="1155"/>
      <c r="L53" s="1154" t="s">
        <v>45</v>
      </c>
      <c r="M53" s="1155"/>
      <c r="N53" s="1154" t="s">
        <v>46</v>
      </c>
      <c r="O53" s="1155"/>
      <c r="P53" s="1154" t="s">
        <v>47</v>
      </c>
      <c r="Q53" s="1155"/>
      <c r="R53" s="1154" t="s">
        <v>53</v>
      </c>
      <c r="S53" s="1155"/>
      <c r="T53" s="1164" t="s">
        <v>215</v>
      </c>
      <c r="U53" s="1154" t="s">
        <v>54</v>
      </c>
      <c r="V53" s="1155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  <c r="BY53" s="227"/>
      <c r="BZ53" s="227"/>
      <c r="CA53" s="227"/>
      <c r="CB53" s="227"/>
      <c r="CC53" s="227"/>
      <c r="CD53" s="227"/>
      <c r="CE53" s="227"/>
      <c r="CF53" s="227"/>
      <c r="CG53" s="494"/>
      <c r="CH53" s="494"/>
      <c r="CI53" s="494"/>
      <c r="CJ53" s="494"/>
      <c r="CK53" s="494"/>
      <c r="CL53" s="494"/>
      <c r="CM53" s="494"/>
      <c r="CN53" s="494"/>
      <c r="CO53" s="227"/>
    </row>
    <row r="54" spans="1:93" s="226" customFormat="1" ht="31.5" x14ac:dyDescent="0.2">
      <c r="A54" s="1152"/>
      <c r="B54" s="1169"/>
      <c r="C54" s="220" t="s">
        <v>149</v>
      </c>
      <c r="D54" s="221" t="s">
        <v>30</v>
      </c>
      <c r="E54" s="212" t="s">
        <v>48</v>
      </c>
      <c r="F54" s="278" t="s">
        <v>30</v>
      </c>
      <c r="G54" s="219" t="s">
        <v>48</v>
      </c>
      <c r="H54" s="278" t="s">
        <v>30</v>
      </c>
      <c r="I54" s="219" t="s">
        <v>48</v>
      </c>
      <c r="J54" s="278" t="s">
        <v>30</v>
      </c>
      <c r="K54" s="219" t="s">
        <v>48</v>
      </c>
      <c r="L54" s="278" t="s">
        <v>30</v>
      </c>
      <c r="M54" s="219" t="s">
        <v>48</v>
      </c>
      <c r="N54" s="278" t="s">
        <v>30</v>
      </c>
      <c r="O54" s="219" t="s">
        <v>48</v>
      </c>
      <c r="P54" s="278" t="s">
        <v>30</v>
      </c>
      <c r="Q54" s="219" t="s">
        <v>48</v>
      </c>
      <c r="R54" s="221" t="s">
        <v>216</v>
      </c>
      <c r="S54" s="221" t="s">
        <v>217</v>
      </c>
      <c r="T54" s="1166"/>
      <c r="U54" s="199" t="s">
        <v>218</v>
      </c>
      <c r="V54" s="221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  <c r="BY54" s="227"/>
      <c r="BZ54" s="227"/>
      <c r="CA54" s="227"/>
      <c r="CB54" s="227"/>
      <c r="CC54" s="227"/>
      <c r="CD54" s="227"/>
      <c r="CE54" s="227"/>
      <c r="CF54" s="227"/>
      <c r="CG54" s="494"/>
      <c r="CH54" s="494"/>
      <c r="CI54" s="494"/>
      <c r="CJ54" s="494"/>
      <c r="CK54" s="494"/>
      <c r="CL54" s="494"/>
      <c r="CM54" s="494"/>
      <c r="CN54" s="494"/>
      <c r="CO54" s="227"/>
    </row>
    <row r="55" spans="1:93" s="226" customFormat="1" x14ac:dyDescent="0.2">
      <c r="A55" s="1366" t="s">
        <v>49</v>
      </c>
      <c r="B55" s="1367"/>
      <c r="C55" s="264">
        <f>SUM(D55:E55)</f>
        <v>0</v>
      </c>
      <c r="D55" s="264">
        <f t="shared" ref="D55:E59" si="3">SUM(F55+H55+J55+L55+N55+P55)</f>
        <v>0</v>
      </c>
      <c r="E55" s="264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  <c r="BY55" s="227"/>
      <c r="BZ55" s="227"/>
      <c r="CA55" s="227"/>
      <c r="CB55" s="227"/>
      <c r="CC55" s="227"/>
      <c r="CD55" s="227"/>
      <c r="CE55" s="227"/>
      <c r="CF55" s="227"/>
      <c r="CG55" s="494"/>
      <c r="CH55" s="494"/>
      <c r="CI55" s="494"/>
      <c r="CJ55" s="494"/>
      <c r="CK55" s="494"/>
      <c r="CL55" s="494"/>
      <c r="CM55" s="494"/>
      <c r="CN55" s="494"/>
      <c r="CO55" s="227"/>
    </row>
    <row r="56" spans="1:93" s="226" customFormat="1" x14ac:dyDescent="0.2">
      <c r="A56" s="1289" t="s">
        <v>50</v>
      </c>
      <c r="B56" s="1291"/>
      <c r="C56" s="269">
        <f>SUM(D56:E56)</f>
        <v>0</v>
      </c>
      <c r="D56" s="269">
        <f t="shared" si="3"/>
        <v>0</v>
      </c>
      <c r="E56" s="269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  <c r="BY56" s="227"/>
      <c r="BZ56" s="227"/>
      <c r="CA56" s="227"/>
      <c r="CB56" s="227"/>
      <c r="CC56" s="227"/>
      <c r="CD56" s="227"/>
      <c r="CE56" s="227"/>
      <c r="CF56" s="227"/>
      <c r="CG56" s="494"/>
      <c r="CH56" s="494"/>
      <c r="CI56" s="494"/>
      <c r="CJ56" s="494"/>
      <c r="CK56" s="494"/>
      <c r="CL56" s="494"/>
      <c r="CM56" s="494"/>
      <c r="CN56" s="494"/>
      <c r="CO56" s="227"/>
    </row>
    <row r="57" spans="1:93" s="226" customFormat="1" x14ac:dyDescent="0.2">
      <c r="A57" s="1289" t="s">
        <v>51</v>
      </c>
      <c r="B57" s="1291"/>
      <c r="C57" s="269">
        <f>SUM(D57:E57)</f>
        <v>0</v>
      </c>
      <c r="D57" s="269">
        <f t="shared" si="3"/>
        <v>0</v>
      </c>
      <c r="E57" s="269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  <c r="BY57" s="227"/>
      <c r="BZ57" s="227"/>
      <c r="CA57" s="227"/>
      <c r="CB57" s="227"/>
      <c r="CC57" s="227"/>
      <c r="CD57" s="227"/>
      <c r="CE57" s="227"/>
      <c r="CF57" s="227"/>
      <c r="CG57" s="494"/>
      <c r="CH57" s="494"/>
      <c r="CI57" s="494"/>
      <c r="CJ57" s="494"/>
      <c r="CK57" s="494"/>
      <c r="CL57" s="494"/>
      <c r="CM57" s="494"/>
      <c r="CN57" s="494"/>
      <c r="CO57" s="227"/>
    </row>
    <row r="58" spans="1:93" s="226" customFormat="1" ht="15" customHeight="1" x14ac:dyDescent="0.2">
      <c r="A58" s="1210" t="s">
        <v>220</v>
      </c>
      <c r="B58" s="1211"/>
      <c r="C58" s="280">
        <f>SUM(D58:E58)</f>
        <v>0</v>
      </c>
      <c r="D58" s="280">
        <f t="shared" si="3"/>
        <v>0</v>
      </c>
      <c r="E58" s="28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  <c r="BY58" s="227"/>
      <c r="BZ58" s="227"/>
      <c r="CA58" s="227"/>
      <c r="CB58" s="227"/>
      <c r="CC58" s="227"/>
      <c r="CD58" s="227"/>
      <c r="CE58" s="227"/>
      <c r="CF58" s="227"/>
      <c r="CG58" s="494"/>
      <c r="CH58" s="494"/>
      <c r="CI58" s="494"/>
      <c r="CJ58" s="494"/>
      <c r="CK58" s="494"/>
      <c r="CL58" s="494"/>
      <c r="CM58" s="494"/>
      <c r="CN58" s="494"/>
      <c r="CO58" s="227"/>
    </row>
    <row r="59" spans="1:93" s="226" customFormat="1" x14ac:dyDescent="0.2">
      <c r="A59" s="1360" t="s">
        <v>52</v>
      </c>
      <c r="B59" s="1361"/>
      <c r="C59" s="281">
        <f>SUM(D59:E59)</f>
        <v>0</v>
      </c>
      <c r="D59" s="281">
        <f t="shared" si="3"/>
        <v>0</v>
      </c>
      <c r="E59" s="281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  <c r="BY59" s="227"/>
      <c r="BZ59" s="227"/>
      <c r="CA59" s="227"/>
      <c r="CB59" s="227"/>
      <c r="CC59" s="227"/>
      <c r="CD59" s="227"/>
      <c r="CE59" s="227"/>
      <c r="CF59" s="227"/>
      <c r="CG59" s="494"/>
      <c r="CH59" s="494"/>
      <c r="CI59" s="494"/>
      <c r="CJ59" s="494"/>
      <c r="CK59" s="494"/>
      <c r="CL59" s="494"/>
      <c r="CM59" s="494"/>
      <c r="CN59" s="494"/>
      <c r="CO59" s="227"/>
    </row>
    <row r="60" spans="1:93" s="226" customFormat="1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  <c r="BY60" s="227"/>
      <c r="BZ60" s="227"/>
      <c r="CA60" s="227"/>
      <c r="CB60" s="227"/>
      <c r="CC60" s="227"/>
      <c r="CD60" s="227"/>
      <c r="CE60" s="227"/>
      <c r="CF60" s="227"/>
      <c r="CG60" s="494"/>
      <c r="CH60" s="494"/>
      <c r="CI60" s="494"/>
      <c r="CJ60" s="494"/>
      <c r="CK60" s="494"/>
      <c r="CL60" s="494"/>
      <c r="CM60" s="494"/>
      <c r="CN60" s="494"/>
      <c r="CO60" s="227"/>
    </row>
    <row r="61" spans="1:93" s="226" customFormat="1" ht="15" customHeight="1" x14ac:dyDescent="0.2">
      <c r="A61" s="1362" t="s">
        <v>222</v>
      </c>
      <c r="B61" s="1355"/>
      <c r="C61" s="1329" t="s">
        <v>33</v>
      </c>
      <c r="D61" s="1330"/>
      <c r="E61" s="1331"/>
      <c r="F61" s="1154" t="s">
        <v>223</v>
      </c>
      <c r="G61" s="1170"/>
      <c r="H61" s="1170"/>
      <c r="I61" s="1170"/>
      <c r="J61" s="1170"/>
      <c r="K61" s="1170"/>
      <c r="L61" s="1170"/>
      <c r="M61" s="1170"/>
      <c r="N61" s="1170"/>
      <c r="O61" s="1170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  <c r="BY61" s="227"/>
      <c r="BZ61" s="227"/>
      <c r="CA61" s="227"/>
      <c r="CB61" s="227"/>
      <c r="CC61" s="227"/>
      <c r="CD61" s="227"/>
      <c r="CE61" s="227"/>
      <c r="CF61" s="227"/>
      <c r="CG61" s="494"/>
      <c r="CH61" s="494"/>
      <c r="CI61" s="494"/>
      <c r="CJ61" s="494"/>
      <c r="CK61" s="494"/>
      <c r="CL61" s="494"/>
      <c r="CM61" s="494"/>
      <c r="CN61" s="494"/>
      <c r="CO61" s="227"/>
    </row>
    <row r="62" spans="1:93" s="226" customFormat="1" x14ac:dyDescent="0.2">
      <c r="A62" s="1363"/>
      <c r="B62" s="1356"/>
      <c r="C62" s="1275"/>
      <c r="D62" s="1365"/>
      <c r="E62" s="1276"/>
      <c r="F62" s="1171" t="s">
        <v>224</v>
      </c>
      <c r="G62" s="1172"/>
      <c r="H62" s="1171" t="s">
        <v>225</v>
      </c>
      <c r="I62" s="1172"/>
      <c r="J62" s="1171" t="s">
        <v>226</v>
      </c>
      <c r="K62" s="1172"/>
      <c r="L62" s="1171" t="s">
        <v>227</v>
      </c>
      <c r="M62" s="1172"/>
      <c r="N62" s="1190" t="s">
        <v>8</v>
      </c>
      <c r="O62" s="1191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  <c r="BY62" s="227"/>
      <c r="BZ62" s="227"/>
      <c r="CA62" s="227"/>
      <c r="CB62" s="227"/>
      <c r="CC62" s="227"/>
      <c r="CD62" s="227"/>
      <c r="CE62" s="227"/>
      <c r="CF62" s="227"/>
      <c r="CG62" s="494"/>
      <c r="CH62" s="494"/>
      <c r="CI62" s="494"/>
      <c r="CJ62" s="494"/>
      <c r="CK62" s="494"/>
      <c r="CL62" s="494"/>
      <c r="CM62" s="494"/>
      <c r="CN62" s="494"/>
      <c r="CO62" s="227"/>
    </row>
    <row r="63" spans="1:93" s="226" customFormat="1" x14ac:dyDescent="0.2">
      <c r="A63" s="1364"/>
      <c r="B63" s="1359"/>
      <c r="C63" s="209" t="s">
        <v>149</v>
      </c>
      <c r="D63" s="221" t="s">
        <v>30</v>
      </c>
      <c r="E63" s="221" t="s">
        <v>48</v>
      </c>
      <c r="F63" s="221" t="s">
        <v>30</v>
      </c>
      <c r="G63" s="221" t="s">
        <v>48</v>
      </c>
      <c r="H63" s="221" t="s">
        <v>30</v>
      </c>
      <c r="I63" s="221" t="s">
        <v>48</v>
      </c>
      <c r="J63" s="221" t="s">
        <v>30</v>
      </c>
      <c r="K63" s="221" t="s">
        <v>48</v>
      </c>
      <c r="L63" s="221" t="s">
        <v>30</v>
      </c>
      <c r="M63" s="221" t="s">
        <v>48</v>
      </c>
      <c r="N63" s="221" t="s">
        <v>30</v>
      </c>
      <c r="O63" s="221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  <c r="BY63" s="227"/>
      <c r="BZ63" s="227"/>
      <c r="CA63" s="227"/>
      <c r="CB63" s="227"/>
      <c r="CC63" s="227"/>
      <c r="CD63" s="227"/>
      <c r="CE63" s="227"/>
      <c r="CF63" s="227"/>
      <c r="CG63" s="494"/>
      <c r="CH63" s="494"/>
      <c r="CI63" s="494"/>
      <c r="CJ63" s="494"/>
      <c r="CK63" s="494"/>
      <c r="CL63" s="494"/>
      <c r="CM63" s="494"/>
      <c r="CN63" s="494"/>
      <c r="CO63" s="227"/>
    </row>
    <row r="64" spans="1:93" s="226" customFormat="1" ht="15" customHeight="1" x14ac:dyDescent="0.2">
      <c r="A64" s="1154" t="s">
        <v>34</v>
      </c>
      <c r="B64" s="1155"/>
      <c r="C64" s="287">
        <f>SUM(D64:E64)</f>
        <v>0</v>
      </c>
      <c r="D64" s="288">
        <f>SUM(F64+H64+J64+L64+N64)</f>
        <v>0</v>
      </c>
      <c r="E64" s="289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  <c r="BY64" s="227"/>
      <c r="BZ64" s="227"/>
      <c r="CA64" s="227"/>
      <c r="CB64" s="227"/>
      <c r="CC64" s="227"/>
      <c r="CD64" s="227"/>
      <c r="CE64" s="227"/>
      <c r="CF64" s="227"/>
      <c r="CG64" s="494"/>
      <c r="CH64" s="494"/>
      <c r="CI64" s="494"/>
      <c r="CJ64" s="494"/>
      <c r="CK64" s="494"/>
      <c r="CL64" s="494"/>
      <c r="CM64" s="494"/>
      <c r="CN64" s="494"/>
      <c r="CO64" s="227"/>
    </row>
    <row r="65" spans="1:93" s="226" customFormat="1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  <c r="BY65" s="227"/>
      <c r="BZ65" s="227"/>
      <c r="CA65" s="227"/>
      <c r="CB65" s="227"/>
      <c r="CC65" s="227"/>
      <c r="CD65" s="227"/>
      <c r="CE65" s="227"/>
      <c r="CF65" s="227"/>
      <c r="CG65" s="494"/>
      <c r="CH65" s="494"/>
      <c r="CI65" s="494"/>
      <c r="CJ65" s="494"/>
      <c r="CK65" s="494"/>
      <c r="CL65" s="494"/>
      <c r="CM65" s="494"/>
      <c r="CN65" s="494"/>
      <c r="CO65" s="227"/>
    </row>
    <row r="66" spans="1:93" s="226" customFormat="1" ht="14.25" customHeight="1" x14ac:dyDescent="0.2">
      <c r="A66" s="1146" t="s">
        <v>32</v>
      </c>
      <c r="B66" s="1148"/>
      <c r="C66" s="1146" t="s">
        <v>33</v>
      </c>
      <c r="D66" s="1147"/>
      <c r="E66" s="1148"/>
      <c r="F66" s="1176" t="s">
        <v>34</v>
      </c>
      <c r="G66" s="1177"/>
      <c r="H66" s="1177"/>
      <c r="I66" s="1177"/>
      <c r="J66" s="1177"/>
      <c r="K66" s="1177"/>
      <c r="L66" s="1177"/>
      <c r="M66" s="1177"/>
      <c r="N66" s="1177"/>
      <c r="O66" s="1177"/>
      <c r="P66" s="1177"/>
      <c r="Q66" s="1177"/>
      <c r="R66" s="1177"/>
      <c r="S66" s="1177"/>
      <c r="T66" s="1177"/>
      <c r="U66" s="1177"/>
      <c r="V66" s="1177"/>
      <c r="W66" s="1177"/>
      <c r="X66" s="1177"/>
      <c r="Y66" s="1177"/>
      <c r="Z66" s="1177"/>
      <c r="AA66" s="1177"/>
      <c r="AB66" s="1177"/>
      <c r="AC66" s="1177"/>
      <c r="AD66" s="1177"/>
      <c r="AE66" s="1177"/>
      <c r="AF66" s="1177"/>
      <c r="AG66" s="1178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  <c r="BY66" s="227"/>
      <c r="BZ66" s="227"/>
      <c r="CA66" s="227"/>
      <c r="CB66" s="227"/>
      <c r="CC66" s="227"/>
      <c r="CD66" s="227"/>
      <c r="CE66" s="227"/>
      <c r="CF66" s="227"/>
      <c r="CG66" s="494"/>
      <c r="CH66" s="494"/>
      <c r="CI66" s="494"/>
      <c r="CJ66" s="494"/>
      <c r="CK66" s="494"/>
      <c r="CL66" s="494"/>
      <c r="CM66" s="494"/>
      <c r="CN66" s="494"/>
      <c r="CO66" s="227"/>
    </row>
    <row r="67" spans="1:93" s="226" customFormat="1" x14ac:dyDescent="0.2">
      <c r="A67" s="1158"/>
      <c r="B67" s="1159"/>
      <c r="C67" s="1158"/>
      <c r="D67" s="1274"/>
      <c r="E67" s="1159"/>
      <c r="F67" s="1160" t="s">
        <v>57</v>
      </c>
      <c r="G67" s="1160"/>
      <c r="H67" s="1160" t="s">
        <v>58</v>
      </c>
      <c r="I67" s="1160"/>
      <c r="J67" s="1160" t="s">
        <v>59</v>
      </c>
      <c r="K67" s="1160"/>
      <c r="L67" s="1160" t="s">
        <v>60</v>
      </c>
      <c r="M67" s="1160"/>
      <c r="N67" s="1160" t="s">
        <v>61</v>
      </c>
      <c r="O67" s="1160"/>
      <c r="P67" s="1160" t="s">
        <v>62</v>
      </c>
      <c r="Q67" s="1160"/>
      <c r="R67" s="1160" t="s">
        <v>63</v>
      </c>
      <c r="S67" s="1160"/>
      <c r="T67" s="1160" t="s">
        <v>64</v>
      </c>
      <c r="U67" s="1160"/>
      <c r="V67" s="1160" t="s">
        <v>65</v>
      </c>
      <c r="W67" s="1160"/>
      <c r="X67" s="1160" t="s">
        <v>66</v>
      </c>
      <c r="Y67" s="1160"/>
      <c r="Z67" s="1171" t="s">
        <v>67</v>
      </c>
      <c r="AA67" s="1172"/>
      <c r="AB67" s="1171" t="s">
        <v>68</v>
      </c>
      <c r="AC67" s="1172"/>
      <c r="AD67" s="1171" t="s">
        <v>69</v>
      </c>
      <c r="AE67" s="1172"/>
      <c r="AF67" s="1171" t="s">
        <v>70</v>
      </c>
      <c r="AG67" s="1172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  <c r="BY67" s="227"/>
      <c r="BZ67" s="227"/>
      <c r="CA67" s="227"/>
      <c r="CB67" s="227"/>
      <c r="CC67" s="227"/>
      <c r="CD67" s="227"/>
      <c r="CE67" s="227"/>
      <c r="CF67" s="227"/>
      <c r="CG67" s="494"/>
      <c r="CH67" s="494"/>
      <c r="CI67" s="494"/>
      <c r="CJ67" s="494"/>
      <c r="CK67" s="494"/>
      <c r="CL67" s="494"/>
      <c r="CM67" s="494"/>
      <c r="CN67" s="494"/>
      <c r="CO67" s="227"/>
    </row>
    <row r="68" spans="1:93" s="226" customFormat="1" x14ac:dyDescent="0.2">
      <c r="A68" s="1275"/>
      <c r="B68" s="1276"/>
      <c r="C68" s="210" t="s">
        <v>149</v>
      </c>
      <c r="D68" s="210" t="s">
        <v>30</v>
      </c>
      <c r="E68" s="217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  <c r="BY68" s="227"/>
      <c r="BZ68" s="227"/>
      <c r="CA68" s="227"/>
      <c r="CB68" s="227"/>
      <c r="CC68" s="227"/>
      <c r="CD68" s="227"/>
      <c r="CE68" s="227"/>
      <c r="CF68" s="227"/>
      <c r="CG68" s="494"/>
      <c r="CH68" s="494"/>
      <c r="CI68" s="494"/>
      <c r="CJ68" s="494"/>
      <c r="CK68" s="494"/>
      <c r="CL68" s="494"/>
      <c r="CM68" s="494"/>
      <c r="CN68" s="494"/>
      <c r="CO68" s="227"/>
    </row>
    <row r="69" spans="1:93" s="226" customFormat="1" x14ac:dyDescent="0.2">
      <c r="A69" s="1272" t="s">
        <v>71</v>
      </c>
      <c r="B69" s="1273"/>
      <c r="C69" s="30">
        <f>+enero!C69+Febrero!C69+'Marzo '!C69+'Abril '!C69+'Mayo '!C69+Junio!C69+Julio!C69+Agosto!C69+Septiembre!C69+'Octubre '!C69+Noviembre!C69+'Diciembre '!C69</f>
        <v>25</v>
      </c>
      <c r="D69" s="30">
        <f>+enero!D69+Febrero!D69+'Marzo '!D69+'Abril '!D69+'Mayo '!D69+Junio!D69+Julio!D69+Agosto!D69+Septiembre!D69+'Octubre '!D69+Noviembre!D69+'Diciembre '!D69</f>
        <v>6</v>
      </c>
      <c r="E69" s="30">
        <f>+enero!E69+Febrero!E69+'Marzo '!E69+'Abril '!E69+'Mayo '!E69+Junio!E69+Julio!E69+Agosto!E69+Septiembre!E69+'Octubre '!E69+Noviembre!E69+'Diciembre '!E69</f>
        <v>19</v>
      </c>
      <c r="F69" s="30">
        <f>+enero!F69+Febrero!F69+'Marzo '!F69+'Abril '!F69+'Mayo '!F69+Junio!F69+Julio!F69+Agosto!F69+Septiembre!F69+'Octubre '!F69+Noviembre!F69+'Diciembre '!F69</f>
        <v>0</v>
      </c>
      <c r="G69" s="30">
        <f>+enero!G69+Febrero!G69+'Marzo '!G69+'Abril '!G69+'Mayo '!G69+Junio!G69+Julio!G69+Agosto!G69+Septiembre!G69+'Octubre '!G69+Noviembre!G69+'Diciembre '!G69</f>
        <v>1</v>
      </c>
      <c r="H69" s="30">
        <f>+enero!H69+Febrero!H69+'Marzo '!H69+'Abril '!H69+'Mayo '!H69+Junio!H69+Julio!H69+Agosto!H69+Septiembre!H69+'Octubre '!H69+Noviembre!H69+'Diciembre '!H69</f>
        <v>0</v>
      </c>
      <c r="I69" s="30">
        <f>+enero!I69+Febrero!I69+'Marzo '!I69+'Abril '!I69+'Mayo '!I69+Junio!I69+Julio!I69+Agosto!I69+Septiembre!I69+'Octubre '!I69+Noviembre!I69+'Diciembre '!I69</f>
        <v>0</v>
      </c>
      <c r="J69" s="30">
        <f>+enero!J69+Febrero!J69+'Marzo '!J69+'Abril '!J69+'Mayo '!J69+Junio!J69+Julio!J69+Agosto!J69+Septiembre!J69+'Octubre '!J69+Noviembre!J69+'Diciembre '!J69</f>
        <v>0</v>
      </c>
      <c r="K69" s="30">
        <f>+enero!K69+Febrero!K69+'Marzo '!K69+'Abril '!K69+'Mayo '!K69+Junio!K69+Julio!K69+Agosto!K69+Septiembre!K69+'Octubre '!K69+Noviembre!K69+'Diciembre '!K69</f>
        <v>0</v>
      </c>
      <c r="L69" s="30">
        <f>+enero!L69+Febrero!L69+'Marzo '!L69+'Abril '!L69+'Mayo '!L69+Junio!L69+Julio!L69+Agosto!L69+Septiembre!L69+'Octubre '!L69+Noviembre!L69+'Diciembre '!L69</f>
        <v>1</v>
      </c>
      <c r="M69" s="30">
        <f>+enero!M69+Febrero!M69+'Marzo '!M69+'Abril '!M69+'Mayo '!M69+Junio!M69+Julio!M69+Agosto!M69+Septiembre!M69+'Octubre '!M69+Noviembre!M69+'Diciembre '!M69</f>
        <v>2</v>
      </c>
      <c r="N69" s="30">
        <f>+enero!N69+Febrero!N69+'Marzo '!N69+'Abril '!N69+'Mayo '!N69+Junio!N69+Julio!N69+Agosto!N69+Septiembre!N69+'Octubre '!N69+Noviembre!N69+'Diciembre '!N69</f>
        <v>0</v>
      </c>
      <c r="O69" s="30">
        <f>+enero!O69+Febrero!O69+'Marzo '!O69+'Abril '!O69+'Mayo '!O69+Junio!O69+Julio!O69+Agosto!O69+Septiembre!O69+'Octubre '!O69+Noviembre!O69+'Diciembre '!O69</f>
        <v>2</v>
      </c>
      <c r="P69" s="30">
        <f>+enero!P69+Febrero!P69+'Marzo '!P69+'Abril '!P69+'Mayo '!P69+Junio!P69+Julio!P69+Agosto!P69+Septiembre!P69+'Octubre '!P69+Noviembre!P69+'Diciembre '!P69</f>
        <v>0</v>
      </c>
      <c r="Q69" s="30">
        <f>+enero!Q69+Febrero!Q69+'Marzo '!Q69+'Abril '!Q69+'Mayo '!Q69+Junio!Q69+Julio!Q69+Agosto!Q69+Septiembre!Q69+'Octubre '!Q69+Noviembre!Q69+'Diciembre '!Q69</f>
        <v>0</v>
      </c>
      <c r="R69" s="30">
        <f>+enero!R69+Febrero!R69+'Marzo '!R69+'Abril '!R69+'Mayo '!R69+Junio!R69+Julio!R69+Agosto!R69+Septiembre!R69+'Octubre '!R69+Noviembre!R69+'Diciembre '!R69</f>
        <v>1</v>
      </c>
      <c r="S69" s="30">
        <f>+enero!S69+Febrero!S69+'Marzo '!S69+'Abril '!S69+'Mayo '!S69+Junio!S69+Julio!S69+Agosto!S69+Septiembre!S69+'Octubre '!S69+Noviembre!S69+'Diciembre '!S69</f>
        <v>3</v>
      </c>
      <c r="T69" s="30">
        <f>+enero!T69+Febrero!T69+'Marzo '!T69+'Abril '!T69+'Mayo '!T69+Junio!T69+Julio!T69+Agosto!T69+Septiembre!T69+'Octubre '!T69+Noviembre!T69+'Diciembre '!T69</f>
        <v>0</v>
      </c>
      <c r="U69" s="30">
        <f>+enero!U69+Febrero!U69+'Marzo '!U69+'Abril '!U69+'Mayo '!U69+Junio!U69+Julio!U69+Agosto!U69+Septiembre!U69+'Octubre '!U69+Noviembre!U69+'Diciembre '!U69</f>
        <v>2</v>
      </c>
      <c r="V69" s="30">
        <f>+enero!V69+Febrero!V69+'Marzo '!V69+'Abril '!V69+'Mayo '!V69+Junio!V69+Julio!V69+Agosto!V69+Septiembre!V69+'Octubre '!V69+Noviembre!V69+'Diciembre '!V69</f>
        <v>0</v>
      </c>
      <c r="W69" s="30">
        <f>+enero!W69+Febrero!W69+'Marzo '!W69+'Abril '!W69+'Mayo '!W69+Junio!W69+Julio!W69+Agosto!W69+Septiembre!W69+'Octubre '!W69+Noviembre!W69+'Diciembre '!W69</f>
        <v>2</v>
      </c>
      <c r="X69" s="30">
        <f>+enero!X69+Febrero!X69+'Marzo '!X69+'Abril '!X69+'Mayo '!X69+Junio!X69+Julio!X69+Agosto!X69+Septiembre!X69+'Octubre '!X69+Noviembre!X69+'Diciembre '!X69</f>
        <v>2</v>
      </c>
      <c r="Y69" s="30">
        <f>+enero!Y69+Febrero!Y69+'Marzo '!Y69+'Abril '!Y69+'Mayo '!Y69+Junio!Y69+Julio!Y69+Agosto!Y69+Septiembre!Y69+'Octubre '!Y69+Noviembre!Y69+'Diciembre '!Y69</f>
        <v>0</v>
      </c>
      <c r="Z69" s="30">
        <f>+enero!Z69+Febrero!Z69+'Marzo '!Z69+'Abril '!Z69+'Mayo '!Z69+Junio!Z69+Julio!Z69+Agosto!Z69+Septiembre!Z69+'Octubre '!Z69+Noviembre!Z69+'Diciembre '!Z69</f>
        <v>1</v>
      </c>
      <c r="AA69" s="30">
        <f>+enero!AA69+Febrero!AA69+'Marzo '!AA69+'Abril '!AA69+'Mayo '!AA69+Junio!AA69+Julio!AA69+Agosto!AA69+Septiembre!AA69+'Octubre '!AA69+Noviembre!AA69+'Diciembre '!AA69</f>
        <v>4</v>
      </c>
      <c r="AB69" s="30">
        <f>+enero!AB69+Febrero!AB69+'Marzo '!AB69+'Abril '!AB69+'Mayo '!AB69+Junio!AB69+Julio!AB69+Agosto!AB69+Septiembre!AB69+'Octubre '!AB69+Noviembre!AB69+'Diciembre '!AB69</f>
        <v>0</v>
      </c>
      <c r="AC69" s="30">
        <f>+enero!AC69+Febrero!AC69+'Marzo '!AC69+'Abril '!AC69+'Mayo '!AC69+Junio!AC69+Julio!AC69+Agosto!AC69+Septiembre!AC69+'Octubre '!AC69+Noviembre!AC69+'Diciembre '!AC69</f>
        <v>3</v>
      </c>
      <c r="AD69" s="30">
        <f>+enero!AD69+Febrero!AD69+'Marzo '!AD69+'Abril '!AD69+'Mayo '!AD69+Junio!AD69+Julio!AD69+Agosto!AD69+Septiembre!AD69+'Octubre '!AD69+Noviembre!AD69+'Diciembre '!AD69</f>
        <v>1</v>
      </c>
      <c r="AE69" s="30">
        <f>+enero!AE69+Febrero!AE69+'Marzo '!AE69+'Abril '!AE69+'Mayo '!AE69+Junio!AE69+Julio!AE69+Agosto!AE69+Septiembre!AE69+'Octubre '!AE69+Noviembre!AE69+'Diciembre '!AE69</f>
        <v>0</v>
      </c>
      <c r="AF69" s="30">
        <f>+enero!AF69+Febrero!AF69+'Marzo '!AF69+'Abril '!AF69+'Mayo '!AF69+Junio!AF69+Julio!AF69+Agosto!AF69+Septiembre!AF69+'Octubre '!AF69+Noviembre!AF69+'Diciembre '!AF69</f>
        <v>0</v>
      </c>
      <c r="AG69" s="30">
        <f>+enero!AG69+Febrero!AG69+'Marzo '!AG69+'Abril '!AG69+'Mayo '!AG69+Junio!AG69+Julio!AG69+Agosto!AG69+Septiembre!AG69+'Octubre '!AG69+Noviembre!AG69+'Diciembre '!AG69</f>
        <v>0</v>
      </c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  <c r="BY69" s="227"/>
      <c r="BZ69" s="227"/>
      <c r="CA69" s="227"/>
      <c r="CB69" s="227"/>
      <c r="CC69" s="227"/>
      <c r="CD69" s="227"/>
      <c r="CE69" s="227"/>
      <c r="CF69" s="227"/>
      <c r="CG69" s="494"/>
      <c r="CH69" s="494"/>
      <c r="CI69" s="494"/>
      <c r="CJ69" s="494"/>
      <c r="CK69" s="494"/>
      <c r="CL69" s="494"/>
      <c r="CM69" s="494"/>
      <c r="CN69" s="494"/>
      <c r="CO69" s="227"/>
    </row>
    <row r="70" spans="1:93" s="226" customFormat="1" x14ac:dyDescent="0.2">
      <c r="A70" s="1147" t="s">
        <v>72</v>
      </c>
      <c r="B70" s="205" t="s">
        <v>73</v>
      </c>
      <c r="C70" s="30">
        <f>+enero!C70+Febrero!C70+'Marzo '!C70+'Abril '!C70+'Mayo '!C70+Junio!C70+Julio!C70+Agosto!C70+Septiembre!C70+'Octubre '!C70+Noviembre!C70+'Diciembre '!C70</f>
        <v>0</v>
      </c>
      <c r="D70" s="30">
        <f>+enero!D70+Febrero!D70+'Marzo '!D70+'Abril '!D70+'Mayo '!D70+Junio!D70+Julio!D70+Agosto!D70+Septiembre!D70+'Octubre '!D70+Noviembre!D70+'Diciembre '!D70</f>
        <v>0</v>
      </c>
      <c r="E70" s="30">
        <f>+enero!E70+Febrero!E70+'Marzo '!E70+'Abril '!E70+'Mayo '!E70+Junio!E70+Julio!E70+Agosto!E70+Septiembre!E70+'Octubre '!E70+Noviembre!E70+'Diciembre '!E70</f>
        <v>0</v>
      </c>
      <c r="F70" s="30">
        <f>+enero!F70+Febrero!F70+'Marzo '!F70+'Abril '!F70+'Mayo '!F70+Junio!F70+Julio!F70+Agosto!F70+Septiembre!F70+'Octubre '!F70+Noviembre!F70+'Diciembre '!F70</f>
        <v>0</v>
      </c>
      <c r="G70" s="30">
        <f>+enero!G70+Febrero!G70+'Marzo '!G70+'Abril '!G70+'Mayo '!G70+Junio!G70+Julio!G70+Agosto!G70+Septiembre!G70+'Octubre '!G70+Noviembre!G70+'Diciembre '!G70</f>
        <v>0</v>
      </c>
      <c r="H70" s="30">
        <f>+enero!H70+Febrero!H70+'Marzo '!H70+'Abril '!H70+'Mayo '!H70+Junio!H70+Julio!H70+Agosto!H70+Septiembre!H70+'Octubre '!H70+Noviembre!H70+'Diciembre '!H70</f>
        <v>0</v>
      </c>
      <c r="I70" s="30">
        <f>+enero!I70+Febrero!I70+'Marzo '!I70+'Abril '!I70+'Mayo '!I70+Junio!I70+Julio!I70+Agosto!I70+Septiembre!I70+'Octubre '!I70+Noviembre!I70+'Diciembre '!I70</f>
        <v>0</v>
      </c>
      <c r="J70" s="30">
        <f>+enero!J70+Febrero!J70+'Marzo '!J70+'Abril '!J70+'Mayo '!J70+Junio!J70+Julio!J70+Agosto!J70+Septiembre!J70+'Octubre '!J70+Noviembre!J70+'Diciembre '!J70</f>
        <v>0</v>
      </c>
      <c r="K70" s="30">
        <f>+enero!K70+Febrero!K70+'Marzo '!K70+'Abril '!K70+'Mayo '!K70+Junio!K70+Julio!K70+Agosto!K70+Septiembre!K70+'Octubre '!K70+Noviembre!K70+'Diciembre '!K70</f>
        <v>0</v>
      </c>
      <c r="L70" s="30">
        <f>+enero!L70+Febrero!L70+'Marzo '!L70+'Abril '!L70+'Mayo '!L70+Junio!L70+Julio!L70+Agosto!L70+Septiembre!L70+'Octubre '!L70+Noviembre!L70+'Diciembre '!L70</f>
        <v>0</v>
      </c>
      <c r="M70" s="30">
        <f>+enero!M70+Febrero!M70+'Marzo '!M70+'Abril '!M70+'Mayo '!M70+Junio!M70+Julio!M70+Agosto!M70+Septiembre!M70+'Octubre '!M70+Noviembre!M70+'Diciembre '!M70</f>
        <v>0</v>
      </c>
      <c r="N70" s="30">
        <f>+enero!N70+Febrero!N70+'Marzo '!N70+'Abril '!N70+'Mayo '!N70+Junio!N70+Julio!N70+Agosto!N70+Septiembre!N70+'Octubre '!N70+Noviembre!N70+'Diciembre '!N70</f>
        <v>0</v>
      </c>
      <c r="O70" s="30">
        <f>+enero!O70+Febrero!O70+'Marzo '!O70+'Abril '!O70+'Mayo '!O70+Junio!O70+Julio!O70+Agosto!O70+Septiembre!O70+'Octubre '!O70+Noviembre!O70+'Diciembre '!O70</f>
        <v>0</v>
      </c>
      <c r="P70" s="30">
        <f>+enero!P70+Febrero!P70+'Marzo '!P70+'Abril '!P70+'Mayo '!P70+Junio!P70+Julio!P70+Agosto!P70+Septiembre!P70+'Octubre '!P70+Noviembre!P70+'Diciembre '!P70</f>
        <v>0</v>
      </c>
      <c r="Q70" s="30">
        <f>+enero!Q70+Febrero!Q70+'Marzo '!Q70+'Abril '!Q70+'Mayo '!Q70+Junio!Q70+Julio!Q70+Agosto!Q70+Septiembre!Q70+'Octubre '!Q70+Noviembre!Q70+'Diciembre '!Q70</f>
        <v>0</v>
      </c>
      <c r="R70" s="30">
        <f>+enero!R70+Febrero!R70+'Marzo '!R70+'Abril '!R70+'Mayo '!R70+Junio!R70+Julio!R70+Agosto!R70+Septiembre!R70+'Octubre '!R70+Noviembre!R70+'Diciembre '!R70</f>
        <v>0</v>
      </c>
      <c r="S70" s="30">
        <f>+enero!S70+Febrero!S70+'Marzo '!S70+'Abril '!S70+'Mayo '!S70+Junio!S70+Julio!S70+Agosto!S70+Septiembre!S70+'Octubre '!S70+Noviembre!S70+'Diciembre '!S70</f>
        <v>0</v>
      </c>
      <c r="T70" s="30">
        <f>+enero!T70+Febrero!T70+'Marzo '!T70+'Abril '!T70+'Mayo '!T70+Junio!T70+Julio!T70+Agosto!T70+Septiembre!T70+'Octubre '!T70+Noviembre!T70+'Diciembre '!T70</f>
        <v>0</v>
      </c>
      <c r="U70" s="30">
        <f>+enero!U70+Febrero!U70+'Marzo '!U70+'Abril '!U70+'Mayo '!U70+Junio!U70+Julio!U70+Agosto!U70+Septiembre!U70+'Octubre '!U70+Noviembre!U70+'Diciembre '!U70</f>
        <v>0</v>
      </c>
      <c r="V70" s="30">
        <f>+enero!V70+Febrero!V70+'Marzo '!V70+'Abril '!V70+'Mayo '!V70+Junio!V70+Julio!V70+Agosto!V70+Septiembre!V70+'Octubre '!V70+Noviembre!V70+'Diciembre '!V70</f>
        <v>0</v>
      </c>
      <c r="W70" s="30">
        <f>+enero!W70+Febrero!W70+'Marzo '!W70+'Abril '!W70+'Mayo '!W70+Junio!W70+Julio!W70+Agosto!W70+Septiembre!W70+'Octubre '!W70+Noviembre!W70+'Diciembre '!W70</f>
        <v>0</v>
      </c>
      <c r="X70" s="30">
        <f>+enero!X70+Febrero!X70+'Marzo '!X70+'Abril '!X70+'Mayo '!X70+Junio!X70+Julio!X70+Agosto!X70+Septiembre!X70+'Octubre '!X70+Noviembre!X70+'Diciembre '!X70</f>
        <v>0</v>
      </c>
      <c r="Y70" s="30">
        <f>+enero!Y70+Febrero!Y70+'Marzo '!Y70+'Abril '!Y70+'Mayo '!Y70+Junio!Y70+Julio!Y70+Agosto!Y70+Septiembre!Y70+'Octubre '!Y70+Noviembre!Y70+'Diciembre '!Y70</f>
        <v>0</v>
      </c>
      <c r="Z70" s="30">
        <f>+enero!Z70+Febrero!Z70+'Marzo '!Z70+'Abril '!Z70+'Mayo '!Z70+Junio!Z70+Julio!Z70+Agosto!Z70+Septiembre!Z70+'Octubre '!Z70+Noviembre!Z70+'Diciembre '!Z70</f>
        <v>0</v>
      </c>
      <c r="AA70" s="30">
        <f>+enero!AA70+Febrero!AA70+'Marzo '!AA70+'Abril '!AA70+'Mayo '!AA70+Junio!AA70+Julio!AA70+Agosto!AA70+Septiembre!AA70+'Octubre '!AA70+Noviembre!AA70+'Diciembre '!AA70</f>
        <v>0</v>
      </c>
      <c r="AB70" s="30">
        <f>+enero!AB70+Febrero!AB70+'Marzo '!AB70+'Abril '!AB70+'Mayo '!AB70+Junio!AB70+Julio!AB70+Agosto!AB70+Septiembre!AB70+'Octubre '!AB70+Noviembre!AB70+'Diciembre '!AB70</f>
        <v>0</v>
      </c>
      <c r="AC70" s="30">
        <f>+enero!AC70+Febrero!AC70+'Marzo '!AC70+'Abril '!AC70+'Mayo '!AC70+Junio!AC70+Julio!AC70+Agosto!AC70+Septiembre!AC70+'Octubre '!AC70+Noviembre!AC70+'Diciembre '!AC70</f>
        <v>0</v>
      </c>
      <c r="AD70" s="30">
        <f>+enero!AD70+Febrero!AD70+'Marzo '!AD70+'Abril '!AD70+'Mayo '!AD70+Junio!AD70+Julio!AD70+Agosto!AD70+Septiembre!AD70+'Octubre '!AD70+Noviembre!AD70+'Diciembre '!AD70</f>
        <v>0</v>
      </c>
      <c r="AE70" s="30">
        <f>+enero!AE70+Febrero!AE70+'Marzo '!AE70+'Abril '!AE70+'Mayo '!AE70+Junio!AE70+Julio!AE70+Agosto!AE70+Septiembre!AE70+'Octubre '!AE70+Noviembre!AE70+'Diciembre '!AE70</f>
        <v>0</v>
      </c>
      <c r="AF70" s="30">
        <f>+enero!AF70+Febrero!AF70+'Marzo '!AF70+'Abril '!AF70+'Mayo '!AF70+Junio!AF70+Julio!AF70+Agosto!AF70+Septiembre!AF70+'Octubre '!AF70+Noviembre!AF70+'Diciembre '!AF70</f>
        <v>0</v>
      </c>
      <c r="AG70" s="30">
        <f>+enero!AG70+Febrero!AG70+'Marzo '!AG70+'Abril '!AG70+'Mayo '!AG70+Junio!AG70+Julio!AG70+Agosto!AG70+Septiembre!AG70+'Octubre '!AG70+Noviembre!AG70+'Diciembre '!AG70</f>
        <v>0</v>
      </c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  <c r="BY70" s="227"/>
      <c r="BZ70" s="227"/>
      <c r="CA70" s="227"/>
      <c r="CB70" s="227"/>
      <c r="CC70" s="227"/>
      <c r="CD70" s="227"/>
      <c r="CE70" s="227"/>
      <c r="CF70" s="227"/>
      <c r="CG70" s="494"/>
      <c r="CH70" s="494"/>
      <c r="CI70" s="494"/>
      <c r="CJ70" s="494"/>
      <c r="CK70" s="494"/>
      <c r="CL70" s="494"/>
      <c r="CM70" s="494"/>
      <c r="CN70" s="494"/>
      <c r="CO70" s="227"/>
    </row>
    <row r="71" spans="1:93" s="226" customFormat="1" x14ac:dyDescent="0.2">
      <c r="A71" s="1274"/>
      <c r="B71" s="214" t="s">
        <v>74</v>
      </c>
      <c r="C71" s="30">
        <f>+enero!C71+Febrero!C71+'Marzo '!C71+'Abril '!C71+'Mayo '!C71+Junio!C71+Julio!C71+Agosto!C71+Septiembre!C71+'Octubre '!C71+Noviembre!C71+'Diciembre '!C71</f>
        <v>108</v>
      </c>
      <c r="D71" s="30">
        <f>+enero!D71+Febrero!D71+'Marzo '!D71+'Abril '!D71+'Mayo '!D71+Junio!D71+Julio!D71+Agosto!D71+Septiembre!D71+'Octubre '!D71+Noviembre!D71+'Diciembre '!D71</f>
        <v>31</v>
      </c>
      <c r="E71" s="30">
        <f>+enero!E71+Febrero!E71+'Marzo '!E71+'Abril '!E71+'Mayo '!E71+Junio!E71+Julio!E71+Agosto!E71+Septiembre!E71+'Octubre '!E71+Noviembre!E71+'Diciembre '!E71</f>
        <v>77</v>
      </c>
      <c r="F71" s="30">
        <f>+enero!F71+Febrero!F71+'Marzo '!F71+'Abril '!F71+'Mayo '!F71+Junio!F71+Julio!F71+Agosto!F71+Septiembre!F71+'Octubre '!F71+Noviembre!F71+'Diciembre '!F71</f>
        <v>3</v>
      </c>
      <c r="G71" s="30">
        <f>+enero!G71+Febrero!G71+'Marzo '!G71+'Abril '!G71+'Mayo '!G71+Junio!G71+Julio!G71+Agosto!G71+Septiembre!G71+'Octubre '!G71+Noviembre!G71+'Diciembre '!G71</f>
        <v>4</v>
      </c>
      <c r="H71" s="30">
        <f>+enero!H71+Febrero!H71+'Marzo '!H71+'Abril '!H71+'Mayo '!H71+Junio!H71+Julio!H71+Agosto!H71+Septiembre!H71+'Octubre '!H71+Noviembre!H71+'Diciembre '!H71</f>
        <v>0</v>
      </c>
      <c r="I71" s="30">
        <f>+enero!I71+Febrero!I71+'Marzo '!I71+'Abril '!I71+'Mayo '!I71+Junio!I71+Julio!I71+Agosto!I71+Septiembre!I71+'Octubre '!I71+Noviembre!I71+'Diciembre '!I71</f>
        <v>0</v>
      </c>
      <c r="J71" s="30">
        <f>+enero!J71+Febrero!J71+'Marzo '!J71+'Abril '!J71+'Mayo '!J71+Junio!J71+Julio!J71+Agosto!J71+Septiembre!J71+'Octubre '!J71+Noviembre!J71+'Diciembre '!J71</f>
        <v>1</v>
      </c>
      <c r="K71" s="30">
        <f>+enero!K71+Febrero!K71+'Marzo '!K71+'Abril '!K71+'Mayo '!K71+Junio!K71+Julio!K71+Agosto!K71+Septiembre!K71+'Octubre '!K71+Noviembre!K71+'Diciembre '!K71</f>
        <v>1</v>
      </c>
      <c r="L71" s="30">
        <f>+enero!L71+Febrero!L71+'Marzo '!L71+'Abril '!L71+'Mayo '!L71+Junio!L71+Julio!L71+Agosto!L71+Septiembre!L71+'Octubre '!L71+Noviembre!L71+'Diciembre '!L71</f>
        <v>1</v>
      </c>
      <c r="M71" s="30">
        <f>+enero!M71+Febrero!M71+'Marzo '!M71+'Abril '!M71+'Mayo '!M71+Junio!M71+Julio!M71+Agosto!M71+Septiembre!M71+'Octubre '!M71+Noviembre!M71+'Diciembre '!M71</f>
        <v>3</v>
      </c>
      <c r="N71" s="30">
        <f>+enero!N71+Febrero!N71+'Marzo '!N71+'Abril '!N71+'Mayo '!N71+Junio!N71+Julio!N71+Agosto!N71+Septiembre!N71+'Octubre '!N71+Noviembre!N71+'Diciembre '!N71</f>
        <v>3</v>
      </c>
      <c r="O71" s="30">
        <f>+enero!O71+Febrero!O71+'Marzo '!O71+'Abril '!O71+'Mayo '!O71+Junio!O71+Julio!O71+Agosto!O71+Septiembre!O71+'Octubre '!O71+Noviembre!O71+'Diciembre '!O71</f>
        <v>4</v>
      </c>
      <c r="P71" s="30">
        <f>+enero!P71+Febrero!P71+'Marzo '!P71+'Abril '!P71+'Mayo '!P71+Junio!P71+Julio!P71+Agosto!P71+Septiembre!P71+'Octubre '!P71+Noviembre!P71+'Diciembre '!P71</f>
        <v>2</v>
      </c>
      <c r="Q71" s="30">
        <f>+enero!Q71+Febrero!Q71+'Marzo '!Q71+'Abril '!Q71+'Mayo '!Q71+Junio!Q71+Julio!Q71+Agosto!Q71+Septiembre!Q71+'Octubre '!Q71+Noviembre!Q71+'Diciembre '!Q71</f>
        <v>4</v>
      </c>
      <c r="R71" s="30">
        <f>+enero!R71+Febrero!R71+'Marzo '!R71+'Abril '!R71+'Mayo '!R71+Junio!R71+Julio!R71+Agosto!R71+Septiembre!R71+'Octubre '!R71+Noviembre!R71+'Diciembre '!R71</f>
        <v>1</v>
      </c>
      <c r="S71" s="30">
        <f>+enero!S71+Febrero!S71+'Marzo '!S71+'Abril '!S71+'Mayo '!S71+Junio!S71+Julio!S71+Agosto!S71+Septiembre!S71+'Octubre '!S71+Noviembre!S71+'Diciembre '!S71</f>
        <v>12</v>
      </c>
      <c r="T71" s="30">
        <f>+enero!T71+Febrero!T71+'Marzo '!T71+'Abril '!T71+'Mayo '!T71+Junio!T71+Julio!T71+Agosto!T71+Septiembre!T71+'Octubre '!T71+Noviembre!T71+'Diciembre '!T71</f>
        <v>3</v>
      </c>
      <c r="U71" s="30">
        <f>+enero!U71+Febrero!U71+'Marzo '!U71+'Abril '!U71+'Mayo '!U71+Junio!U71+Julio!U71+Agosto!U71+Septiembre!U71+'Octubre '!U71+Noviembre!U71+'Diciembre '!U71</f>
        <v>6</v>
      </c>
      <c r="V71" s="30">
        <f>+enero!V71+Febrero!V71+'Marzo '!V71+'Abril '!V71+'Mayo '!V71+Junio!V71+Julio!V71+Agosto!V71+Septiembre!V71+'Octubre '!V71+Noviembre!V71+'Diciembre '!V71</f>
        <v>4</v>
      </c>
      <c r="W71" s="30">
        <f>+enero!W71+Febrero!W71+'Marzo '!W71+'Abril '!W71+'Mayo '!W71+Junio!W71+Julio!W71+Agosto!W71+Septiembre!W71+'Octubre '!W71+Noviembre!W71+'Diciembre '!W71</f>
        <v>12</v>
      </c>
      <c r="X71" s="30">
        <f>+enero!X71+Febrero!X71+'Marzo '!X71+'Abril '!X71+'Mayo '!X71+Junio!X71+Julio!X71+Agosto!X71+Septiembre!X71+'Octubre '!X71+Noviembre!X71+'Diciembre '!X71</f>
        <v>4</v>
      </c>
      <c r="Y71" s="30">
        <f>+enero!Y71+Febrero!Y71+'Marzo '!Y71+'Abril '!Y71+'Mayo '!Y71+Junio!Y71+Julio!Y71+Agosto!Y71+Septiembre!Y71+'Octubre '!Y71+Noviembre!Y71+'Diciembre '!Y71</f>
        <v>8</v>
      </c>
      <c r="Z71" s="30">
        <f>+enero!Z71+Febrero!Z71+'Marzo '!Z71+'Abril '!Z71+'Mayo '!Z71+Junio!Z71+Julio!Z71+Agosto!Z71+Septiembre!Z71+'Octubre '!Z71+Noviembre!Z71+'Diciembre '!Z71</f>
        <v>3</v>
      </c>
      <c r="AA71" s="30">
        <f>+enero!AA71+Febrero!AA71+'Marzo '!AA71+'Abril '!AA71+'Mayo '!AA71+Junio!AA71+Julio!AA71+Agosto!AA71+Septiembre!AA71+'Octubre '!AA71+Noviembre!AA71+'Diciembre '!AA71</f>
        <v>10</v>
      </c>
      <c r="AB71" s="30">
        <f>+enero!AB71+Febrero!AB71+'Marzo '!AB71+'Abril '!AB71+'Mayo '!AB71+Junio!AB71+Julio!AB71+Agosto!AB71+Septiembre!AB71+'Octubre '!AB71+Noviembre!AB71+'Diciembre '!AB71</f>
        <v>4</v>
      </c>
      <c r="AC71" s="30">
        <f>+enero!AC71+Febrero!AC71+'Marzo '!AC71+'Abril '!AC71+'Mayo '!AC71+Junio!AC71+Julio!AC71+Agosto!AC71+Septiembre!AC71+'Octubre '!AC71+Noviembre!AC71+'Diciembre '!AC71</f>
        <v>11</v>
      </c>
      <c r="AD71" s="30">
        <f>+enero!AD71+Febrero!AD71+'Marzo '!AD71+'Abril '!AD71+'Mayo '!AD71+Junio!AD71+Julio!AD71+Agosto!AD71+Septiembre!AD71+'Octubre '!AD71+Noviembre!AD71+'Diciembre '!AD71</f>
        <v>1</v>
      </c>
      <c r="AE71" s="30">
        <f>+enero!AE71+Febrero!AE71+'Marzo '!AE71+'Abril '!AE71+'Mayo '!AE71+Junio!AE71+Julio!AE71+Agosto!AE71+Septiembre!AE71+'Octubre '!AE71+Noviembre!AE71+'Diciembre '!AE71</f>
        <v>2</v>
      </c>
      <c r="AF71" s="30">
        <f>+enero!AF71+Febrero!AF71+'Marzo '!AF71+'Abril '!AF71+'Mayo '!AF71+Junio!AF71+Julio!AF71+Agosto!AF71+Septiembre!AF71+'Octubre '!AF71+Noviembre!AF71+'Diciembre '!AF71</f>
        <v>1</v>
      </c>
      <c r="AG71" s="30">
        <f>+enero!AG71+Febrero!AG71+'Marzo '!AG71+'Abril '!AG71+'Mayo '!AG71+Junio!AG71+Julio!AG71+Agosto!AG71+Septiembre!AG71+'Octubre '!AG71+Noviembre!AG71+'Diciembre '!AG71</f>
        <v>0</v>
      </c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  <c r="BY71" s="227"/>
      <c r="BZ71" s="227"/>
      <c r="CA71" s="227"/>
      <c r="CB71" s="227"/>
      <c r="CC71" s="227"/>
      <c r="CD71" s="227"/>
      <c r="CE71" s="227"/>
      <c r="CF71" s="227"/>
      <c r="CG71" s="494"/>
      <c r="CH71" s="494"/>
      <c r="CI71" s="494"/>
      <c r="CJ71" s="494"/>
      <c r="CK71" s="494"/>
      <c r="CL71" s="494"/>
      <c r="CM71" s="494"/>
      <c r="CN71" s="494"/>
      <c r="CO71" s="227"/>
    </row>
    <row r="72" spans="1:93" s="226" customFormat="1" x14ac:dyDescent="0.2">
      <c r="A72" s="1274"/>
      <c r="B72" s="214" t="s">
        <v>228</v>
      </c>
      <c r="C72" s="30">
        <f>+enero!C72+Febrero!C72+'Marzo '!C72+'Abril '!C72+'Mayo '!C72+Junio!C72+Julio!C72+Agosto!C72+Septiembre!C72+'Octubre '!C72+Noviembre!C72+'Diciembre '!C72</f>
        <v>0</v>
      </c>
      <c r="D72" s="30">
        <f>+enero!D72+Febrero!D72+'Marzo '!D72+'Abril '!D72+'Mayo '!D72+Junio!D72+Julio!D72+Agosto!D72+Septiembre!D72+'Octubre '!D72+Noviembre!D72+'Diciembre '!D72</f>
        <v>0</v>
      </c>
      <c r="E72" s="30">
        <f>+enero!E72+Febrero!E72+'Marzo '!E72+'Abril '!E72+'Mayo '!E72+Junio!E72+Julio!E72+Agosto!E72+Septiembre!E72+'Octubre '!E72+Noviembre!E72+'Diciembre '!E72</f>
        <v>0</v>
      </c>
      <c r="F72" s="30">
        <f>+enero!F72+Febrero!F72+'Marzo '!F72+'Abril '!F72+'Mayo '!F72+Junio!F72+Julio!F72+Agosto!F72+Septiembre!F72+'Octubre '!F72+Noviembre!F72+'Diciembre '!F72</f>
        <v>0</v>
      </c>
      <c r="G72" s="30">
        <f>+enero!G72+Febrero!G72+'Marzo '!G72+'Abril '!G72+'Mayo '!G72+Junio!G72+Julio!G72+Agosto!G72+Septiembre!G72+'Octubre '!G72+Noviembre!G72+'Diciembre '!G72</f>
        <v>0</v>
      </c>
      <c r="H72" s="30">
        <f>+enero!H72+Febrero!H72+'Marzo '!H72+'Abril '!H72+'Mayo '!H72+Junio!H72+Julio!H72+Agosto!H72+Septiembre!H72+'Octubre '!H72+Noviembre!H72+'Diciembre '!H72</f>
        <v>0</v>
      </c>
      <c r="I72" s="30">
        <f>+enero!I72+Febrero!I72+'Marzo '!I72+'Abril '!I72+'Mayo '!I72+Junio!I72+Julio!I72+Agosto!I72+Septiembre!I72+'Octubre '!I72+Noviembre!I72+'Diciembre '!I72</f>
        <v>0</v>
      </c>
      <c r="J72" s="30">
        <f>+enero!J72+Febrero!J72+'Marzo '!J72+'Abril '!J72+'Mayo '!J72+Junio!J72+Julio!J72+Agosto!J72+Septiembre!J72+'Octubre '!J72+Noviembre!J72+'Diciembre '!J72</f>
        <v>0</v>
      </c>
      <c r="K72" s="30">
        <f>+enero!K72+Febrero!K72+'Marzo '!K72+'Abril '!K72+'Mayo '!K72+Junio!K72+Julio!K72+Agosto!K72+Septiembre!K72+'Octubre '!K72+Noviembre!K72+'Diciembre '!K72</f>
        <v>0</v>
      </c>
      <c r="L72" s="30">
        <f>+enero!L72+Febrero!L72+'Marzo '!L72+'Abril '!L72+'Mayo '!L72+Junio!L72+Julio!L72+Agosto!L72+Septiembre!L72+'Octubre '!L72+Noviembre!L72+'Diciembre '!L72</f>
        <v>0</v>
      </c>
      <c r="M72" s="30">
        <f>+enero!M72+Febrero!M72+'Marzo '!M72+'Abril '!M72+'Mayo '!M72+Junio!M72+Julio!M72+Agosto!M72+Septiembre!M72+'Octubre '!M72+Noviembre!M72+'Diciembre '!M72</f>
        <v>0</v>
      </c>
      <c r="N72" s="30">
        <f>+enero!N72+Febrero!N72+'Marzo '!N72+'Abril '!N72+'Mayo '!N72+Junio!N72+Julio!N72+Agosto!N72+Septiembre!N72+'Octubre '!N72+Noviembre!N72+'Diciembre '!N72</f>
        <v>0</v>
      </c>
      <c r="O72" s="30">
        <f>+enero!O72+Febrero!O72+'Marzo '!O72+'Abril '!O72+'Mayo '!O72+Junio!O72+Julio!O72+Agosto!O72+Septiembre!O72+'Octubre '!O72+Noviembre!O72+'Diciembre '!O72</f>
        <v>0</v>
      </c>
      <c r="P72" s="30">
        <f>+enero!P72+Febrero!P72+'Marzo '!P72+'Abril '!P72+'Mayo '!P72+Junio!P72+Julio!P72+Agosto!P72+Septiembre!P72+'Octubre '!P72+Noviembre!P72+'Diciembre '!P72</f>
        <v>0</v>
      </c>
      <c r="Q72" s="30">
        <f>+enero!Q72+Febrero!Q72+'Marzo '!Q72+'Abril '!Q72+'Mayo '!Q72+Junio!Q72+Julio!Q72+Agosto!Q72+Septiembre!Q72+'Octubre '!Q72+Noviembre!Q72+'Diciembre '!Q72</f>
        <v>0</v>
      </c>
      <c r="R72" s="30">
        <f>+enero!R72+Febrero!R72+'Marzo '!R72+'Abril '!R72+'Mayo '!R72+Junio!R72+Julio!R72+Agosto!R72+Septiembre!R72+'Octubre '!R72+Noviembre!R72+'Diciembre '!R72</f>
        <v>0</v>
      </c>
      <c r="S72" s="30">
        <f>+enero!S72+Febrero!S72+'Marzo '!S72+'Abril '!S72+'Mayo '!S72+Junio!S72+Julio!S72+Agosto!S72+Septiembre!S72+'Octubre '!S72+Noviembre!S72+'Diciembre '!S72</f>
        <v>0</v>
      </c>
      <c r="T72" s="30">
        <f>+enero!T72+Febrero!T72+'Marzo '!T72+'Abril '!T72+'Mayo '!T72+Junio!T72+Julio!T72+Agosto!T72+Septiembre!T72+'Octubre '!T72+Noviembre!T72+'Diciembre '!T72</f>
        <v>0</v>
      </c>
      <c r="U72" s="30">
        <f>+enero!U72+Febrero!U72+'Marzo '!U72+'Abril '!U72+'Mayo '!U72+Junio!U72+Julio!U72+Agosto!U72+Septiembre!U72+'Octubre '!U72+Noviembre!U72+'Diciembre '!U72</f>
        <v>0</v>
      </c>
      <c r="V72" s="30">
        <f>+enero!V72+Febrero!V72+'Marzo '!V72+'Abril '!V72+'Mayo '!V72+Junio!V72+Julio!V72+Agosto!V72+Septiembre!V72+'Octubre '!V72+Noviembre!V72+'Diciembre '!V72</f>
        <v>0</v>
      </c>
      <c r="W72" s="30">
        <f>+enero!W72+Febrero!W72+'Marzo '!W72+'Abril '!W72+'Mayo '!W72+Junio!W72+Julio!W72+Agosto!W72+Septiembre!W72+'Octubre '!W72+Noviembre!W72+'Diciembre '!W72</f>
        <v>0</v>
      </c>
      <c r="X72" s="30">
        <f>+enero!X72+Febrero!X72+'Marzo '!X72+'Abril '!X72+'Mayo '!X72+Junio!X72+Julio!X72+Agosto!X72+Septiembre!X72+'Octubre '!X72+Noviembre!X72+'Diciembre '!X72</f>
        <v>0</v>
      </c>
      <c r="Y72" s="30">
        <f>+enero!Y72+Febrero!Y72+'Marzo '!Y72+'Abril '!Y72+'Mayo '!Y72+Junio!Y72+Julio!Y72+Agosto!Y72+Septiembre!Y72+'Octubre '!Y72+Noviembre!Y72+'Diciembre '!Y72</f>
        <v>0</v>
      </c>
      <c r="Z72" s="30">
        <f>+enero!Z72+Febrero!Z72+'Marzo '!Z72+'Abril '!Z72+'Mayo '!Z72+Junio!Z72+Julio!Z72+Agosto!Z72+Septiembre!Z72+'Octubre '!Z72+Noviembre!Z72+'Diciembre '!Z72</f>
        <v>0</v>
      </c>
      <c r="AA72" s="30">
        <f>+enero!AA72+Febrero!AA72+'Marzo '!AA72+'Abril '!AA72+'Mayo '!AA72+Junio!AA72+Julio!AA72+Agosto!AA72+Septiembre!AA72+'Octubre '!AA72+Noviembre!AA72+'Diciembre '!AA72</f>
        <v>0</v>
      </c>
      <c r="AB72" s="30">
        <f>+enero!AB72+Febrero!AB72+'Marzo '!AB72+'Abril '!AB72+'Mayo '!AB72+Junio!AB72+Julio!AB72+Agosto!AB72+Septiembre!AB72+'Octubre '!AB72+Noviembre!AB72+'Diciembre '!AB72</f>
        <v>0</v>
      </c>
      <c r="AC72" s="30">
        <f>+enero!AC72+Febrero!AC72+'Marzo '!AC72+'Abril '!AC72+'Mayo '!AC72+Junio!AC72+Julio!AC72+Agosto!AC72+Septiembre!AC72+'Octubre '!AC72+Noviembre!AC72+'Diciembre '!AC72</f>
        <v>0</v>
      </c>
      <c r="AD72" s="30">
        <f>+enero!AD72+Febrero!AD72+'Marzo '!AD72+'Abril '!AD72+'Mayo '!AD72+Junio!AD72+Julio!AD72+Agosto!AD72+Septiembre!AD72+'Octubre '!AD72+Noviembre!AD72+'Diciembre '!AD72</f>
        <v>0</v>
      </c>
      <c r="AE72" s="30">
        <f>+enero!AE72+Febrero!AE72+'Marzo '!AE72+'Abril '!AE72+'Mayo '!AE72+Junio!AE72+Julio!AE72+Agosto!AE72+Septiembre!AE72+'Octubre '!AE72+Noviembre!AE72+'Diciembre '!AE72</f>
        <v>0</v>
      </c>
      <c r="AF72" s="30">
        <f>+enero!AF72+Febrero!AF72+'Marzo '!AF72+'Abril '!AF72+'Mayo '!AF72+Junio!AF72+Julio!AF72+Agosto!AF72+Septiembre!AF72+'Octubre '!AF72+Noviembre!AF72+'Diciembre '!AF72</f>
        <v>0</v>
      </c>
      <c r="AG72" s="30">
        <f>+enero!AG72+Febrero!AG72+'Marzo '!AG72+'Abril '!AG72+'Mayo '!AG72+Junio!AG72+Julio!AG72+Agosto!AG72+Septiembre!AG72+'Octubre '!AG72+Noviembre!AG72+'Diciembre '!AG72</f>
        <v>0</v>
      </c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  <c r="BY72" s="227"/>
      <c r="BZ72" s="227"/>
      <c r="CA72" s="227"/>
      <c r="CB72" s="227"/>
      <c r="CC72" s="227"/>
      <c r="CD72" s="227"/>
      <c r="CE72" s="227"/>
      <c r="CF72" s="227"/>
      <c r="CG72" s="494"/>
      <c r="CH72" s="494"/>
      <c r="CI72" s="494"/>
      <c r="CJ72" s="494"/>
      <c r="CK72" s="494"/>
      <c r="CL72" s="494"/>
      <c r="CM72" s="494"/>
      <c r="CN72" s="494"/>
      <c r="CO72" s="227"/>
    </row>
    <row r="73" spans="1:93" s="226" customFormat="1" ht="26.25" customHeight="1" x14ac:dyDescent="0.2">
      <c r="A73" s="1274"/>
      <c r="B73" s="80" t="s">
        <v>229</v>
      </c>
      <c r="C73" s="30">
        <f>+enero!C73+Febrero!C73+'Marzo '!C73+'Abril '!C73+'Mayo '!C73+Junio!C73+Julio!C73+Agosto!C73+Septiembre!C73+'Octubre '!C73+Noviembre!C73+'Diciembre '!C73</f>
        <v>0</v>
      </c>
      <c r="D73" s="30">
        <f>+enero!D73+Febrero!D73+'Marzo '!D73+'Abril '!D73+'Mayo '!D73+Junio!D73+Julio!D73+Agosto!D73+Septiembre!D73+'Octubre '!D73+Noviembre!D73+'Diciembre '!D73</f>
        <v>0</v>
      </c>
      <c r="E73" s="30">
        <f>+enero!E73+Febrero!E73+'Marzo '!E73+'Abril '!E73+'Mayo '!E73+Junio!E73+Julio!E73+Agosto!E73+Septiembre!E73+'Octubre '!E73+Noviembre!E73+'Diciembre '!E73</f>
        <v>0</v>
      </c>
      <c r="F73" s="30">
        <f>+enero!F73+Febrero!F73+'Marzo '!F73+'Abril '!F73+'Mayo '!F73+Junio!F73+Julio!F73+Agosto!F73+Septiembre!F73+'Octubre '!F73+Noviembre!F73+'Diciembre '!F73</f>
        <v>0</v>
      </c>
      <c r="G73" s="30">
        <f>+enero!G73+Febrero!G73+'Marzo '!G73+'Abril '!G73+'Mayo '!G73+Junio!G73+Julio!G73+Agosto!G73+Septiembre!G73+'Octubre '!G73+Noviembre!G73+'Diciembre '!G73</f>
        <v>0</v>
      </c>
      <c r="H73" s="30">
        <f>+enero!H73+Febrero!H73+'Marzo '!H73+'Abril '!H73+'Mayo '!H73+Junio!H73+Julio!H73+Agosto!H73+Septiembre!H73+'Octubre '!H73+Noviembre!H73+'Diciembre '!H73</f>
        <v>0</v>
      </c>
      <c r="I73" s="30">
        <f>+enero!I73+Febrero!I73+'Marzo '!I73+'Abril '!I73+'Mayo '!I73+Junio!I73+Julio!I73+Agosto!I73+Septiembre!I73+'Octubre '!I73+Noviembre!I73+'Diciembre '!I73</f>
        <v>0</v>
      </c>
      <c r="J73" s="30">
        <f>+enero!J73+Febrero!J73+'Marzo '!J73+'Abril '!J73+'Mayo '!J73+Junio!J73+Julio!J73+Agosto!J73+Septiembre!J73+'Octubre '!J73+Noviembre!J73+'Diciembre '!J73</f>
        <v>0</v>
      </c>
      <c r="K73" s="30">
        <f>+enero!K73+Febrero!K73+'Marzo '!K73+'Abril '!K73+'Mayo '!K73+Junio!K73+Julio!K73+Agosto!K73+Septiembre!K73+'Octubre '!K73+Noviembre!K73+'Diciembre '!K73</f>
        <v>0</v>
      </c>
      <c r="L73" s="30">
        <f>+enero!L73+Febrero!L73+'Marzo '!L73+'Abril '!L73+'Mayo '!L73+Junio!L73+Julio!L73+Agosto!L73+Septiembre!L73+'Octubre '!L73+Noviembre!L73+'Diciembre '!L73</f>
        <v>0</v>
      </c>
      <c r="M73" s="30">
        <f>+enero!M73+Febrero!M73+'Marzo '!M73+'Abril '!M73+'Mayo '!M73+Junio!M73+Julio!M73+Agosto!M73+Septiembre!M73+'Octubre '!M73+Noviembre!M73+'Diciembre '!M73</f>
        <v>0</v>
      </c>
      <c r="N73" s="30">
        <f>+enero!N73+Febrero!N73+'Marzo '!N73+'Abril '!N73+'Mayo '!N73+Junio!N73+Julio!N73+Agosto!N73+Septiembre!N73+'Octubre '!N73+Noviembre!N73+'Diciembre '!N73</f>
        <v>0</v>
      </c>
      <c r="O73" s="30">
        <f>+enero!O73+Febrero!O73+'Marzo '!O73+'Abril '!O73+'Mayo '!O73+Junio!O73+Julio!O73+Agosto!O73+Septiembre!O73+'Octubre '!O73+Noviembre!O73+'Diciembre '!O73</f>
        <v>0</v>
      </c>
      <c r="P73" s="30">
        <f>+enero!P73+Febrero!P73+'Marzo '!P73+'Abril '!P73+'Mayo '!P73+Junio!P73+Julio!P73+Agosto!P73+Septiembre!P73+'Octubre '!P73+Noviembre!P73+'Diciembre '!P73</f>
        <v>0</v>
      </c>
      <c r="Q73" s="30">
        <f>+enero!Q73+Febrero!Q73+'Marzo '!Q73+'Abril '!Q73+'Mayo '!Q73+Junio!Q73+Julio!Q73+Agosto!Q73+Septiembre!Q73+'Octubre '!Q73+Noviembre!Q73+'Diciembre '!Q73</f>
        <v>0</v>
      </c>
      <c r="R73" s="30">
        <f>+enero!R73+Febrero!R73+'Marzo '!R73+'Abril '!R73+'Mayo '!R73+Junio!R73+Julio!R73+Agosto!R73+Septiembre!R73+'Octubre '!R73+Noviembre!R73+'Diciembre '!R73</f>
        <v>0</v>
      </c>
      <c r="S73" s="30">
        <f>+enero!S73+Febrero!S73+'Marzo '!S73+'Abril '!S73+'Mayo '!S73+Junio!S73+Julio!S73+Agosto!S73+Septiembre!S73+'Octubre '!S73+Noviembre!S73+'Diciembre '!S73</f>
        <v>0</v>
      </c>
      <c r="T73" s="30">
        <f>+enero!T73+Febrero!T73+'Marzo '!T73+'Abril '!T73+'Mayo '!T73+Junio!T73+Julio!T73+Agosto!T73+Septiembre!T73+'Octubre '!T73+Noviembre!T73+'Diciembre '!T73</f>
        <v>0</v>
      </c>
      <c r="U73" s="30">
        <f>+enero!U73+Febrero!U73+'Marzo '!U73+'Abril '!U73+'Mayo '!U73+Junio!U73+Julio!U73+Agosto!U73+Septiembre!U73+'Octubre '!U73+Noviembre!U73+'Diciembre '!U73</f>
        <v>0</v>
      </c>
      <c r="V73" s="30">
        <f>+enero!V73+Febrero!V73+'Marzo '!V73+'Abril '!V73+'Mayo '!V73+Junio!V73+Julio!V73+Agosto!V73+Septiembre!V73+'Octubre '!V73+Noviembre!V73+'Diciembre '!V73</f>
        <v>0</v>
      </c>
      <c r="W73" s="30">
        <f>+enero!W73+Febrero!W73+'Marzo '!W73+'Abril '!W73+'Mayo '!W73+Junio!W73+Julio!W73+Agosto!W73+Septiembre!W73+'Octubre '!W73+Noviembre!W73+'Diciembre '!W73</f>
        <v>0</v>
      </c>
      <c r="X73" s="30">
        <f>+enero!X73+Febrero!X73+'Marzo '!X73+'Abril '!X73+'Mayo '!X73+Junio!X73+Julio!X73+Agosto!X73+Septiembre!X73+'Octubre '!X73+Noviembre!X73+'Diciembre '!X73</f>
        <v>0</v>
      </c>
      <c r="Y73" s="30">
        <f>+enero!Y73+Febrero!Y73+'Marzo '!Y73+'Abril '!Y73+'Mayo '!Y73+Junio!Y73+Julio!Y73+Agosto!Y73+Septiembre!Y73+'Octubre '!Y73+Noviembre!Y73+'Diciembre '!Y73</f>
        <v>0</v>
      </c>
      <c r="Z73" s="30">
        <f>+enero!Z73+Febrero!Z73+'Marzo '!Z73+'Abril '!Z73+'Mayo '!Z73+Junio!Z73+Julio!Z73+Agosto!Z73+Septiembre!Z73+'Octubre '!Z73+Noviembre!Z73+'Diciembre '!Z73</f>
        <v>0</v>
      </c>
      <c r="AA73" s="30">
        <f>+enero!AA73+Febrero!AA73+'Marzo '!AA73+'Abril '!AA73+'Mayo '!AA73+Junio!AA73+Julio!AA73+Agosto!AA73+Septiembre!AA73+'Octubre '!AA73+Noviembre!AA73+'Diciembre '!AA73</f>
        <v>0</v>
      </c>
      <c r="AB73" s="30">
        <f>+enero!AB73+Febrero!AB73+'Marzo '!AB73+'Abril '!AB73+'Mayo '!AB73+Junio!AB73+Julio!AB73+Agosto!AB73+Septiembre!AB73+'Octubre '!AB73+Noviembre!AB73+'Diciembre '!AB73</f>
        <v>0</v>
      </c>
      <c r="AC73" s="30">
        <f>+enero!AC73+Febrero!AC73+'Marzo '!AC73+'Abril '!AC73+'Mayo '!AC73+Junio!AC73+Julio!AC73+Agosto!AC73+Septiembre!AC73+'Octubre '!AC73+Noviembre!AC73+'Diciembre '!AC73</f>
        <v>0</v>
      </c>
      <c r="AD73" s="30">
        <f>+enero!AD73+Febrero!AD73+'Marzo '!AD73+'Abril '!AD73+'Mayo '!AD73+Junio!AD73+Julio!AD73+Agosto!AD73+Septiembre!AD73+'Octubre '!AD73+Noviembre!AD73+'Diciembre '!AD73</f>
        <v>0</v>
      </c>
      <c r="AE73" s="30">
        <f>+enero!AE73+Febrero!AE73+'Marzo '!AE73+'Abril '!AE73+'Mayo '!AE73+Junio!AE73+Julio!AE73+Agosto!AE73+Septiembre!AE73+'Octubre '!AE73+Noviembre!AE73+'Diciembre '!AE73</f>
        <v>0</v>
      </c>
      <c r="AF73" s="30">
        <f>+enero!AF73+Febrero!AF73+'Marzo '!AF73+'Abril '!AF73+'Mayo '!AF73+Junio!AF73+Julio!AF73+Agosto!AF73+Septiembre!AF73+'Octubre '!AF73+Noviembre!AF73+'Diciembre '!AF73</f>
        <v>0</v>
      </c>
      <c r="AG73" s="30">
        <f>+enero!AG73+Febrero!AG73+'Marzo '!AG73+'Abril '!AG73+'Mayo '!AG73+Junio!AG73+Julio!AG73+Agosto!AG73+Septiembre!AG73+'Octubre '!AG73+Noviembre!AG73+'Diciembre '!AG73</f>
        <v>0</v>
      </c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  <c r="BY73" s="227"/>
      <c r="BZ73" s="227"/>
      <c r="CA73" s="227"/>
      <c r="CB73" s="227"/>
      <c r="CC73" s="227"/>
      <c r="CD73" s="227"/>
      <c r="CE73" s="227"/>
      <c r="CF73" s="227"/>
      <c r="CG73" s="494"/>
      <c r="CH73" s="494"/>
      <c r="CI73" s="494"/>
      <c r="CJ73" s="494"/>
      <c r="CK73" s="494"/>
      <c r="CL73" s="494"/>
      <c r="CM73" s="494"/>
      <c r="CN73" s="494"/>
      <c r="CO73" s="227"/>
    </row>
    <row r="74" spans="1:93" s="226" customFormat="1" x14ac:dyDescent="0.2">
      <c r="A74" s="1150"/>
      <c r="B74" s="211" t="s">
        <v>75</v>
      </c>
      <c r="C74" s="30">
        <f>+enero!C74+Febrero!C74+'Marzo '!C74+'Abril '!C74+'Mayo '!C74+Junio!C74+Julio!C74+Agosto!C74+Septiembre!C74+'Octubre '!C74+Noviembre!C74+'Diciembre '!C74</f>
        <v>0</v>
      </c>
      <c r="D74" s="30">
        <f>+enero!D74+Febrero!D74+'Marzo '!D74+'Abril '!D74+'Mayo '!D74+Junio!D74+Julio!D74+Agosto!D74+Septiembre!D74+'Octubre '!D74+Noviembre!D74+'Diciembre '!D74</f>
        <v>0</v>
      </c>
      <c r="E74" s="30">
        <f>+enero!E74+Febrero!E74+'Marzo '!E74+'Abril '!E74+'Mayo '!E74+Junio!E74+Julio!E74+Agosto!E74+Septiembre!E74+'Octubre '!E74+Noviembre!E74+'Diciembre '!E74</f>
        <v>0</v>
      </c>
      <c r="F74" s="30">
        <f>+enero!F74+Febrero!F74+'Marzo '!F74+'Abril '!F74+'Mayo '!F74+Junio!F74+Julio!F74+Agosto!F74+Septiembre!F74+'Octubre '!F74+Noviembre!F74+'Diciembre '!F74</f>
        <v>0</v>
      </c>
      <c r="G74" s="30">
        <f>+enero!G74+Febrero!G74+'Marzo '!G74+'Abril '!G74+'Mayo '!G74+Junio!G74+Julio!G74+Agosto!G74+Septiembre!G74+'Octubre '!G74+Noviembre!G74+'Diciembre '!G74</f>
        <v>0</v>
      </c>
      <c r="H74" s="30">
        <f>+enero!H74+Febrero!H74+'Marzo '!H74+'Abril '!H74+'Mayo '!H74+Junio!H74+Julio!H74+Agosto!H74+Septiembre!H74+'Octubre '!H74+Noviembre!H74+'Diciembre '!H74</f>
        <v>0</v>
      </c>
      <c r="I74" s="30">
        <f>+enero!I74+Febrero!I74+'Marzo '!I74+'Abril '!I74+'Mayo '!I74+Junio!I74+Julio!I74+Agosto!I74+Septiembre!I74+'Octubre '!I74+Noviembre!I74+'Diciembre '!I74</f>
        <v>0</v>
      </c>
      <c r="J74" s="30">
        <f>+enero!J74+Febrero!J74+'Marzo '!J74+'Abril '!J74+'Mayo '!J74+Junio!J74+Julio!J74+Agosto!J74+Septiembre!J74+'Octubre '!J74+Noviembre!J74+'Diciembre '!J74</f>
        <v>0</v>
      </c>
      <c r="K74" s="30">
        <f>+enero!K74+Febrero!K74+'Marzo '!K74+'Abril '!K74+'Mayo '!K74+Junio!K74+Julio!K74+Agosto!K74+Septiembre!K74+'Octubre '!K74+Noviembre!K74+'Diciembre '!K74</f>
        <v>0</v>
      </c>
      <c r="L74" s="30">
        <f>+enero!L74+Febrero!L74+'Marzo '!L74+'Abril '!L74+'Mayo '!L74+Junio!L74+Julio!L74+Agosto!L74+Septiembre!L74+'Octubre '!L74+Noviembre!L74+'Diciembre '!L74</f>
        <v>0</v>
      </c>
      <c r="M74" s="30">
        <f>+enero!M74+Febrero!M74+'Marzo '!M74+'Abril '!M74+'Mayo '!M74+Junio!M74+Julio!M74+Agosto!M74+Septiembre!M74+'Octubre '!M74+Noviembre!M74+'Diciembre '!M74</f>
        <v>0</v>
      </c>
      <c r="N74" s="30">
        <f>+enero!N74+Febrero!N74+'Marzo '!N74+'Abril '!N74+'Mayo '!N74+Junio!N74+Julio!N74+Agosto!N74+Septiembre!N74+'Octubre '!N74+Noviembre!N74+'Diciembre '!N74</f>
        <v>0</v>
      </c>
      <c r="O74" s="30">
        <f>+enero!O74+Febrero!O74+'Marzo '!O74+'Abril '!O74+'Mayo '!O74+Junio!O74+Julio!O74+Agosto!O74+Septiembre!O74+'Octubre '!O74+Noviembre!O74+'Diciembre '!O74</f>
        <v>0</v>
      </c>
      <c r="P74" s="30">
        <f>+enero!P74+Febrero!P74+'Marzo '!P74+'Abril '!P74+'Mayo '!P74+Junio!P74+Julio!P74+Agosto!P74+Septiembre!P74+'Octubre '!P74+Noviembre!P74+'Diciembre '!P74</f>
        <v>0</v>
      </c>
      <c r="Q74" s="30">
        <f>+enero!Q74+Febrero!Q74+'Marzo '!Q74+'Abril '!Q74+'Mayo '!Q74+Junio!Q74+Julio!Q74+Agosto!Q74+Septiembre!Q74+'Octubre '!Q74+Noviembre!Q74+'Diciembre '!Q74</f>
        <v>0</v>
      </c>
      <c r="R74" s="30">
        <f>+enero!R74+Febrero!R74+'Marzo '!R74+'Abril '!R74+'Mayo '!R74+Junio!R74+Julio!R74+Agosto!R74+Septiembre!R74+'Octubre '!R74+Noviembre!R74+'Diciembre '!R74</f>
        <v>0</v>
      </c>
      <c r="S74" s="30">
        <f>+enero!S74+Febrero!S74+'Marzo '!S74+'Abril '!S74+'Mayo '!S74+Junio!S74+Julio!S74+Agosto!S74+Septiembre!S74+'Octubre '!S74+Noviembre!S74+'Diciembre '!S74</f>
        <v>0</v>
      </c>
      <c r="T74" s="30">
        <f>+enero!T74+Febrero!T74+'Marzo '!T74+'Abril '!T74+'Mayo '!T74+Junio!T74+Julio!T74+Agosto!T74+Septiembre!T74+'Octubre '!T74+Noviembre!T74+'Diciembre '!T74</f>
        <v>0</v>
      </c>
      <c r="U74" s="30">
        <f>+enero!U74+Febrero!U74+'Marzo '!U74+'Abril '!U74+'Mayo '!U74+Junio!U74+Julio!U74+Agosto!U74+Septiembre!U74+'Octubre '!U74+Noviembre!U74+'Diciembre '!U74</f>
        <v>0</v>
      </c>
      <c r="V74" s="30">
        <f>+enero!V74+Febrero!V74+'Marzo '!V74+'Abril '!V74+'Mayo '!V74+Junio!V74+Julio!V74+Agosto!V74+Septiembre!V74+'Octubre '!V74+Noviembre!V74+'Diciembre '!V74</f>
        <v>0</v>
      </c>
      <c r="W74" s="30">
        <f>+enero!W74+Febrero!W74+'Marzo '!W74+'Abril '!W74+'Mayo '!W74+Junio!W74+Julio!W74+Agosto!W74+Septiembre!W74+'Octubre '!W74+Noviembre!W74+'Diciembre '!W74</f>
        <v>0</v>
      </c>
      <c r="X74" s="30">
        <f>+enero!X74+Febrero!X74+'Marzo '!X74+'Abril '!X74+'Mayo '!X74+Junio!X74+Julio!X74+Agosto!X74+Septiembre!X74+'Octubre '!X74+Noviembre!X74+'Diciembre '!X74</f>
        <v>0</v>
      </c>
      <c r="Y74" s="30">
        <f>+enero!Y74+Febrero!Y74+'Marzo '!Y74+'Abril '!Y74+'Mayo '!Y74+Junio!Y74+Julio!Y74+Agosto!Y74+Septiembre!Y74+'Octubre '!Y74+Noviembre!Y74+'Diciembre '!Y74</f>
        <v>0</v>
      </c>
      <c r="Z74" s="30">
        <f>+enero!Z74+Febrero!Z74+'Marzo '!Z74+'Abril '!Z74+'Mayo '!Z74+Junio!Z74+Julio!Z74+Agosto!Z74+Septiembre!Z74+'Octubre '!Z74+Noviembre!Z74+'Diciembre '!Z74</f>
        <v>0</v>
      </c>
      <c r="AA74" s="30">
        <f>+enero!AA74+Febrero!AA74+'Marzo '!AA74+'Abril '!AA74+'Mayo '!AA74+Junio!AA74+Julio!AA74+Agosto!AA74+Septiembre!AA74+'Octubre '!AA74+Noviembre!AA74+'Diciembre '!AA74</f>
        <v>0</v>
      </c>
      <c r="AB74" s="30">
        <f>+enero!AB74+Febrero!AB74+'Marzo '!AB74+'Abril '!AB74+'Mayo '!AB74+Junio!AB74+Julio!AB74+Agosto!AB74+Septiembre!AB74+'Octubre '!AB74+Noviembre!AB74+'Diciembre '!AB74</f>
        <v>0</v>
      </c>
      <c r="AC74" s="30">
        <f>+enero!AC74+Febrero!AC74+'Marzo '!AC74+'Abril '!AC74+'Mayo '!AC74+Junio!AC74+Julio!AC74+Agosto!AC74+Septiembre!AC74+'Octubre '!AC74+Noviembre!AC74+'Diciembre '!AC74</f>
        <v>0</v>
      </c>
      <c r="AD74" s="30">
        <f>+enero!AD74+Febrero!AD74+'Marzo '!AD74+'Abril '!AD74+'Mayo '!AD74+Junio!AD74+Julio!AD74+Agosto!AD74+Septiembre!AD74+'Octubre '!AD74+Noviembre!AD74+'Diciembre '!AD74</f>
        <v>0</v>
      </c>
      <c r="AE74" s="30">
        <f>+enero!AE74+Febrero!AE74+'Marzo '!AE74+'Abril '!AE74+'Mayo '!AE74+Junio!AE74+Julio!AE74+Agosto!AE74+Septiembre!AE74+'Octubre '!AE74+Noviembre!AE74+'Diciembre '!AE74</f>
        <v>0</v>
      </c>
      <c r="AF74" s="30">
        <f>+enero!AF74+Febrero!AF74+'Marzo '!AF74+'Abril '!AF74+'Mayo '!AF74+Junio!AF74+Julio!AF74+Agosto!AF74+Septiembre!AF74+'Octubre '!AF74+Noviembre!AF74+'Diciembre '!AF74</f>
        <v>0</v>
      </c>
      <c r="AG74" s="30">
        <f>+enero!AG74+Febrero!AG74+'Marzo '!AG74+'Abril '!AG74+'Mayo '!AG74+Junio!AG74+Julio!AG74+Agosto!AG74+Septiembre!AG74+'Octubre '!AG74+Noviembre!AG74+'Diciembre '!AG74</f>
        <v>0</v>
      </c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  <c r="BY74" s="227"/>
      <c r="BZ74" s="227"/>
      <c r="CA74" s="227"/>
      <c r="CB74" s="227"/>
      <c r="CC74" s="227"/>
      <c r="CD74" s="227"/>
      <c r="CE74" s="227"/>
      <c r="CF74" s="227"/>
      <c r="CG74" s="494"/>
      <c r="CH74" s="494"/>
      <c r="CI74" s="494"/>
      <c r="CJ74" s="494"/>
      <c r="CK74" s="494"/>
      <c r="CL74" s="494"/>
      <c r="CM74" s="494"/>
      <c r="CN74" s="494"/>
      <c r="CO74" s="227"/>
    </row>
    <row r="75" spans="1:93" s="226" customFormat="1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  <c r="BY75" s="227"/>
      <c r="BZ75" s="227"/>
      <c r="CA75" s="227"/>
      <c r="CB75" s="227"/>
      <c r="CC75" s="227"/>
      <c r="CD75" s="227"/>
      <c r="CE75" s="227"/>
      <c r="CF75" s="227"/>
      <c r="CG75" s="494"/>
      <c r="CH75" s="494"/>
      <c r="CI75" s="494"/>
      <c r="CJ75" s="494"/>
      <c r="CK75" s="494"/>
      <c r="CL75" s="494"/>
      <c r="CM75" s="494"/>
      <c r="CN75" s="494"/>
      <c r="CO75" s="227"/>
    </row>
    <row r="76" spans="1:93" s="226" customFormat="1" ht="14.25" customHeight="1" x14ac:dyDescent="0.2">
      <c r="A76" s="1146" t="s">
        <v>32</v>
      </c>
      <c r="B76" s="1148"/>
      <c r="C76" s="1185" t="s">
        <v>33</v>
      </c>
      <c r="D76" s="1185"/>
      <c r="E76" s="1185"/>
      <c r="F76" s="1277" t="s">
        <v>77</v>
      </c>
      <c r="G76" s="1277"/>
      <c r="H76" s="1277"/>
      <c r="I76" s="1277"/>
      <c r="J76" s="1277"/>
      <c r="K76" s="1277"/>
      <c r="L76" s="1277"/>
      <c r="M76" s="1277"/>
      <c r="N76" s="1277"/>
      <c r="O76" s="1277"/>
      <c r="P76" s="1277"/>
      <c r="Q76" s="1277"/>
      <c r="R76" s="1277"/>
      <c r="S76" s="1277"/>
      <c r="T76" s="1277"/>
      <c r="U76" s="1277"/>
      <c r="V76" s="1277"/>
      <c r="W76" s="1277"/>
      <c r="X76" s="1277"/>
      <c r="Y76" s="1277"/>
      <c r="Z76" s="1277"/>
      <c r="AA76" s="1277"/>
      <c r="AB76" s="1277"/>
      <c r="AC76" s="1277"/>
      <c r="AD76" s="1277"/>
      <c r="AE76" s="1277"/>
      <c r="AF76" s="1277"/>
      <c r="AG76" s="1277"/>
      <c r="AH76" s="1271" t="s">
        <v>230</v>
      </c>
      <c r="AI76" s="1271"/>
      <c r="AJ76" s="1271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  <c r="BY76" s="227"/>
      <c r="BZ76" s="227"/>
      <c r="CA76" s="227"/>
      <c r="CB76" s="227"/>
      <c r="CC76" s="227"/>
      <c r="CD76" s="227"/>
      <c r="CE76" s="227"/>
      <c r="CF76" s="227"/>
      <c r="CG76" s="494"/>
      <c r="CH76" s="494"/>
      <c r="CI76" s="494"/>
      <c r="CJ76" s="494"/>
      <c r="CK76" s="494"/>
      <c r="CL76" s="494"/>
      <c r="CM76" s="494"/>
      <c r="CN76" s="494"/>
      <c r="CO76" s="227"/>
    </row>
    <row r="77" spans="1:93" s="226" customFormat="1" ht="14.25" customHeight="1" x14ac:dyDescent="0.2">
      <c r="A77" s="1158"/>
      <c r="B77" s="1159"/>
      <c r="C77" s="1186"/>
      <c r="D77" s="1186"/>
      <c r="E77" s="1186"/>
      <c r="F77" s="1160" t="s">
        <v>57</v>
      </c>
      <c r="G77" s="1160"/>
      <c r="H77" s="1160" t="s">
        <v>58</v>
      </c>
      <c r="I77" s="1160"/>
      <c r="J77" s="1243" t="s">
        <v>59</v>
      </c>
      <c r="K77" s="1243"/>
      <c r="L77" s="1243" t="s">
        <v>60</v>
      </c>
      <c r="M77" s="1243"/>
      <c r="N77" s="1243" t="s">
        <v>61</v>
      </c>
      <c r="O77" s="1243"/>
      <c r="P77" s="1243" t="s">
        <v>62</v>
      </c>
      <c r="Q77" s="1243"/>
      <c r="R77" s="1160" t="s">
        <v>63</v>
      </c>
      <c r="S77" s="1160"/>
      <c r="T77" s="1243" t="s">
        <v>64</v>
      </c>
      <c r="U77" s="1243"/>
      <c r="V77" s="1243" t="s">
        <v>65</v>
      </c>
      <c r="W77" s="1243"/>
      <c r="X77" s="1243" t="s">
        <v>66</v>
      </c>
      <c r="Y77" s="1243"/>
      <c r="Z77" s="1243" t="s">
        <v>67</v>
      </c>
      <c r="AA77" s="1243"/>
      <c r="AB77" s="1243" t="s">
        <v>68</v>
      </c>
      <c r="AC77" s="1243"/>
      <c r="AD77" s="1243" t="s">
        <v>69</v>
      </c>
      <c r="AE77" s="1243"/>
      <c r="AF77" s="1243" t="s">
        <v>70</v>
      </c>
      <c r="AG77" s="1243"/>
      <c r="AH77" s="1182" t="s">
        <v>231</v>
      </c>
      <c r="AI77" s="1182" t="s">
        <v>232</v>
      </c>
      <c r="AJ77" s="1182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  <c r="BY77" s="227"/>
      <c r="BZ77" s="227"/>
      <c r="CA77" s="227"/>
      <c r="CB77" s="227"/>
      <c r="CC77" s="227"/>
      <c r="CD77" s="227"/>
      <c r="CE77" s="227"/>
      <c r="CF77" s="227"/>
      <c r="CG77" s="494"/>
      <c r="CH77" s="494"/>
      <c r="CI77" s="494"/>
      <c r="CJ77" s="494"/>
      <c r="CK77" s="494"/>
      <c r="CL77" s="494"/>
      <c r="CM77" s="494"/>
      <c r="CN77" s="494"/>
      <c r="CO77" s="227"/>
    </row>
    <row r="78" spans="1:93" s="226" customFormat="1" x14ac:dyDescent="0.2">
      <c r="A78" s="1275"/>
      <c r="B78" s="1276"/>
      <c r="C78" s="210" t="s">
        <v>149</v>
      </c>
      <c r="D78" s="210" t="s">
        <v>30</v>
      </c>
      <c r="E78" s="210" t="s">
        <v>48</v>
      </c>
      <c r="F78" s="200" t="s">
        <v>30</v>
      </c>
      <c r="G78" s="200" t="s">
        <v>48</v>
      </c>
      <c r="H78" s="200" t="s">
        <v>30</v>
      </c>
      <c r="I78" s="200" t="s">
        <v>48</v>
      </c>
      <c r="J78" s="200" t="s">
        <v>30</v>
      </c>
      <c r="K78" s="200" t="s">
        <v>48</v>
      </c>
      <c r="L78" s="200" t="s">
        <v>30</v>
      </c>
      <c r="M78" s="200" t="s">
        <v>48</v>
      </c>
      <c r="N78" s="200" t="s">
        <v>30</v>
      </c>
      <c r="O78" s="200" t="s">
        <v>48</v>
      </c>
      <c r="P78" s="200" t="s">
        <v>30</v>
      </c>
      <c r="Q78" s="200" t="s">
        <v>48</v>
      </c>
      <c r="R78" s="200" t="s">
        <v>30</v>
      </c>
      <c r="S78" s="200" t="s">
        <v>48</v>
      </c>
      <c r="T78" s="200" t="s">
        <v>30</v>
      </c>
      <c r="U78" s="200" t="s">
        <v>48</v>
      </c>
      <c r="V78" s="200" t="s">
        <v>30</v>
      </c>
      <c r="W78" s="200" t="s">
        <v>48</v>
      </c>
      <c r="X78" s="200" t="s">
        <v>30</v>
      </c>
      <c r="Y78" s="200" t="s">
        <v>48</v>
      </c>
      <c r="Z78" s="200" t="s">
        <v>30</v>
      </c>
      <c r="AA78" s="200" t="s">
        <v>48</v>
      </c>
      <c r="AB78" s="200" t="s">
        <v>30</v>
      </c>
      <c r="AC78" s="200" t="s">
        <v>48</v>
      </c>
      <c r="AD78" s="200" t="s">
        <v>30</v>
      </c>
      <c r="AE78" s="200" t="s">
        <v>48</v>
      </c>
      <c r="AF78" s="200" t="s">
        <v>30</v>
      </c>
      <c r="AG78" s="200" t="s">
        <v>48</v>
      </c>
      <c r="AH78" s="1184"/>
      <c r="AI78" s="1184"/>
      <c r="AJ78" s="1184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  <c r="BY78" s="227"/>
      <c r="BZ78" s="227"/>
      <c r="CA78" s="227"/>
      <c r="CB78" s="227"/>
      <c r="CC78" s="227"/>
      <c r="CD78" s="227"/>
      <c r="CE78" s="227"/>
      <c r="CF78" s="227"/>
      <c r="CG78" s="494"/>
      <c r="CH78" s="494"/>
      <c r="CI78" s="494"/>
      <c r="CJ78" s="494"/>
      <c r="CK78" s="494"/>
      <c r="CL78" s="494"/>
      <c r="CM78" s="494"/>
      <c r="CN78" s="494"/>
      <c r="CO78" s="227"/>
    </row>
    <row r="79" spans="1:93" s="226" customFormat="1" x14ac:dyDescent="0.2">
      <c r="A79" s="1272" t="s">
        <v>80</v>
      </c>
      <c r="B79" s="1273"/>
      <c r="C79" s="258">
        <f t="shared" ref="C79:C84" si="4">SUM(D79:E79)</f>
        <v>9</v>
      </c>
      <c r="D79" s="258">
        <f t="shared" ref="D79:E84" si="5">SUM(F79+H79+J79+L79+N79+P79+R79+T79+V79+X79+Z79+AB79+AD79+AF79)</f>
        <v>1</v>
      </c>
      <c r="E79" s="258">
        <f t="shared" si="5"/>
        <v>8</v>
      </c>
      <c r="F79" s="20">
        <f>+enero!F79+Febrero!F79+'Marzo '!F79+'Abril '!F79+'Mayo '!F79+Junio!F79+Julio!F79+Agosto!F79+Septiembre!F79+'Octubre '!F79+Noviembre!F79+'Diciembre '!F79</f>
        <v>0</v>
      </c>
      <c r="G79" s="20">
        <f>+enero!G79+Febrero!G79+'Marzo '!G79+'Abril '!G79+'Mayo '!G79+Junio!G79+Julio!G79+Agosto!G79+Septiembre!G79+'Octubre '!G79+Noviembre!G79+'Diciembre '!G79</f>
        <v>0</v>
      </c>
      <c r="H79" s="20">
        <f>+enero!H79+Febrero!H79+'Marzo '!H79+'Abril '!H79+'Mayo '!H79+Junio!H79+Julio!H79+Agosto!H79+Septiembre!H79+'Octubre '!H79+Noviembre!H79+'Diciembre '!H79</f>
        <v>0</v>
      </c>
      <c r="I79" s="20">
        <f>+enero!I79+Febrero!I79+'Marzo '!I79+'Abril '!I79+'Mayo '!I79+Junio!I79+Julio!I79+Agosto!I79+Septiembre!I79+'Octubre '!I79+Noviembre!I79+'Diciembre '!I79</f>
        <v>0</v>
      </c>
      <c r="J79" s="20">
        <f>+enero!J79+Febrero!J79+'Marzo '!J79+'Abril '!J79+'Mayo '!J79+Junio!J79+Julio!J79+Agosto!J79+Septiembre!J79+'Octubre '!J79+Noviembre!J79+'Diciembre '!J79</f>
        <v>0</v>
      </c>
      <c r="K79" s="20">
        <f>+enero!K79+Febrero!K79+'Marzo '!K79+'Abril '!K79+'Mayo '!K79+Junio!K79+Julio!K79+Agosto!K79+Septiembre!K79+'Octubre '!K79+Noviembre!K79+'Diciembre '!K79</f>
        <v>0</v>
      </c>
      <c r="L79" s="20">
        <f>+enero!L79+Febrero!L79+'Marzo '!L79+'Abril '!L79+'Mayo '!L79+Junio!L79+Julio!L79+Agosto!L79+Septiembre!L79+'Octubre '!L79+Noviembre!L79+'Diciembre '!L79</f>
        <v>0</v>
      </c>
      <c r="M79" s="20">
        <f>+enero!M79+Febrero!M79+'Marzo '!M79+'Abril '!M79+'Mayo '!M79+Junio!M79+Julio!M79+Agosto!M79+Septiembre!M79+'Octubre '!M79+Noviembre!M79+'Diciembre '!M79</f>
        <v>0</v>
      </c>
      <c r="N79" s="20">
        <f>+enero!N79+Febrero!N79+'Marzo '!N79+'Abril '!N79+'Mayo '!N79+Junio!N79+Julio!N79+Agosto!N79+Septiembre!N79+'Octubre '!N79+Noviembre!N79+'Diciembre '!N79</f>
        <v>0</v>
      </c>
      <c r="O79" s="20">
        <f>+enero!O79+Febrero!O79+'Marzo '!O79+'Abril '!O79+'Mayo '!O79+Junio!O79+Julio!O79+Agosto!O79+Septiembre!O79+'Octubre '!O79+Noviembre!O79+'Diciembre '!O79</f>
        <v>0</v>
      </c>
      <c r="P79" s="20">
        <f>+enero!P79+Febrero!P79+'Marzo '!P79+'Abril '!P79+'Mayo '!P79+Junio!P79+Julio!P79+Agosto!P79+Septiembre!P79+'Octubre '!P79+Noviembre!P79+'Diciembre '!P79</f>
        <v>1</v>
      </c>
      <c r="Q79" s="20">
        <f>+enero!Q79+Febrero!Q79+'Marzo '!Q79+'Abril '!Q79+'Mayo '!Q79+Junio!Q79+Julio!Q79+Agosto!Q79+Septiembre!Q79+'Octubre '!Q79+Noviembre!Q79+'Diciembre '!Q79</f>
        <v>0</v>
      </c>
      <c r="R79" s="20">
        <f>+enero!R79+Febrero!R79+'Marzo '!R79+'Abril '!R79+'Mayo '!R79+Junio!R79+Julio!R79+Agosto!R79+Septiembre!R79+'Octubre '!R79+Noviembre!R79+'Diciembre '!R79</f>
        <v>0</v>
      </c>
      <c r="S79" s="20">
        <f>+enero!S79+Febrero!S79+'Marzo '!S79+'Abril '!S79+'Mayo '!S79+Junio!S79+Julio!S79+Agosto!S79+Septiembre!S79+'Octubre '!S79+Noviembre!S79+'Diciembre '!S79</f>
        <v>0</v>
      </c>
      <c r="T79" s="20">
        <f>+enero!T79+Febrero!T79+'Marzo '!T79+'Abril '!T79+'Mayo '!T79+Junio!T79+Julio!T79+Agosto!T79+Septiembre!T79+'Octubre '!T79+Noviembre!T79+'Diciembre '!T79</f>
        <v>0</v>
      </c>
      <c r="U79" s="20">
        <f>+enero!U79+Febrero!U79+'Marzo '!U79+'Abril '!U79+'Mayo '!U79+Junio!U79+Julio!U79+Agosto!U79+Septiembre!U79+'Octubre '!U79+Noviembre!U79+'Diciembre '!U79</f>
        <v>0</v>
      </c>
      <c r="V79" s="20">
        <f>+enero!V79+Febrero!V79+'Marzo '!V79+'Abril '!V79+'Mayo '!V79+Junio!V79+Julio!V79+Agosto!V79+Septiembre!V79+'Octubre '!V79+Noviembre!V79+'Diciembre '!V79</f>
        <v>0</v>
      </c>
      <c r="W79" s="20">
        <f>+enero!W79+Febrero!W79+'Marzo '!W79+'Abril '!W79+'Mayo '!W79+Junio!W79+Julio!W79+Agosto!W79+Septiembre!W79+'Octubre '!W79+Noviembre!W79+'Diciembre '!W79</f>
        <v>3</v>
      </c>
      <c r="X79" s="20">
        <f>+enero!X79+Febrero!X79+'Marzo '!X79+'Abril '!X79+'Mayo '!X79+Junio!X79+Julio!X79+Agosto!X79+Septiembre!X79+'Octubre '!X79+Noviembre!X79+'Diciembre '!X79</f>
        <v>0</v>
      </c>
      <c r="Y79" s="20">
        <f>+enero!Y79+Febrero!Y79+'Marzo '!Y79+'Abril '!Y79+'Mayo '!Y79+Junio!Y79+Julio!Y79+Agosto!Y79+Septiembre!Y79+'Octubre '!Y79+Noviembre!Y79+'Diciembre '!Y79</f>
        <v>3</v>
      </c>
      <c r="Z79" s="20">
        <f>+enero!Z79+Febrero!Z79+'Marzo '!Z79+'Abril '!Z79+'Mayo '!Z79+Junio!Z79+Julio!Z79+Agosto!Z79+Septiembre!Z79+'Octubre '!Z79+Noviembre!Z79+'Diciembre '!Z79</f>
        <v>0</v>
      </c>
      <c r="AA79" s="20">
        <f>+enero!AA79+Febrero!AA79+'Marzo '!AA79+'Abril '!AA79+'Mayo '!AA79+Junio!AA79+Julio!AA79+Agosto!AA79+Septiembre!AA79+'Octubre '!AA79+Noviembre!AA79+'Diciembre '!AA79</f>
        <v>1</v>
      </c>
      <c r="AB79" s="20">
        <f>+enero!AB79+Febrero!AB79+'Marzo '!AB79+'Abril '!AB79+'Mayo '!AB79+Junio!AB79+Julio!AB79+Agosto!AB79+Septiembre!AB79+'Octubre '!AB79+Noviembre!AB79+'Diciembre '!AB79</f>
        <v>0</v>
      </c>
      <c r="AC79" s="20">
        <f>+enero!AC79+Febrero!AC79+'Marzo '!AC79+'Abril '!AC79+'Mayo '!AC79+Junio!AC79+Julio!AC79+Agosto!AC79+Septiembre!AC79+'Octubre '!AC79+Noviembre!AC79+'Diciembre '!AC79</f>
        <v>0</v>
      </c>
      <c r="AD79" s="20">
        <f>+enero!AD79+Febrero!AD79+'Marzo '!AD79+'Abril '!AD79+'Mayo '!AD79+Junio!AD79+Julio!AD79+Agosto!AD79+Septiembre!AD79+'Octubre '!AD79+Noviembre!AD79+'Diciembre '!AD79</f>
        <v>0</v>
      </c>
      <c r="AE79" s="20">
        <f>+enero!AE79+Febrero!AE79+'Marzo '!AE79+'Abril '!AE79+'Mayo '!AE79+Junio!AE79+Julio!AE79+Agosto!AE79+Septiembre!AE79+'Octubre '!AE79+Noviembre!AE79+'Diciembre '!AE79</f>
        <v>1</v>
      </c>
      <c r="AF79" s="20">
        <f>+enero!AF79+Febrero!AF79+'Marzo '!AF79+'Abril '!AF79+'Mayo '!AF79+Junio!AF79+Julio!AF79+Agosto!AF79+Septiembre!AF79+'Octubre '!AF79+Noviembre!AF79+'Diciembre '!AF79</f>
        <v>0</v>
      </c>
      <c r="AG79" s="20">
        <f>+enero!AG79+Febrero!AG79+'Marzo '!AG79+'Abril '!AG79+'Mayo '!AG79+Junio!AG79+Julio!AG79+Agosto!AG79+Septiembre!AG79+'Octubre '!AG79+Noviembre!AG79+'Diciembre '!AG79</f>
        <v>0</v>
      </c>
      <c r="AH79" s="20">
        <f>+enero!AH79+Febrero!AH79+'Marzo '!AH79+'Abril '!AH79+'Mayo '!AH79+Junio!AH79+Julio!AH79+Agosto!AH79+Septiembre!AH79+'Octubre '!AH79+Noviembre!AH79+'Diciembre '!AH79</f>
        <v>0</v>
      </c>
      <c r="AI79" s="20">
        <f>+enero!AI79+Febrero!AI79+'Marzo '!AI79+'Abril '!AI79+'Mayo '!AI79+Junio!AI79+Julio!AI79+Agosto!AI79+Septiembre!AI79+'Octubre '!AI79+Noviembre!AI79+'Diciembre '!AI79</f>
        <v>0</v>
      </c>
      <c r="AJ79" s="20">
        <f>+enero!AJ79+Febrero!AJ79+'Marzo '!AJ79+'Abril '!AJ79+'Mayo '!AJ79+Junio!AJ79+Julio!AJ79+Agosto!AJ79+Septiembre!AJ79+'Octubre '!AJ79+Noviembre!AJ79+'Diciembre '!AJ79</f>
        <v>0</v>
      </c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BY79" s="227"/>
      <c r="BZ79" s="227"/>
      <c r="CA79" s="227"/>
      <c r="CB79" s="227"/>
      <c r="CC79" s="227"/>
      <c r="CD79" s="227"/>
      <c r="CE79" s="227"/>
      <c r="CF79" s="227"/>
      <c r="CG79" s="494">
        <v>0</v>
      </c>
      <c r="CH79" s="494"/>
      <c r="CI79" s="494"/>
      <c r="CJ79" s="494"/>
      <c r="CK79" s="494"/>
      <c r="CL79" s="494"/>
      <c r="CM79" s="494"/>
      <c r="CN79" s="494"/>
      <c r="CO79" s="227"/>
    </row>
    <row r="80" spans="1:93" s="226" customFormat="1" x14ac:dyDescent="0.2">
      <c r="A80" s="1147" t="s">
        <v>72</v>
      </c>
      <c r="B80" s="205" t="s">
        <v>73</v>
      </c>
      <c r="C80" s="264">
        <f t="shared" si="4"/>
        <v>0</v>
      </c>
      <c r="D80" s="264">
        <f t="shared" si="5"/>
        <v>0</v>
      </c>
      <c r="E80" s="264">
        <f t="shared" si="5"/>
        <v>0</v>
      </c>
      <c r="F80" s="20">
        <f>+enero!F80+Febrero!F80+'Marzo '!F80+'Abril '!F80+'Mayo '!F80+Junio!F80+Julio!F80+Agosto!F80+Septiembre!F80+'Octubre '!F80+Noviembre!F80+'Diciembre '!F80</f>
        <v>0</v>
      </c>
      <c r="G80" s="20">
        <f>+enero!G80+Febrero!G80+'Marzo '!G80+'Abril '!G80+'Mayo '!G80+Junio!G80+Julio!G80+Agosto!G80+Septiembre!G80+'Octubre '!G80+Noviembre!G80+'Diciembre '!G80</f>
        <v>0</v>
      </c>
      <c r="H80" s="20">
        <f>+enero!H80+Febrero!H80+'Marzo '!H80+'Abril '!H80+'Mayo '!H80+Junio!H80+Julio!H80+Agosto!H80+Septiembre!H80+'Octubre '!H80+Noviembre!H80+'Diciembre '!H80</f>
        <v>0</v>
      </c>
      <c r="I80" s="20">
        <f>+enero!I80+Febrero!I80+'Marzo '!I80+'Abril '!I80+'Mayo '!I80+Junio!I80+Julio!I80+Agosto!I80+Septiembre!I80+'Octubre '!I80+Noviembre!I80+'Diciembre '!I80</f>
        <v>0</v>
      </c>
      <c r="J80" s="20">
        <f>+enero!J80+Febrero!J80+'Marzo '!J80+'Abril '!J80+'Mayo '!J80+Junio!J80+Julio!J80+Agosto!J80+Septiembre!J80+'Octubre '!J80+Noviembre!J80+'Diciembre '!J80</f>
        <v>0</v>
      </c>
      <c r="K80" s="20">
        <f>+enero!K80+Febrero!K80+'Marzo '!K80+'Abril '!K80+'Mayo '!K80+Junio!K80+Julio!K80+Agosto!K80+Septiembre!K80+'Octubre '!K80+Noviembre!K80+'Diciembre '!K80</f>
        <v>0</v>
      </c>
      <c r="L80" s="20">
        <f>+enero!L80+Febrero!L80+'Marzo '!L80+'Abril '!L80+'Mayo '!L80+Junio!L80+Julio!L80+Agosto!L80+Septiembre!L80+'Octubre '!L80+Noviembre!L80+'Diciembre '!L80</f>
        <v>0</v>
      </c>
      <c r="M80" s="20">
        <f>+enero!M80+Febrero!M80+'Marzo '!M80+'Abril '!M80+'Mayo '!M80+Junio!M80+Julio!M80+Agosto!M80+Septiembre!M80+'Octubre '!M80+Noviembre!M80+'Diciembre '!M80</f>
        <v>0</v>
      </c>
      <c r="N80" s="20">
        <f>+enero!N80+Febrero!N80+'Marzo '!N80+'Abril '!N80+'Mayo '!N80+Junio!N80+Julio!N80+Agosto!N80+Septiembre!N80+'Octubre '!N80+Noviembre!N80+'Diciembre '!N80</f>
        <v>0</v>
      </c>
      <c r="O80" s="20">
        <f>+enero!O80+Febrero!O80+'Marzo '!O80+'Abril '!O80+'Mayo '!O80+Junio!O80+Julio!O80+Agosto!O80+Septiembre!O80+'Octubre '!O80+Noviembre!O80+'Diciembre '!O80</f>
        <v>0</v>
      </c>
      <c r="P80" s="20">
        <f>+enero!P80+Febrero!P80+'Marzo '!P80+'Abril '!P80+'Mayo '!P80+Junio!P80+Julio!P80+Agosto!P80+Septiembre!P80+'Octubre '!P80+Noviembre!P80+'Diciembre '!P80</f>
        <v>0</v>
      </c>
      <c r="Q80" s="20">
        <f>+enero!Q80+Febrero!Q80+'Marzo '!Q80+'Abril '!Q80+'Mayo '!Q80+Junio!Q80+Julio!Q80+Agosto!Q80+Septiembre!Q80+'Octubre '!Q80+Noviembre!Q80+'Diciembre '!Q80</f>
        <v>0</v>
      </c>
      <c r="R80" s="20">
        <f>+enero!R80+Febrero!R80+'Marzo '!R80+'Abril '!R80+'Mayo '!R80+Junio!R80+Julio!R80+Agosto!R80+Septiembre!R80+'Octubre '!R80+Noviembre!R80+'Diciembre '!R80</f>
        <v>0</v>
      </c>
      <c r="S80" s="20">
        <f>+enero!S80+Febrero!S80+'Marzo '!S80+'Abril '!S80+'Mayo '!S80+Junio!S80+Julio!S80+Agosto!S80+Septiembre!S80+'Octubre '!S80+Noviembre!S80+'Diciembre '!S80</f>
        <v>0</v>
      </c>
      <c r="T80" s="20">
        <f>+enero!T80+Febrero!T80+'Marzo '!T80+'Abril '!T80+'Mayo '!T80+Junio!T80+Julio!T80+Agosto!T80+Septiembre!T80+'Octubre '!T80+Noviembre!T80+'Diciembre '!T80</f>
        <v>0</v>
      </c>
      <c r="U80" s="20">
        <f>+enero!U80+Febrero!U80+'Marzo '!U80+'Abril '!U80+'Mayo '!U80+Junio!U80+Julio!U80+Agosto!U80+Septiembre!U80+'Octubre '!U80+Noviembre!U80+'Diciembre '!U80</f>
        <v>0</v>
      </c>
      <c r="V80" s="20">
        <f>+enero!V80+Febrero!V80+'Marzo '!V80+'Abril '!V80+'Mayo '!V80+Junio!V80+Julio!V80+Agosto!V80+Septiembre!V80+'Octubre '!V80+Noviembre!V80+'Diciembre '!V80</f>
        <v>0</v>
      </c>
      <c r="W80" s="20">
        <f>+enero!W80+Febrero!W80+'Marzo '!W80+'Abril '!W80+'Mayo '!W80+Junio!W80+Julio!W80+Agosto!W80+Septiembre!W80+'Octubre '!W80+Noviembre!W80+'Diciembre '!W80</f>
        <v>0</v>
      </c>
      <c r="X80" s="20">
        <f>+enero!X80+Febrero!X80+'Marzo '!X80+'Abril '!X80+'Mayo '!X80+Junio!X80+Julio!X80+Agosto!X80+Septiembre!X80+'Octubre '!X80+Noviembre!X80+'Diciembre '!X80</f>
        <v>0</v>
      </c>
      <c r="Y80" s="20">
        <f>+enero!Y80+Febrero!Y80+'Marzo '!Y80+'Abril '!Y80+'Mayo '!Y80+Junio!Y80+Julio!Y80+Agosto!Y80+Septiembre!Y80+'Octubre '!Y80+Noviembre!Y80+'Diciembre '!Y80</f>
        <v>0</v>
      </c>
      <c r="Z80" s="20">
        <f>+enero!Z80+Febrero!Z80+'Marzo '!Z80+'Abril '!Z80+'Mayo '!Z80+Junio!Z80+Julio!Z80+Agosto!Z80+Septiembre!Z80+'Octubre '!Z80+Noviembre!Z80+'Diciembre '!Z80</f>
        <v>0</v>
      </c>
      <c r="AA80" s="20">
        <f>+enero!AA80+Febrero!AA80+'Marzo '!AA80+'Abril '!AA80+'Mayo '!AA80+Junio!AA80+Julio!AA80+Agosto!AA80+Septiembre!AA80+'Octubre '!AA80+Noviembre!AA80+'Diciembre '!AA80</f>
        <v>0</v>
      </c>
      <c r="AB80" s="20">
        <f>+enero!AB80+Febrero!AB80+'Marzo '!AB80+'Abril '!AB80+'Mayo '!AB80+Junio!AB80+Julio!AB80+Agosto!AB80+Septiembre!AB80+'Octubre '!AB80+Noviembre!AB80+'Diciembre '!AB80</f>
        <v>0</v>
      </c>
      <c r="AC80" s="20">
        <f>+enero!AC80+Febrero!AC80+'Marzo '!AC80+'Abril '!AC80+'Mayo '!AC80+Junio!AC80+Julio!AC80+Agosto!AC80+Septiembre!AC80+'Octubre '!AC80+Noviembre!AC80+'Diciembre '!AC80</f>
        <v>0</v>
      </c>
      <c r="AD80" s="20">
        <f>+enero!AD80+Febrero!AD80+'Marzo '!AD80+'Abril '!AD80+'Mayo '!AD80+Junio!AD80+Julio!AD80+Agosto!AD80+Septiembre!AD80+'Octubre '!AD80+Noviembre!AD80+'Diciembre '!AD80</f>
        <v>0</v>
      </c>
      <c r="AE80" s="20">
        <f>+enero!AE80+Febrero!AE80+'Marzo '!AE80+'Abril '!AE80+'Mayo '!AE80+Junio!AE80+Julio!AE80+Agosto!AE80+Septiembre!AE80+'Octubre '!AE80+Noviembre!AE80+'Diciembre '!AE80</f>
        <v>0</v>
      </c>
      <c r="AF80" s="20">
        <f>+enero!AF80+Febrero!AF80+'Marzo '!AF80+'Abril '!AF80+'Mayo '!AF80+Junio!AF80+Julio!AF80+Agosto!AF80+Septiembre!AF80+'Octubre '!AF80+Noviembre!AF80+'Diciembre '!AF80</f>
        <v>0</v>
      </c>
      <c r="AG80" s="20">
        <f>+enero!AG80+Febrero!AG80+'Marzo '!AG80+'Abril '!AG80+'Mayo '!AG80+Junio!AG80+Julio!AG80+Agosto!AG80+Septiembre!AG80+'Octubre '!AG80+Noviembre!AG80+'Diciembre '!AG80</f>
        <v>0</v>
      </c>
      <c r="AH80" s="20">
        <f>+enero!AH80+Febrero!AH80+'Marzo '!AH80+'Abril '!AH80+'Mayo '!AH80+Junio!AH80+Julio!AH80+Agosto!AH80+Septiembre!AH80+'Octubre '!AH80+Noviembre!AH80+'Diciembre '!AH80</f>
        <v>0</v>
      </c>
      <c r="AI80" s="20">
        <f>+enero!AI80+Febrero!AI80+'Marzo '!AI80+'Abril '!AI80+'Mayo '!AI80+Junio!AI80+Julio!AI80+Agosto!AI80+Septiembre!AI80+'Octubre '!AI80+Noviembre!AI80+'Diciembre '!AI80</f>
        <v>0</v>
      </c>
      <c r="AJ80" s="20">
        <f>+enero!AJ80+Febrero!AJ80+'Marzo '!AJ80+'Abril '!AJ80+'Mayo '!AJ80+Junio!AJ80+Julio!AJ80+Agosto!AJ80+Septiembre!AJ80+'Octubre '!AJ80+Noviembre!AJ80+'Diciembre '!AJ80</f>
        <v>0</v>
      </c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BY80" s="227"/>
      <c r="BZ80" s="227"/>
      <c r="CA80" s="227"/>
      <c r="CB80" s="227"/>
      <c r="CC80" s="227"/>
      <c r="CD80" s="227"/>
      <c r="CE80" s="227"/>
      <c r="CF80" s="227"/>
      <c r="CG80" s="494">
        <v>0</v>
      </c>
      <c r="CH80" s="494"/>
      <c r="CI80" s="494"/>
      <c r="CJ80" s="494"/>
      <c r="CK80" s="494"/>
      <c r="CL80" s="494"/>
      <c r="CM80" s="494"/>
      <c r="CN80" s="494"/>
      <c r="CO80" s="227"/>
    </row>
    <row r="81" spans="1:93" s="226" customFormat="1" x14ac:dyDescent="0.2">
      <c r="A81" s="1274"/>
      <c r="B81" s="214" t="s">
        <v>74</v>
      </c>
      <c r="C81" s="269">
        <f t="shared" si="4"/>
        <v>12</v>
      </c>
      <c r="D81" s="269">
        <f t="shared" si="5"/>
        <v>3</v>
      </c>
      <c r="E81" s="269">
        <f t="shared" si="5"/>
        <v>9</v>
      </c>
      <c r="F81" s="20">
        <f>+enero!F81+Febrero!F81+'Marzo '!F81+'Abril '!F81+'Mayo '!F81+Junio!F81+Julio!F81+Agosto!F81+Septiembre!F81+'Octubre '!F81+Noviembre!F81+'Diciembre '!F81</f>
        <v>0</v>
      </c>
      <c r="G81" s="20">
        <f>+enero!G81+Febrero!G81+'Marzo '!G81+'Abril '!G81+'Mayo '!G81+Junio!G81+Julio!G81+Agosto!G81+Septiembre!G81+'Octubre '!G81+Noviembre!G81+'Diciembre '!G81</f>
        <v>0</v>
      </c>
      <c r="H81" s="20">
        <f>+enero!H81+Febrero!H81+'Marzo '!H81+'Abril '!H81+'Mayo '!H81+Junio!H81+Julio!H81+Agosto!H81+Septiembre!H81+'Octubre '!H81+Noviembre!H81+'Diciembre '!H81</f>
        <v>0</v>
      </c>
      <c r="I81" s="20">
        <f>+enero!I81+Febrero!I81+'Marzo '!I81+'Abril '!I81+'Mayo '!I81+Junio!I81+Julio!I81+Agosto!I81+Septiembre!I81+'Octubre '!I81+Noviembre!I81+'Diciembre '!I81</f>
        <v>0</v>
      </c>
      <c r="J81" s="20">
        <f>+enero!J81+Febrero!J81+'Marzo '!J81+'Abril '!J81+'Mayo '!J81+Junio!J81+Julio!J81+Agosto!J81+Septiembre!J81+'Octubre '!J81+Noviembre!J81+'Diciembre '!J81</f>
        <v>0</v>
      </c>
      <c r="K81" s="20">
        <f>+enero!K81+Febrero!K81+'Marzo '!K81+'Abril '!K81+'Mayo '!K81+Junio!K81+Julio!K81+Agosto!K81+Septiembre!K81+'Octubre '!K81+Noviembre!K81+'Diciembre '!K81</f>
        <v>0</v>
      </c>
      <c r="L81" s="20">
        <f>+enero!L81+Febrero!L81+'Marzo '!L81+'Abril '!L81+'Mayo '!L81+Junio!L81+Julio!L81+Agosto!L81+Septiembre!L81+'Octubre '!L81+Noviembre!L81+'Diciembre '!L81</f>
        <v>0</v>
      </c>
      <c r="M81" s="20">
        <f>+enero!M81+Febrero!M81+'Marzo '!M81+'Abril '!M81+'Mayo '!M81+Junio!M81+Julio!M81+Agosto!M81+Septiembre!M81+'Octubre '!M81+Noviembre!M81+'Diciembre '!M81</f>
        <v>1</v>
      </c>
      <c r="N81" s="20">
        <f>+enero!N81+Febrero!N81+'Marzo '!N81+'Abril '!N81+'Mayo '!N81+Junio!N81+Julio!N81+Agosto!N81+Septiembre!N81+'Octubre '!N81+Noviembre!N81+'Diciembre '!N81</f>
        <v>0</v>
      </c>
      <c r="O81" s="20">
        <f>+enero!O81+Febrero!O81+'Marzo '!O81+'Abril '!O81+'Mayo '!O81+Junio!O81+Julio!O81+Agosto!O81+Septiembre!O81+'Octubre '!O81+Noviembre!O81+'Diciembre '!O81</f>
        <v>2</v>
      </c>
      <c r="P81" s="20">
        <f>+enero!P81+Febrero!P81+'Marzo '!P81+'Abril '!P81+'Mayo '!P81+Junio!P81+Julio!P81+Agosto!P81+Septiembre!P81+'Octubre '!P81+Noviembre!P81+'Diciembre '!P81</f>
        <v>0</v>
      </c>
      <c r="Q81" s="20">
        <f>+enero!Q81+Febrero!Q81+'Marzo '!Q81+'Abril '!Q81+'Mayo '!Q81+Junio!Q81+Julio!Q81+Agosto!Q81+Septiembre!Q81+'Octubre '!Q81+Noviembre!Q81+'Diciembre '!Q81</f>
        <v>0</v>
      </c>
      <c r="R81" s="20">
        <f>+enero!R81+Febrero!R81+'Marzo '!R81+'Abril '!R81+'Mayo '!R81+Junio!R81+Julio!R81+Agosto!R81+Septiembre!R81+'Octubre '!R81+Noviembre!R81+'Diciembre '!R81</f>
        <v>0</v>
      </c>
      <c r="S81" s="20">
        <f>+enero!S81+Febrero!S81+'Marzo '!S81+'Abril '!S81+'Mayo '!S81+Junio!S81+Julio!S81+Agosto!S81+Septiembre!S81+'Octubre '!S81+Noviembre!S81+'Diciembre '!S81</f>
        <v>0</v>
      </c>
      <c r="T81" s="20">
        <f>+enero!T81+Febrero!T81+'Marzo '!T81+'Abril '!T81+'Mayo '!T81+Junio!T81+Julio!T81+Agosto!T81+Septiembre!T81+'Octubre '!T81+Noviembre!T81+'Diciembre '!T81</f>
        <v>0</v>
      </c>
      <c r="U81" s="20">
        <f>+enero!U81+Febrero!U81+'Marzo '!U81+'Abril '!U81+'Mayo '!U81+Junio!U81+Julio!U81+Agosto!U81+Septiembre!U81+'Octubre '!U81+Noviembre!U81+'Diciembre '!U81</f>
        <v>0</v>
      </c>
      <c r="V81" s="20">
        <f>+enero!V81+Febrero!V81+'Marzo '!V81+'Abril '!V81+'Mayo '!V81+Junio!V81+Julio!V81+Agosto!V81+Septiembre!V81+'Octubre '!V81+Noviembre!V81+'Diciembre '!V81</f>
        <v>0</v>
      </c>
      <c r="W81" s="20">
        <f>+enero!W81+Febrero!W81+'Marzo '!W81+'Abril '!W81+'Mayo '!W81+Junio!W81+Julio!W81+Agosto!W81+Septiembre!W81+'Octubre '!W81+Noviembre!W81+'Diciembre '!W81</f>
        <v>2</v>
      </c>
      <c r="X81" s="20">
        <f>+enero!X81+Febrero!X81+'Marzo '!X81+'Abril '!X81+'Mayo '!X81+Junio!X81+Julio!X81+Agosto!X81+Septiembre!X81+'Octubre '!X81+Noviembre!X81+'Diciembre '!X81</f>
        <v>0</v>
      </c>
      <c r="Y81" s="20">
        <f>+enero!Y81+Febrero!Y81+'Marzo '!Y81+'Abril '!Y81+'Mayo '!Y81+Junio!Y81+Julio!Y81+Agosto!Y81+Septiembre!Y81+'Octubre '!Y81+Noviembre!Y81+'Diciembre '!Y81</f>
        <v>1</v>
      </c>
      <c r="Z81" s="20">
        <f>+enero!Z81+Febrero!Z81+'Marzo '!Z81+'Abril '!Z81+'Mayo '!Z81+Junio!Z81+Julio!Z81+Agosto!Z81+Septiembre!Z81+'Octubre '!Z81+Noviembre!Z81+'Diciembre '!Z81</f>
        <v>1</v>
      </c>
      <c r="AA81" s="20">
        <f>+enero!AA81+Febrero!AA81+'Marzo '!AA81+'Abril '!AA81+'Mayo '!AA81+Junio!AA81+Julio!AA81+Agosto!AA81+Septiembre!AA81+'Octubre '!AA81+Noviembre!AA81+'Diciembre '!AA81</f>
        <v>1</v>
      </c>
      <c r="AB81" s="20">
        <f>+enero!AB81+Febrero!AB81+'Marzo '!AB81+'Abril '!AB81+'Mayo '!AB81+Junio!AB81+Julio!AB81+Agosto!AB81+Septiembre!AB81+'Octubre '!AB81+Noviembre!AB81+'Diciembre '!AB81</f>
        <v>0</v>
      </c>
      <c r="AC81" s="20">
        <f>+enero!AC81+Febrero!AC81+'Marzo '!AC81+'Abril '!AC81+'Mayo '!AC81+Junio!AC81+Julio!AC81+Agosto!AC81+Septiembre!AC81+'Octubre '!AC81+Noviembre!AC81+'Diciembre '!AC81</f>
        <v>1</v>
      </c>
      <c r="AD81" s="20">
        <f>+enero!AD81+Febrero!AD81+'Marzo '!AD81+'Abril '!AD81+'Mayo '!AD81+Junio!AD81+Julio!AD81+Agosto!AD81+Septiembre!AD81+'Octubre '!AD81+Noviembre!AD81+'Diciembre '!AD81</f>
        <v>2</v>
      </c>
      <c r="AE81" s="20">
        <f>+enero!AE81+Febrero!AE81+'Marzo '!AE81+'Abril '!AE81+'Mayo '!AE81+Junio!AE81+Julio!AE81+Agosto!AE81+Septiembre!AE81+'Octubre '!AE81+Noviembre!AE81+'Diciembre '!AE81</f>
        <v>1</v>
      </c>
      <c r="AF81" s="20">
        <f>+enero!AF81+Febrero!AF81+'Marzo '!AF81+'Abril '!AF81+'Mayo '!AF81+Junio!AF81+Julio!AF81+Agosto!AF81+Septiembre!AF81+'Octubre '!AF81+Noviembre!AF81+'Diciembre '!AF81</f>
        <v>0</v>
      </c>
      <c r="AG81" s="20">
        <f>+enero!AG81+Febrero!AG81+'Marzo '!AG81+'Abril '!AG81+'Mayo '!AG81+Junio!AG81+Julio!AG81+Agosto!AG81+Septiembre!AG81+'Octubre '!AG81+Noviembre!AG81+'Diciembre '!AG81</f>
        <v>0</v>
      </c>
      <c r="AH81" s="20">
        <f>+enero!AH81+Febrero!AH81+'Marzo '!AH81+'Abril '!AH81+'Mayo '!AH81+Junio!AH81+Julio!AH81+Agosto!AH81+Septiembre!AH81+'Octubre '!AH81+Noviembre!AH81+'Diciembre '!AH81</f>
        <v>0</v>
      </c>
      <c r="AI81" s="20">
        <f>+enero!AI81+Febrero!AI81+'Marzo '!AI81+'Abril '!AI81+'Mayo '!AI81+Junio!AI81+Julio!AI81+Agosto!AI81+Septiembre!AI81+'Octubre '!AI81+Noviembre!AI81+'Diciembre '!AI81</f>
        <v>9</v>
      </c>
      <c r="AJ81" s="20">
        <f>+enero!AJ81+Febrero!AJ81+'Marzo '!AJ81+'Abril '!AJ81+'Mayo '!AJ81+Junio!AJ81+Julio!AJ81+Agosto!AJ81+Septiembre!AJ81+'Octubre '!AJ81+Noviembre!AJ81+'Diciembre '!AJ81</f>
        <v>0</v>
      </c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BY81" s="227"/>
      <c r="BZ81" s="227"/>
      <c r="CA81" s="227"/>
      <c r="CB81" s="227"/>
      <c r="CC81" s="227"/>
      <c r="CD81" s="227"/>
      <c r="CE81" s="227"/>
      <c r="CF81" s="227"/>
      <c r="CG81" s="494">
        <v>0</v>
      </c>
      <c r="CH81" s="494"/>
      <c r="CI81" s="494"/>
      <c r="CJ81" s="494"/>
      <c r="CK81" s="494"/>
      <c r="CL81" s="494"/>
      <c r="CM81" s="494"/>
      <c r="CN81" s="494"/>
      <c r="CO81" s="227"/>
    </row>
    <row r="82" spans="1:93" s="226" customFormat="1" x14ac:dyDescent="0.2">
      <c r="A82" s="1274"/>
      <c r="B82" s="214" t="s">
        <v>228</v>
      </c>
      <c r="C82" s="269">
        <f t="shared" si="4"/>
        <v>0</v>
      </c>
      <c r="D82" s="269">
        <f t="shared" si="5"/>
        <v>0</v>
      </c>
      <c r="E82" s="269">
        <f t="shared" si="5"/>
        <v>0</v>
      </c>
      <c r="F82" s="20">
        <f>+enero!F82+Febrero!F82+'Marzo '!F82+'Abril '!F82+'Mayo '!F82+Junio!F82+Julio!F82+Agosto!F82+Septiembre!F82+'Octubre '!F82+Noviembre!F82+'Diciembre '!F82</f>
        <v>0</v>
      </c>
      <c r="G82" s="20">
        <f>+enero!G82+Febrero!G82+'Marzo '!G82+'Abril '!G82+'Mayo '!G82+Junio!G82+Julio!G82+Agosto!G82+Septiembre!G82+'Octubre '!G82+Noviembre!G82+'Diciembre '!G82</f>
        <v>0</v>
      </c>
      <c r="H82" s="20">
        <f>+enero!H82+Febrero!H82+'Marzo '!H82+'Abril '!H82+'Mayo '!H82+Junio!H82+Julio!H82+Agosto!H82+Septiembre!H82+'Octubre '!H82+Noviembre!H82+'Diciembre '!H82</f>
        <v>0</v>
      </c>
      <c r="I82" s="20">
        <f>+enero!I82+Febrero!I82+'Marzo '!I82+'Abril '!I82+'Mayo '!I82+Junio!I82+Julio!I82+Agosto!I82+Septiembre!I82+'Octubre '!I82+Noviembre!I82+'Diciembre '!I82</f>
        <v>0</v>
      </c>
      <c r="J82" s="20">
        <f>+enero!J82+Febrero!J82+'Marzo '!J82+'Abril '!J82+'Mayo '!J82+Junio!J82+Julio!J82+Agosto!J82+Septiembre!J82+'Octubre '!J82+Noviembre!J82+'Diciembre '!J82</f>
        <v>0</v>
      </c>
      <c r="K82" s="20">
        <f>+enero!K82+Febrero!K82+'Marzo '!K82+'Abril '!K82+'Mayo '!K82+Junio!K82+Julio!K82+Agosto!K82+Septiembre!K82+'Octubre '!K82+Noviembre!K82+'Diciembre '!K82</f>
        <v>0</v>
      </c>
      <c r="L82" s="20">
        <f>+enero!L82+Febrero!L82+'Marzo '!L82+'Abril '!L82+'Mayo '!L82+Junio!L82+Julio!L82+Agosto!L82+Septiembre!L82+'Octubre '!L82+Noviembre!L82+'Diciembre '!L82</f>
        <v>0</v>
      </c>
      <c r="M82" s="20">
        <f>+enero!M82+Febrero!M82+'Marzo '!M82+'Abril '!M82+'Mayo '!M82+Junio!M82+Julio!M82+Agosto!M82+Septiembre!M82+'Octubre '!M82+Noviembre!M82+'Diciembre '!M82</f>
        <v>0</v>
      </c>
      <c r="N82" s="20">
        <f>+enero!N82+Febrero!N82+'Marzo '!N82+'Abril '!N82+'Mayo '!N82+Junio!N82+Julio!N82+Agosto!N82+Septiembre!N82+'Octubre '!N82+Noviembre!N82+'Diciembre '!N82</f>
        <v>0</v>
      </c>
      <c r="O82" s="20">
        <f>+enero!O82+Febrero!O82+'Marzo '!O82+'Abril '!O82+'Mayo '!O82+Junio!O82+Julio!O82+Agosto!O82+Septiembre!O82+'Octubre '!O82+Noviembre!O82+'Diciembre '!O82</f>
        <v>0</v>
      </c>
      <c r="P82" s="20">
        <f>+enero!P82+Febrero!P82+'Marzo '!P82+'Abril '!P82+'Mayo '!P82+Junio!P82+Julio!P82+Agosto!P82+Septiembre!P82+'Octubre '!P82+Noviembre!P82+'Diciembre '!P82</f>
        <v>0</v>
      </c>
      <c r="Q82" s="20">
        <f>+enero!Q82+Febrero!Q82+'Marzo '!Q82+'Abril '!Q82+'Mayo '!Q82+Junio!Q82+Julio!Q82+Agosto!Q82+Septiembre!Q82+'Octubre '!Q82+Noviembre!Q82+'Diciembre '!Q82</f>
        <v>0</v>
      </c>
      <c r="R82" s="20">
        <f>+enero!R82+Febrero!R82+'Marzo '!R82+'Abril '!R82+'Mayo '!R82+Junio!R82+Julio!R82+Agosto!R82+Septiembre!R82+'Octubre '!R82+Noviembre!R82+'Diciembre '!R82</f>
        <v>0</v>
      </c>
      <c r="S82" s="20">
        <f>+enero!S82+Febrero!S82+'Marzo '!S82+'Abril '!S82+'Mayo '!S82+Junio!S82+Julio!S82+Agosto!S82+Septiembre!S82+'Octubre '!S82+Noviembre!S82+'Diciembre '!S82</f>
        <v>0</v>
      </c>
      <c r="T82" s="20">
        <f>+enero!T82+Febrero!T82+'Marzo '!T82+'Abril '!T82+'Mayo '!T82+Junio!T82+Julio!T82+Agosto!T82+Septiembre!T82+'Octubre '!T82+Noviembre!T82+'Diciembre '!T82</f>
        <v>0</v>
      </c>
      <c r="U82" s="20">
        <f>+enero!U82+Febrero!U82+'Marzo '!U82+'Abril '!U82+'Mayo '!U82+Junio!U82+Julio!U82+Agosto!U82+Septiembre!U82+'Octubre '!U82+Noviembre!U82+'Diciembre '!U82</f>
        <v>0</v>
      </c>
      <c r="V82" s="20">
        <f>+enero!V82+Febrero!V82+'Marzo '!V82+'Abril '!V82+'Mayo '!V82+Junio!V82+Julio!V82+Agosto!V82+Septiembre!V82+'Octubre '!V82+Noviembre!V82+'Diciembre '!V82</f>
        <v>0</v>
      </c>
      <c r="W82" s="20">
        <f>+enero!W82+Febrero!W82+'Marzo '!W82+'Abril '!W82+'Mayo '!W82+Junio!W82+Julio!W82+Agosto!W82+Septiembre!W82+'Octubre '!W82+Noviembre!W82+'Diciembre '!W82</f>
        <v>0</v>
      </c>
      <c r="X82" s="20">
        <f>+enero!X82+Febrero!X82+'Marzo '!X82+'Abril '!X82+'Mayo '!X82+Junio!X82+Julio!X82+Agosto!X82+Septiembre!X82+'Octubre '!X82+Noviembre!X82+'Diciembre '!X82</f>
        <v>0</v>
      </c>
      <c r="Y82" s="20">
        <f>+enero!Y82+Febrero!Y82+'Marzo '!Y82+'Abril '!Y82+'Mayo '!Y82+Junio!Y82+Julio!Y82+Agosto!Y82+Septiembre!Y82+'Octubre '!Y82+Noviembre!Y82+'Diciembre '!Y82</f>
        <v>0</v>
      </c>
      <c r="Z82" s="20">
        <f>+enero!Z82+Febrero!Z82+'Marzo '!Z82+'Abril '!Z82+'Mayo '!Z82+Junio!Z82+Julio!Z82+Agosto!Z82+Septiembre!Z82+'Octubre '!Z82+Noviembre!Z82+'Diciembre '!Z82</f>
        <v>0</v>
      </c>
      <c r="AA82" s="20">
        <f>+enero!AA82+Febrero!AA82+'Marzo '!AA82+'Abril '!AA82+'Mayo '!AA82+Junio!AA82+Julio!AA82+Agosto!AA82+Septiembre!AA82+'Octubre '!AA82+Noviembre!AA82+'Diciembre '!AA82</f>
        <v>0</v>
      </c>
      <c r="AB82" s="20">
        <f>+enero!AB82+Febrero!AB82+'Marzo '!AB82+'Abril '!AB82+'Mayo '!AB82+Junio!AB82+Julio!AB82+Agosto!AB82+Septiembre!AB82+'Octubre '!AB82+Noviembre!AB82+'Diciembre '!AB82</f>
        <v>0</v>
      </c>
      <c r="AC82" s="20">
        <f>+enero!AC82+Febrero!AC82+'Marzo '!AC82+'Abril '!AC82+'Mayo '!AC82+Junio!AC82+Julio!AC82+Agosto!AC82+Septiembre!AC82+'Octubre '!AC82+Noviembre!AC82+'Diciembre '!AC82</f>
        <v>0</v>
      </c>
      <c r="AD82" s="20">
        <f>+enero!AD82+Febrero!AD82+'Marzo '!AD82+'Abril '!AD82+'Mayo '!AD82+Junio!AD82+Julio!AD82+Agosto!AD82+Septiembre!AD82+'Octubre '!AD82+Noviembre!AD82+'Diciembre '!AD82</f>
        <v>0</v>
      </c>
      <c r="AE82" s="20">
        <f>+enero!AE82+Febrero!AE82+'Marzo '!AE82+'Abril '!AE82+'Mayo '!AE82+Junio!AE82+Julio!AE82+Agosto!AE82+Septiembre!AE82+'Octubre '!AE82+Noviembre!AE82+'Diciembre '!AE82</f>
        <v>0</v>
      </c>
      <c r="AF82" s="20">
        <f>+enero!AF82+Febrero!AF82+'Marzo '!AF82+'Abril '!AF82+'Mayo '!AF82+Junio!AF82+Julio!AF82+Agosto!AF82+Septiembre!AF82+'Octubre '!AF82+Noviembre!AF82+'Diciembre '!AF82</f>
        <v>0</v>
      </c>
      <c r="AG82" s="20">
        <f>+enero!AG82+Febrero!AG82+'Marzo '!AG82+'Abril '!AG82+'Mayo '!AG82+Junio!AG82+Julio!AG82+Agosto!AG82+Septiembre!AG82+'Octubre '!AG82+Noviembre!AG82+'Diciembre '!AG82</f>
        <v>0</v>
      </c>
      <c r="AH82" s="20">
        <f>+enero!AH82+Febrero!AH82+'Marzo '!AH82+'Abril '!AH82+'Mayo '!AH82+Junio!AH82+Julio!AH82+Agosto!AH82+Septiembre!AH82+'Octubre '!AH82+Noviembre!AH82+'Diciembre '!AH82</f>
        <v>0</v>
      </c>
      <c r="AI82" s="20">
        <f>+enero!AI82+Febrero!AI82+'Marzo '!AI82+'Abril '!AI82+'Mayo '!AI82+Junio!AI82+Julio!AI82+Agosto!AI82+Septiembre!AI82+'Octubre '!AI82+Noviembre!AI82+'Diciembre '!AI82</f>
        <v>0</v>
      </c>
      <c r="AJ82" s="20">
        <f>+enero!AJ82+Febrero!AJ82+'Marzo '!AJ82+'Abril '!AJ82+'Mayo '!AJ82+Junio!AJ82+Julio!AJ82+Agosto!AJ82+Septiembre!AJ82+'Octubre '!AJ82+Noviembre!AJ82+'Diciembre '!AJ82</f>
        <v>0</v>
      </c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BY82" s="227"/>
      <c r="BZ82" s="227"/>
      <c r="CA82" s="227"/>
      <c r="CB82" s="227"/>
      <c r="CC82" s="227"/>
      <c r="CD82" s="227"/>
      <c r="CE82" s="227"/>
      <c r="CF82" s="227"/>
      <c r="CG82" s="494">
        <v>0</v>
      </c>
      <c r="CH82" s="494"/>
      <c r="CI82" s="494"/>
      <c r="CJ82" s="494"/>
      <c r="CK82" s="494"/>
      <c r="CL82" s="494"/>
      <c r="CM82" s="494"/>
      <c r="CN82" s="494"/>
      <c r="CO82" s="227"/>
    </row>
    <row r="83" spans="1:93" s="226" customFormat="1" ht="30" customHeight="1" x14ac:dyDescent="0.2">
      <c r="A83" s="1274"/>
      <c r="B83" s="80" t="s">
        <v>229</v>
      </c>
      <c r="C83" s="269">
        <f t="shared" si="4"/>
        <v>0</v>
      </c>
      <c r="D83" s="269">
        <f t="shared" si="5"/>
        <v>0</v>
      </c>
      <c r="E83" s="269">
        <f t="shared" si="5"/>
        <v>0</v>
      </c>
      <c r="F83" s="20">
        <f>+enero!F83+Febrero!F83+'Marzo '!F83+'Abril '!F83+'Mayo '!F83+Junio!F83+Julio!F83+Agosto!F83+Septiembre!F83+'Octubre '!F83+Noviembre!F83+'Diciembre '!F83</f>
        <v>0</v>
      </c>
      <c r="G83" s="20">
        <f>+enero!G83+Febrero!G83+'Marzo '!G83+'Abril '!G83+'Mayo '!G83+Junio!G83+Julio!G83+Agosto!G83+Septiembre!G83+'Octubre '!G83+Noviembre!G83+'Diciembre '!G83</f>
        <v>0</v>
      </c>
      <c r="H83" s="20">
        <f>+enero!H83+Febrero!H83+'Marzo '!H83+'Abril '!H83+'Mayo '!H83+Junio!H83+Julio!H83+Agosto!H83+Septiembre!H83+'Octubre '!H83+Noviembre!H83+'Diciembre '!H83</f>
        <v>0</v>
      </c>
      <c r="I83" s="20">
        <f>+enero!I83+Febrero!I83+'Marzo '!I83+'Abril '!I83+'Mayo '!I83+Junio!I83+Julio!I83+Agosto!I83+Septiembre!I83+'Octubre '!I83+Noviembre!I83+'Diciembre '!I83</f>
        <v>0</v>
      </c>
      <c r="J83" s="20">
        <f>+enero!J83+Febrero!J83+'Marzo '!J83+'Abril '!J83+'Mayo '!J83+Junio!J83+Julio!J83+Agosto!J83+Septiembre!J83+'Octubre '!J83+Noviembre!J83+'Diciembre '!J83</f>
        <v>0</v>
      </c>
      <c r="K83" s="20">
        <f>+enero!K83+Febrero!K83+'Marzo '!K83+'Abril '!K83+'Mayo '!K83+Junio!K83+Julio!K83+Agosto!K83+Septiembre!K83+'Octubre '!K83+Noviembre!K83+'Diciembre '!K83</f>
        <v>0</v>
      </c>
      <c r="L83" s="20">
        <f>+enero!L83+Febrero!L83+'Marzo '!L83+'Abril '!L83+'Mayo '!L83+Junio!L83+Julio!L83+Agosto!L83+Septiembre!L83+'Octubre '!L83+Noviembre!L83+'Diciembre '!L83</f>
        <v>0</v>
      </c>
      <c r="M83" s="20">
        <f>+enero!M83+Febrero!M83+'Marzo '!M83+'Abril '!M83+'Mayo '!M83+Junio!M83+Julio!M83+Agosto!M83+Septiembre!M83+'Octubre '!M83+Noviembre!M83+'Diciembre '!M83</f>
        <v>0</v>
      </c>
      <c r="N83" s="20">
        <f>+enero!N83+Febrero!N83+'Marzo '!N83+'Abril '!N83+'Mayo '!N83+Junio!N83+Julio!N83+Agosto!N83+Septiembre!N83+'Octubre '!N83+Noviembre!N83+'Diciembre '!N83</f>
        <v>0</v>
      </c>
      <c r="O83" s="20">
        <f>+enero!O83+Febrero!O83+'Marzo '!O83+'Abril '!O83+'Mayo '!O83+Junio!O83+Julio!O83+Agosto!O83+Septiembre!O83+'Octubre '!O83+Noviembre!O83+'Diciembre '!O83</f>
        <v>0</v>
      </c>
      <c r="P83" s="20">
        <f>+enero!P83+Febrero!P83+'Marzo '!P83+'Abril '!P83+'Mayo '!P83+Junio!P83+Julio!P83+Agosto!P83+Septiembre!P83+'Octubre '!P83+Noviembre!P83+'Diciembre '!P83</f>
        <v>0</v>
      </c>
      <c r="Q83" s="20">
        <f>+enero!Q83+Febrero!Q83+'Marzo '!Q83+'Abril '!Q83+'Mayo '!Q83+Junio!Q83+Julio!Q83+Agosto!Q83+Septiembre!Q83+'Octubre '!Q83+Noviembre!Q83+'Diciembre '!Q83</f>
        <v>0</v>
      </c>
      <c r="R83" s="20">
        <f>+enero!R83+Febrero!R83+'Marzo '!R83+'Abril '!R83+'Mayo '!R83+Junio!R83+Julio!R83+Agosto!R83+Septiembre!R83+'Octubre '!R83+Noviembre!R83+'Diciembre '!R83</f>
        <v>0</v>
      </c>
      <c r="S83" s="20">
        <f>+enero!S83+Febrero!S83+'Marzo '!S83+'Abril '!S83+'Mayo '!S83+Junio!S83+Julio!S83+Agosto!S83+Septiembre!S83+'Octubre '!S83+Noviembre!S83+'Diciembre '!S83</f>
        <v>0</v>
      </c>
      <c r="T83" s="20">
        <f>+enero!T83+Febrero!T83+'Marzo '!T83+'Abril '!T83+'Mayo '!T83+Junio!T83+Julio!T83+Agosto!T83+Septiembre!T83+'Octubre '!T83+Noviembre!T83+'Diciembre '!T83</f>
        <v>0</v>
      </c>
      <c r="U83" s="20">
        <f>+enero!U83+Febrero!U83+'Marzo '!U83+'Abril '!U83+'Mayo '!U83+Junio!U83+Julio!U83+Agosto!U83+Septiembre!U83+'Octubre '!U83+Noviembre!U83+'Diciembre '!U83</f>
        <v>0</v>
      </c>
      <c r="V83" s="20">
        <f>+enero!V83+Febrero!V83+'Marzo '!V83+'Abril '!V83+'Mayo '!V83+Junio!V83+Julio!V83+Agosto!V83+Septiembre!V83+'Octubre '!V83+Noviembre!V83+'Diciembre '!V83</f>
        <v>0</v>
      </c>
      <c r="W83" s="20">
        <f>+enero!W83+Febrero!W83+'Marzo '!W83+'Abril '!W83+'Mayo '!W83+Junio!W83+Julio!W83+Agosto!W83+Septiembre!W83+'Octubre '!W83+Noviembre!W83+'Diciembre '!W83</f>
        <v>0</v>
      </c>
      <c r="X83" s="20">
        <f>+enero!X83+Febrero!X83+'Marzo '!X83+'Abril '!X83+'Mayo '!X83+Junio!X83+Julio!X83+Agosto!X83+Septiembre!X83+'Octubre '!X83+Noviembre!X83+'Diciembre '!X83</f>
        <v>0</v>
      </c>
      <c r="Y83" s="20">
        <f>+enero!Y83+Febrero!Y83+'Marzo '!Y83+'Abril '!Y83+'Mayo '!Y83+Junio!Y83+Julio!Y83+Agosto!Y83+Septiembre!Y83+'Octubre '!Y83+Noviembre!Y83+'Diciembre '!Y83</f>
        <v>0</v>
      </c>
      <c r="Z83" s="20">
        <f>+enero!Z83+Febrero!Z83+'Marzo '!Z83+'Abril '!Z83+'Mayo '!Z83+Junio!Z83+Julio!Z83+Agosto!Z83+Septiembre!Z83+'Octubre '!Z83+Noviembre!Z83+'Diciembre '!Z83</f>
        <v>0</v>
      </c>
      <c r="AA83" s="20">
        <f>+enero!AA83+Febrero!AA83+'Marzo '!AA83+'Abril '!AA83+'Mayo '!AA83+Junio!AA83+Julio!AA83+Agosto!AA83+Septiembre!AA83+'Octubre '!AA83+Noviembre!AA83+'Diciembre '!AA83</f>
        <v>0</v>
      </c>
      <c r="AB83" s="20">
        <f>+enero!AB83+Febrero!AB83+'Marzo '!AB83+'Abril '!AB83+'Mayo '!AB83+Junio!AB83+Julio!AB83+Agosto!AB83+Septiembre!AB83+'Octubre '!AB83+Noviembre!AB83+'Diciembre '!AB83</f>
        <v>0</v>
      </c>
      <c r="AC83" s="20">
        <f>+enero!AC83+Febrero!AC83+'Marzo '!AC83+'Abril '!AC83+'Mayo '!AC83+Junio!AC83+Julio!AC83+Agosto!AC83+Septiembre!AC83+'Octubre '!AC83+Noviembre!AC83+'Diciembre '!AC83</f>
        <v>0</v>
      </c>
      <c r="AD83" s="20">
        <f>+enero!AD83+Febrero!AD83+'Marzo '!AD83+'Abril '!AD83+'Mayo '!AD83+Junio!AD83+Julio!AD83+Agosto!AD83+Septiembre!AD83+'Octubre '!AD83+Noviembre!AD83+'Diciembre '!AD83</f>
        <v>0</v>
      </c>
      <c r="AE83" s="20">
        <f>+enero!AE83+Febrero!AE83+'Marzo '!AE83+'Abril '!AE83+'Mayo '!AE83+Junio!AE83+Julio!AE83+Agosto!AE83+Septiembre!AE83+'Octubre '!AE83+Noviembre!AE83+'Diciembre '!AE83</f>
        <v>0</v>
      </c>
      <c r="AF83" s="20">
        <f>+enero!AF83+Febrero!AF83+'Marzo '!AF83+'Abril '!AF83+'Mayo '!AF83+Junio!AF83+Julio!AF83+Agosto!AF83+Septiembre!AF83+'Octubre '!AF83+Noviembre!AF83+'Diciembre '!AF83</f>
        <v>0</v>
      </c>
      <c r="AG83" s="20">
        <f>+enero!AG83+Febrero!AG83+'Marzo '!AG83+'Abril '!AG83+'Mayo '!AG83+Junio!AG83+Julio!AG83+Agosto!AG83+Septiembre!AG83+'Octubre '!AG83+Noviembre!AG83+'Diciembre '!AG83</f>
        <v>0</v>
      </c>
      <c r="AH83" s="20">
        <f>+enero!AH83+Febrero!AH83+'Marzo '!AH83+'Abril '!AH83+'Mayo '!AH83+Junio!AH83+Julio!AH83+Agosto!AH83+Septiembre!AH83+'Octubre '!AH83+Noviembre!AH83+'Diciembre '!AH83</f>
        <v>0</v>
      </c>
      <c r="AI83" s="20">
        <f>+enero!AI83+Febrero!AI83+'Marzo '!AI83+'Abril '!AI83+'Mayo '!AI83+Junio!AI83+Julio!AI83+Agosto!AI83+Septiembre!AI83+'Octubre '!AI83+Noviembre!AI83+'Diciembre '!AI83</f>
        <v>0</v>
      </c>
      <c r="AJ83" s="20">
        <f>+enero!AJ83+Febrero!AJ83+'Marzo '!AJ83+'Abril '!AJ83+'Mayo '!AJ83+Junio!AJ83+Julio!AJ83+Agosto!AJ83+Septiembre!AJ83+'Octubre '!AJ83+Noviembre!AJ83+'Diciembre '!AJ83</f>
        <v>0</v>
      </c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BY83" s="227"/>
      <c r="BZ83" s="227"/>
      <c r="CA83" s="227"/>
      <c r="CB83" s="227"/>
      <c r="CC83" s="227"/>
      <c r="CD83" s="227"/>
      <c r="CE83" s="227"/>
      <c r="CF83" s="227"/>
      <c r="CG83" s="494">
        <v>0</v>
      </c>
      <c r="CH83" s="494"/>
      <c r="CI83" s="494"/>
      <c r="CJ83" s="494"/>
      <c r="CK83" s="494"/>
      <c r="CL83" s="494"/>
      <c r="CM83" s="494"/>
      <c r="CN83" s="494"/>
      <c r="CO83" s="227"/>
    </row>
    <row r="84" spans="1:93" s="226" customFormat="1" x14ac:dyDescent="0.2">
      <c r="A84" s="1150"/>
      <c r="B84" s="211" t="s">
        <v>75</v>
      </c>
      <c r="C84" s="267">
        <f t="shared" si="4"/>
        <v>0</v>
      </c>
      <c r="D84" s="267">
        <f t="shared" si="5"/>
        <v>0</v>
      </c>
      <c r="E84" s="267">
        <f t="shared" si="5"/>
        <v>0</v>
      </c>
      <c r="F84" s="20">
        <f>+enero!F84+Febrero!F84+'Marzo '!F84+'Abril '!F84+'Mayo '!F84+Junio!F84+Julio!F84+Agosto!F84+Septiembre!F84+'Octubre '!F84+Noviembre!F84+'Diciembre '!F84</f>
        <v>0</v>
      </c>
      <c r="G84" s="20">
        <f>+enero!G84+Febrero!G84+'Marzo '!G84+'Abril '!G84+'Mayo '!G84+Junio!G84+Julio!G84+Agosto!G84+Septiembre!G84+'Octubre '!G84+Noviembre!G84+'Diciembre '!G84</f>
        <v>0</v>
      </c>
      <c r="H84" s="20">
        <f>+enero!H84+Febrero!H84+'Marzo '!H84+'Abril '!H84+'Mayo '!H84+Junio!H84+Julio!H84+Agosto!H84+Septiembre!H84+'Octubre '!H84+Noviembre!H84+'Diciembre '!H84</f>
        <v>0</v>
      </c>
      <c r="I84" s="20">
        <f>+enero!I84+Febrero!I84+'Marzo '!I84+'Abril '!I84+'Mayo '!I84+Junio!I84+Julio!I84+Agosto!I84+Septiembre!I84+'Octubre '!I84+Noviembre!I84+'Diciembre '!I84</f>
        <v>0</v>
      </c>
      <c r="J84" s="20">
        <f>+enero!J84+Febrero!J84+'Marzo '!J84+'Abril '!J84+'Mayo '!J84+Junio!J84+Julio!J84+Agosto!J84+Septiembre!J84+'Octubre '!J84+Noviembre!J84+'Diciembre '!J84</f>
        <v>0</v>
      </c>
      <c r="K84" s="20">
        <f>+enero!K84+Febrero!K84+'Marzo '!K84+'Abril '!K84+'Mayo '!K84+Junio!K84+Julio!K84+Agosto!K84+Septiembre!K84+'Octubre '!K84+Noviembre!K84+'Diciembre '!K84</f>
        <v>0</v>
      </c>
      <c r="L84" s="20">
        <f>+enero!L84+Febrero!L84+'Marzo '!L84+'Abril '!L84+'Mayo '!L84+Junio!L84+Julio!L84+Agosto!L84+Septiembre!L84+'Octubre '!L84+Noviembre!L84+'Diciembre '!L84</f>
        <v>0</v>
      </c>
      <c r="M84" s="20">
        <f>+enero!M84+Febrero!M84+'Marzo '!M84+'Abril '!M84+'Mayo '!M84+Junio!M84+Julio!M84+Agosto!M84+Septiembre!M84+'Octubre '!M84+Noviembre!M84+'Diciembre '!M84</f>
        <v>0</v>
      </c>
      <c r="N84" s="20">
        <f>+enero!N84+Febrero!N84+'Marzo '!N84+'Abril '!N84+'Mayo '!N84+Junio!N84+Julio!N84+Agosto!N84+Septiembre!N84+'Octubre '!N84+Noviembre!N84+'Diciembre '!N84</f>
        <v>0</v>
      </c>
      <c r="O84" s="20">
        <f>+enero!O84+Febrero!O84+'Marzo '!O84+'Abril '!O84+'Mayo '!O84+Junio!O84+Julio!O84+Agosto!O84+Septiembre!O84+'Octubre '!O84+Noviembre!O84+'Diciembre '!O84</f>
        <v>0</v>
      </c>
      <c r="P84" s="20">
        <f>+enero!P84+Febrero!P84+'Marzo '!P84+'Abril '!P84+'Mayo '!P84+Junio!P84+Julio!P84+Agosto!P84+Septiembre!P84+'Octubre '!P84+Noviembre!P84+'Diciembre '!P84</f>
        <v>0</v>
      </c>
      <c r="Q84" s="20">
        <f>+enero!Q84+Febrero!Q84+'Marzo '!Q84+'Abril '!Q84+'Mayo '!Q84+Junio!Q84+Julio!Q84+Agosto!Q84+Septiembre!Q84+'Octubre '!Q84+Noviembre!Q84+'Diciembre '!Q84</f>
        <v>0</v>
      </c>
      <c r="R84" s="20">
        <f>+enero!R84+Febrero!R84+'Marzo '!R84+'Abril '!R84+'Mayo '!R84+Junio!R84+Julio!R84+Agosto!R84+Septiembre!R84+'Octubre '!R84+Noviembre!R84+'Diciembre '!R84</f>
        <v>0</v>
      </c>
      <c r="S84" s="20">
        <f>+enero!S84+Febrero!S84+'Marzo '!S84+'Abril '!S84+'Mayo '!S84+Junio!S84+Julio!S84+Agosto!S84+Septiembre!S84+'Octubre '!S84+Noviembre!S84+'Diciembre '!S84</f>
        <v>0</v>
      </c>
      <c r="T84" s="20">
        <f>+enero!T84+Febrero!T84+'Marzo '!T84+'Abril '!T84+'Mayo '!T84+Junio!T84+Julio!T84+Agosto!T84+Septiembre!T84+'Octubre '!T84+Noviembre!T84+'Diciembre '!T84</f>
        <v>0</v>
      </c>
      <c r="U84" s="20">
        <f>+enero!U84+Febrero!U84+'Marzo '!U84+'Abril '!U84+'Mayo '!U84+Junio!U84+Julio!U84+Agosto!U84+Septiembre!U84+'Octubre '!U84+Noviembre!U84+'Diciembre '!U84</f>
        <v>0</v>
      </c>
      <c r="V84" s="20">
        <f>+enero!V84+Febrero!V84+'Marzo '!V84+'Abril '!V84+'Mayo '!V84+Junio!V84+Julio!V84+Agosto!V84+Septiembre!V84+'Octubre '!V84+Noviembre!V84+'Diciembre '!V84</f>
        <v>0</v>
      </c>
      <c r="W84" s="20">
        <f>+enero!W84+Febrero!W84+'Marzo '!W84+'Abril '!W84+'Mayo '!W84+Junio!W84+Julio!W84+Agosto!W84+Septiembre!W84+'Octubre '!W84+Noviembre!W84+'Diciembre '!W84</f>
        <v>0</v>
      </c>
      <c r="X84" s="20">
        <f>+enero!X84+Febrero!X84+'Marzo '!X84+'Abril '!X84+'Mayo '!X84+Junio!X84+Julio!X84+Agosto!X84+Septiembre!X84+'Octubre '!X84+Noviembre!X84+'Diciembre '!X84</f>
        <v>0</v>
      </c>
      <c r="Y84" s="20">
        <f>+enero!Y84+Febrero!Y84+'Marzo '!Y84+'Abril '!Y84+'Mayo '!Y84+Junio!Y84+Julio!Y84+Agosto!Y84+Septiembre!Y84+'Octubre '!Y84+Noviembre!Y84+'Diciembre '!Y84</f>
        <v>0</v>
      </c>
      <c r="Z84" s="20">
        <f>+enero!Z84+Febrero!Z84+'Marzo '!Z84+'Abril '!Z84+'Mayo '!Z84+Junio!Z84+Julio!Z84+Agosto!Z84+Septiembre!Z84+'Octubre '!Z84+Noviembre!Z84+'Diciembre '!Z84</f>
        <v>0</v>
      </c>
      <c r="AA84" s="20">
        <f>+enero!AA84+Febrero!AA84+'Marzo '!AA84+'Abril '!AA84+'Mayo '!AA84+Junio!AA84+Julio!AA84+Agosto!AA84+Septiembre!AA84+'Octubre '!AA84+Noviembre!AA84+'Diciembre '!AA84</f>
        <v>0</v>
      </c>
      <c r="AB84" s="20">
        <f>+enero!AB84+Febrero!AB84+'Marzo '!AB84+'Abril '!AB84+'Mayo '!AB84+Junio!AB84+Julio!AB84+Agosto!AB84+Septiembre!AB84+'Octubre '!AB84+Noviembre!AB84+'Diciembre '!AB84</f>
        <v>0</v>
      </c>
      <c r="AC84" s="20">
        <f>+enero!AC84+Febrero!AC84+'Marzo '!AC84+'Abril '!AC84+'Mayo '!AC84+Junio!AC84+Julio!AC84+Agosto!AC84+Septiembre!AC84+'Octubre '!AC84+Noviembre!AC84+'Diciembre '!AC84</f>
        <v>0</v>
      </c>
      <c r="AD84" s="20">
        <f>+enero!AD84+Febrero!AD84+'Marzo '!AD84+'Abril '!AD84+'Mayo '!AD84+Junio!AD84+Julio!AD84+Agosto!AD84+Septiembre!AD84+'Octubre '!AD84+Noviembre!AD84+'Diciembre '!AD84</f>
        <v>0</v>
      </c>
      <c r="AE84" s="20">
        <f>+enero!AE84+Febrero!AE84+'Marzo '!AE84+'Abril '!AE84+'Mayo '!AE84+Junio!AE84+Julio!AE84+Agosto!AE84+Septiembre!AE84+'Octubre '!AE84+Noviembre!AE84+'Diciembre '!AE84</f>
        <v>0</v>
      </c>
      <c r="AF84" s="20">
        <f>+enero!AF84+Febrero!AF84+'Marzo '!AF84+'Abril '!AF84+'Mayo '!AF84+Junio!AF84+Julio!AF84+Agosto!AF84+Septiembre!AF84+'Octubre '!AF84+Noviembre!AF84+'Diciembre '!AF84</f>
        <v>0</v>
      </c>
      <c r="AG84" s="20">
        <f>+enero!AG84+Febrero!AG84+'Marzo '!AG84+'Abril '!AG84+'Mayo '!AG84+Junio!AG84+Julio!AG84+Agosto!AG84+Septiembre!AG84+'Octubre '!AG84+Noviembre!AG84+'Diciembre '!AG84</f>
        <v>0</v>
      </c>
      <c r="AH84" s="20">
        <f>+enero!AH84+Febrero!AH84+'Marzo '!AH84+'Abril '!AH84+'Mayo '!AH84+Junio!AH84+Julio!AH84+Agosto!AH84+Septiembre!AH84+'Octubre '!AH84+Noviembre!AH84+'Diciembre '!AH84</f>
        <v>0</v>
      </c>
      <c r="AI84" s="20">
        <f>+enero!AI84+Febrero!AI84+'Marzo '!AI84+'Abril '!AI84+'Mayo '!AI84+Junio!AI84+Julio!AI84+Agosto!AI84+Septiembre!AI84+'Octubre '!AI84+Noviembre!AI84+'Diciembre '!AI84</f>
        <v>0</v>
      </c>
      <c r="AJ84" s="20">
        <f>+enero!AJ84+Febrero!AJ84+'Marzo '!AJ84+'Abril '!AJ84+'Mayo '!AJ84+Junio!AJ84+Julio!AJ84+Agosto!AJ84+Septiembre!AJ84+'Octubre '!AJ84+Noviembre!AJ84+'Diciembre '!AJ84</f>
        <v>0</v>
      </c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BY84" s="227"/>
      <c r="BZ84" s="227"/>
      <c r="CA84" s="227"/>
      <c r="CB84" s="227"/>
      <c r="CC84" s="227"/>
      <c r="CD84" s="227"/>
      <c r="CE84" s="227"/>
      <c r="CF84" s="227"/>
      <c r="CG84" s="494">
        <v>0</v>
      </c>
      <c r="CH84" s="494"/>
      <c r="CI84" s="494"/>
      <c r="CJ84" s="494"/>
      <c r="CK84" s="494"/>
      <c r="CL84" s="494"/>
      <c r="CM84" s="494"/>
      <c r="CN84" s="494"/>
      <c r="CO84" s="227"/>
    </row>
    <row r="85" spans="1:93" s="226" customFormat="1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  <c r="BY85" s="227"/>
      <c r="BZ85" s="227"/>
      <c r="CA85" s="227"/>
      <c r="CB85" s="227"/>
      <c r="CC85" s="227"/>
      <c r="CD85" s="227"/>
      <c r="CE85" s="227"/>
      <c r="CF85" s="227"/>
      <c r="CG85" s="494"/>
      <c r="CH85" s="494"/>
      <c r="CI85" s="494"/>
      <c r="CJ85" s="494"/>
      <c r="CK85" s="494"/>
      <c r="CL85" s="494"/>
      <c r="CM85" s="494"/>
      <c r="CN85" s="494"/>
      <c r="CO85" s="227"/>
    </row>
    <row r="86" spans="1:93" s="226" customFormat="1" ht="14.25" customHeight="1" x14ac:dyDescent="0.2">
      <c r="A86" s="1147" t="s">
        <v>32</v>
      </c>
      <c r="B86" s="1147"/>
      <c r="C86" s="1146" t="s">
        <v>33</v>
      </c>
      <c r="D86" s="1147"/>
      <c r="E86" s="1148"/>
      <c r="F86" s="1176" t="s">
        <v>34</v>
      </c>
      <c r="G86" s="1177"/>
      <c r="H86" s="1177"/>
      <c r="I86" s="1177"/>
      <c r="J86" s="1177"/>
      <c r="K86" s="1177"/>
      <c r="L86" s="1177"/>
      <c r="M86" s="1177"/>
      <c r="N86" s="1177"/>
      <c r="O86" s="1177"/>
      <c r="P86" s="1177"/>
      <c r="Q86" s="1177"/>
      <c r="R86" s="1177"/>
      <c r="S86" s="1177"/>
      <c r="T86" s="1177"/>
      <c r="U86" s="1177"/>
      <c r="V86" s="1177"/>
      <c r="W86" s="1177"/>
      <c r="X86" s="1177"/>
      <c r="Y86" s="1177"/>
      <c r="Z86" s="1177"/>
      <c r="AA86" s="1177"/>
      <c r="AB86" s="1177"/>
      <c r="AC86" s="1177"/>
      <c r="AD86" s="1177"/>
      <c r="AE86" s="1177"/>
      <c r="AF86" s="1177"/>
      <c r="AG86" s="1178"/>
      <c r="AH86" s="1271" t="s">
        <v>230</v>
      </c>
      <c r="AI86" s="1271"/>
      <c r="AJ86" s="1271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  <c r="BY86" s="227"/>
      <c r="BZ86" s="227"/>
      <c r="CA86" s="227"/>
      <c r="CB86" s="227"/>
      <c r="CC86" s="227"/>
      <c r="CD86" s="227"/>
      <c r="CE86" s="227"/>
      <c r="CF86" s="227"/>
      <c r="CG86" s="494"/>
      <c r="CH86" s="494"/>
      <c r="CI86" s="494"/>
      <c r="CJ86" s="494"/>
      <c r="CK86" s="494"/>
      <c r="CL86" s="494"/>
      <c r="CM86" s="494"/>
      <c r="CN86" s="494"/>
      <c r="CO86" s="227"/>
    </row>
    <row r="87" spans="1:93" s="226" customFormat="1" ht="14.25" customHeight="1" x14ac:dyDescent="0.2">
      <c r="A87" s="1274"/>
      <c r="B87" s="1274"/>
      <c r="C87" s="1158"/>
      <c r="D87" s="1274"/>
      <c r="E87" s="1159"/>
      <c r="F87" s="1161" t="s">
        <v>82</v>
      </c>
      <c r="G87" s="1163"/>
      <c r="H87" s="1161" t="s">
        <v>58</v>
      </c>
      <c r="I87" s="1163"/>
      <c r="J87" s="1161" t="s">
        <v>59</v>
      </c>
      <c r="K87" s="1163"/>
      <c r="L87" s="1161" t="s">
        <v>60</v>
      </c>
      <c r="M87" s="1163"/>
      <c r="N87" s="1161" t="s">
        <v>61</v>
      </c>
      <c r="O87" s="1163"/>
      <c r="P87" s="1161" t="s">
        <v>62</v>
      </c>
      <c r="Q87" s="1163"/>
      <c r="R87" s="1161" t="s">
        <v>63</v>
      </c>
      <c r="S87" s="1163"/>
      <c r="T87" s="1161" t="s">
        <v>64</v>
      </c>
      <c r="U87" s="1163"/>
      <c r="V87" s="1161" t="s">
        <v>65</v>
      </c>
      <c r="W87" s="1163"/>
      <c r="X87" s="1161" t="s">
        <v>66</v>
      </c>
      <c r="Y87" s="1163"/>
      <c r="Z87" s="1171" t="s">
        <v>67</v>
      </c>
      <c r="AA87" s="1172"/>
      <c r="AB87" s="1171" t="s">
        <v>68</v>
      </c>
      <c r="AC87" s="1172"/>
      <c r="AD87" s="1171" t="s">
        <v>69</v>
      </c>
      <c r="AE87" s="1172"/>
      <c r="AF87" s="1171" t="s">
        <v>70</v>
      </c>
      <c r="AG87" s="1172"/>
      <c r="AH87" s="1182" t="s">
        <v>234</v>
      </c>
      <c r="AI87" s="1182" t="s">
        <v>235</v>
      </c>
      <c r="AJ87" s="1182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  <c r="BY87" s="227"/>
      <c r="BZ87" s="227"/>
      <c r="CA87" s="227"/>
      <c r="CB87" s="227"/>
      <c r="CC87" s="227"/>
      <c r="CD87" s="227"/>
      <c r="CE87" s="227"/>
      <c r="CF87" s="227"/>
      <c r="CG87" s="494"/>
      <c r="CH87" s="494"/>
      <c r="CI87" s="494"/>
      <c r="CJ87" s="494"/>
      <c r="CK87" s="494"/>
      <c r="CL87" s="494"/>
      <c r="CM87" s="494"/>
      <c r="CN87" s="494"/>
      <c r="CO87" s="227"/>
    </row>
    <row r="88" spans="1:93" s="226" customFormat="1" x14ac:dyDescent="0.2">
      <c r="A88" s="1150"/>
      <c r="B88" s="1150"/>
      <c r="C88" s="210" t="s">
        <v>149</v>
      </c>
      <c r="D88" s="210" t="s">
        <v>30</v>
      </c>
      <c r="E88" s="210" t="s">
        <v>48</v>
      </c>
      <c r="F88" s="200" t="s">
        <v>30</v>
      </c>
      <c r="G88" s="200" t="s">
        <v>48</v>
      </c>
      <c r="H88" s="200" t="s">
        <v>30</v>
      </c>
      <c r="I88" s="200" t="s">
        <v>48</v>
      </c>
      <c r="J88" s="200" t="s">
        <v>30</v>
      </c>
      <c r="K88" s="200" t="s">
        <v>48</v>
      </c>
      <c r="L88" s="200" t="s">
        <v>30</v>
      </c>
      <c r="M88" s="200" t="s">
        <v>48</v>
      </c>
      <c r="N88" s="200" t="s">
        <v>30</v>
      </c>
      <c r="O88" s="200" t="s">
        <v>48</v>
      </c>
      <c r="P88" s="200" t="s">
        <v>30</v>
      </c>
      <c r="Q88" s="200" t="s">
        <v>48</v>
      </c>
      <c r="R88" s="200" t="s">
        <v>30</v>
      </c>
      <c r="S88" s="200" t="s">
        <v>48</v>
      </c>
      <c r="T88" s="200" t="s">
        <v>30</v>
      </c>
      <c r="U88" s="200" t="s">
        <v>48</v>
      </c>
      <c r="V88" s="200" t="s">
        <v>30</v>
      </c>
      <c r="W88" s="200" t="s">
        <v>48</v>
      </c>
      <c r="X88" s="200" t="s">
        <v>30</v>
      </c>
      <c r="Y88" s="200" t="s">
        <v>48</v>
      </c>
      <c r="Z88" s="200" t="s">
        <v>30</v>
      </c>
      <c r="AA88" s="200" t="s">
        <v>48</v>
      </c>
      <c r="AB88" s="200" t="s">
        <v>30</v>
      </c>
      <c r="AC88" s="200" t="s">
        <v>48</v>
      </c>
      <c r="AD88" s="200" t="s">
        <v>30</v>
      </c>
      <c r="AE88" s="200" t="s">
        <v>48</v>
      </c>
      <c r="AF88" s="200" t="s">
        <v>30</v>
      </c>
      <c r="AG88" s="200" t="s">
        <v>48</v>
      </c>
      <c r="AH88" s="1184"/>
      <c r="AI88" s="1184"/>
      <c r="AJ88" s="1184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  <c r="BY88" s="227"/>
      <c r="BZ88" s="227"/>
      <c r="CA88" s="227"/>
      <c r="CB88" s="227"/>
      <c r="CC88" s="227"/>
      <c r="CD88" s="227"/>
      <c r="CE88" s="227"/>
      <c r="CF88" s="227"/>
      <c r="CG88" s="494"/>
      <c r="CH88" s="494"/>
      <c r="CI88" s="494"/>
      <c r="CJ88" s="494"/>
      <c r="CK88" s="494"/>
      <c r="CL88" s="494"/>
      <c r="CM88" s="494"/>
      <c r="CN88" s="494"/>
      <c r="CO88" s="227"/>
    </row>
    <row r="89" spans="1:93" s="226" customFormat="1" x14ac:dyDescent="0.2">
      <c r="A89" s="1307" t="s">
        <v>83</v>
      </c>
      <c r="B89" s="1308"/>
      <c r="C89" s="264">
        <f>SUM(D89:E89)</f>
        <v>0</v>
      </c>
      <c r="D89" s="264">
        <f t="shared" ref="D89:E92" si="6">SUM(F89+H89+J89+L89+N89+P89+R89+T89+V89+X89+Z89+AB89+AD89+AF89)</f>
        <v>0</v>
      </c>
      <c r="E89" s="264">
        <f t="shared" si="6"/>
        <v>0</v>
      </c>
      <c r="F89" s="20">
        <f>+enero!F89+Febrero!F89+'Marzo '!F89+'Abril '!F89+'Mayo '!F89+Junio!F89+Julio!F89+Agosto!F89+Septiembre!F89+'Octubre '!F89+Noviembre!F89+'Diciembre '!F89</f>
        <v>0</v>
      </c>
      <c r="G89" s="20">
        <f>+enero!G89+Febrero!G89+'Marzo '!G89+'Abril '!G89+'Mayo '!G89+Junio!G89+Julio!G89+Agosto!G89+Septiembre!G89+'Octubre '!G89+Noviembre!G89+'Diciembre '!G89</f>
        <v>0</v>
      </c>
      <c r="H89" s="20">
        <f>+enero!H89+Febrero!H89+'Marzo '!H89+'Abril '!H89+'Mayo '!H89+Junio!H89+Julio!H89+Agosto!H89+Septiembre!H89+'Octubre '!H89+Noviembre!H89+'Diciembre '!H89</f>
        <v>0</v>
      </c>
      <c r="I89" s="20">
        <f>+enero!I89+Febrero!I89+'Marzo '!I89+'Abril '!I89+'Mayo '!I89+Junio!I89+Julio!I89+Agosto!I89+Septiembre!I89+'Octubre '!I89+Noviembre!I89+'Diciembre '!I89</f>
        <v>0</v>
      </c>
      <c r="J89" s="20">
        <f>+enero!J89+Febrero!J89+'Marzo '!J89+'Abril '!J89+'Mayo '!J89+Junio!J89+Julio!J89+Agosto!J89+Septiembre!J89+'Octubre '!J89+Noviembre!J89+'Diciembre '!J89</f>
        <v>0</v>
      </c>
      <c r="K89" s="20">
        <f>+enero!K89+Febrero!K89+'Marzo '!K89+'Abril '!K89+'Mayo '!K89+Junio!K89+Julio!K89+Agosto!K89+Septiembre!K89+'Octubre '!K89+Noviembre!K89+'Diciembre '!K89</f>
        <v>0</v>
      </c>
      <c r="L89" s="20">
        <f>+enero!L89+Febrero!L89+'Marzo '!L89+'Abril '!L89+'Mayo '!L89+Junio!L89+Julio!L89+Agosto!L89+Septiembre!L89+'Octubre '!L89+Noviembre!L89+'Diciembre '!L89</f>
        <v>0</v>
      </c>
      <c r="M89" s="20">
        <f>+enero!M89+Febrero!M89+'Marzo '!M89+'Abril '!M89+'Mayo '!M89+Junio!M89+Julio!M89+Agosto!M89+Septiembre!M89+'Octubre '!M89+Noviembre!M89+'Diciembre '!M89</f>
        <v>0</v>
      </c>
      <c r="N89" s="20">
        <f>+enero!N89+Febrero!N89+'Marzo '!N89+'Abril '!N89+'Mayo '!N89+Junio!N89+Julio!N89+Agosto!N89+Septiembre!N89+'Octubre '!N89+Noviembre!N89+'Diciembre '!N89</f>
        <v>0</v>
      </c>
      <c r="O89" s="20">
        <f>+enero!O89+Febrero!O89+'Marzo '!O89+'Abril '!O89+'Mayo '!O89+Junio!O89+Julio!O89+Agosto!O89+Septiembre!O89+'Octubre '!O89+Noviembre!O89+'Diciembre '!O89</f>
        <v>0</v>
      </c>
      <c r="P89" s="20">
        <f>+enero!P89+Febrero!P89+'Marzo '!P89+'Abril '!P89+'Mayo '!P89+Junio!P89+Julio!P89+Agosto!P89+Septiembre!P89+'Octubre '!P89+Noviembre!P89+'Diciembre '!P89</f>
        <v>0</v>
      </c>
      <c r="Q89" s="20">
        <f>+enero!Q89+Febrero!Q89+'Marzo '!Q89+'Abril '!Q89+'Mayo '!Q89+Junio!Q89+Julio!Q89+Agosto!Q89+Septiembre!Q89+'Octubre '!Q89+Noviembre!Q89+'Diciembre '!Q89</f>
        <v>0</v>
      </c>
      <c r="R89" s="20">
        <f>+enero!R89+Febrero!R89+'Marzo '!R89+'Abril '!R89+'Mayo '!R89+Junio!R89+Julio!R89+Agosto!R89+Septiembre!R89+'Octubre '!R89+Noviembre!R89+'Diciembre '!R89</f>
        <v>0</v>
      </c>
      <c r="S89" s="20">
        <f>+enero!S89+Febrero!S89+'Marzo '!S89+'Abril '!S89+'Mayo '!S89+Junio!S89+Julio!S89+Agosto!S89+Septiembre!S89+'Octubre '!S89+Noviembre!S89+'Diciembre '!S89</f>
        <v>0</v>
      </c>
      <c r="T89" s="20">
        <f>+enero!T89+Febrero!T89+'Marzo '!T89+'Abril '!T89+'Mayo '!T89+Junio!T89+Julio!T89+Agosto!T89+Septiembre!T89+'Octubre '!T89+Noviembre!T89+'Diciembre '!T89</f>
        <v>0</v>
      </c>
      <c r="U89" s="20">
        <f>+enero!U89+Febrero!U89+'Marzo '!U89+'Abril '!U89+'Mayo '!U89+Junio!U89+Julio!U89+Agosto!U89+Septiembre!U89+'Octubre '!U89+Noviembre!U89+'Diciembre '!U89</f>
        <v>0</v>
      </c>
      <c r="V89" s="20">
        <f>+enero!V89+Febrero!V89+'Marzo '!V89+'Abril '!V89+'Mayo '!V89+Junio!V89+Julio!V89+Agosto!V89+Septiembre!V89+'Octubre '!V89+Noviembre!V89+'Diciembre '!V89</f>
        <v>0</v>
      </c>
      <c r="W89" s="20">
        <f>+enero!W89+Febrero!W89+'Marzo '!W89+'Abril '!W89+'Mayo '!W89+Junio!W89+Julio!W89+Agosto!W89+Septiembre!W89+'Octubre '!W89+Noviembre!W89+'Diciembre '!W89</f>
        <v>0</v>
      </c>
      <c r="X89" s="20">
        <f>+enero!X89+Febrero!X89+'Marzo '!X89+'Abril '!X89+'Mayo '!X89+Junio!X89+Julio!X89+Agosto!X89+Septiembre!X89+'Octubre '!X89+Noviembre!X89+'Diciembre '!X89</f>
        <v>0</v>
      </c>
      <c r="Y89" s="20">
        <f>+enero!Y89+Febrero!Y89+'Marzo '!Y89+'Abril '!Y89+'Mayo '!Y89+Junio!Y89+Julio!Y89+Agosto!Y89+Septiembre!Y89+'Octubre '!Y89+Noviembre!Y89+'Diciembre '!Y89</f>
        <v>0</v>
      </c>
      <c r="Z89" s="20">
        <f>+enero!Z89+Febrero!Z89+'Marzo '!Z89+'Abril '!Z89+'Mayo '!Z89+Junio!Z89+Julio!Z89+Agosto!Z89+Septiembre!Z89+'Octubre '!Z89+Noviembre!Z89+'Diciembre '!Z89</f>
        <v>0</v>
      </c>
      <c r="AA89" s="20">
        <f>+enero!AA89+Febrero!AA89+'Marzo '!AA89+'Abril '!AA89+'Mayo '!AA89+Junio!AA89+Julio!AA89+Agosto!AA89+Septiembre!AA89+'Octubre '!AA89+Noviembre!AA89+'Diciembre '!AA89</f>
        <v>0</v>
      </c>
      <c r="AB89" s="20">
        <f>+enero!AB89+Febrero!AB89+'Marzo '!AB89+'Abril '!AB89+'Mayo '!AB89+Junio!AB89+Julio!AB89+Agosto!AB89+Septiembre!AB89+'Octubre '!AB89+Noviembre!AB89+'Diciembre '!AB89</f>
        <v>0</v>
      </c>
      <c r="AC89" s="20">
        <f>+enero!AC89+Febrero!AC89+'Marzo '!AC89+'Abril '!AC89+'Mayo '!AC89+Junio!AC89+Julio!AC89+Agosto!AC89+Septiembre!AC89+'Octubre '!AC89+Noviembre!AC89+'Diciembre '!AC89</f>
        <v>0</v>
      </c>
      <c r="AD89" s="20">
        <f>+enero!AD89+Febrero!AD89+'Marzo '!AD89+'Abril '!AD89+'Mayo '!AD89+Junio!AD89+Julio!AD89+Agosto!AD89+Septiembre!AD89+'Octubre '!AD89+Noviembre!AD89+'Diciembre '!AD89</f>
        <v>0</v>
      </c>
      <c r="AE89" s="20">
        <f>+enero!AE89+Febrero!AE89+'Marzo '!AE89+'Abril '!AE89+'Mayo '!AE89+Junio!AE89+Julio!AE89+Agosto!AE89+Septiembre!AE89+'Octubre '!AE89+Noviembre!AE89+'Diciembre '!AE89</f>
        <v>0</v>
      </c>
      <c r="AF89" s="20">
        <f>+enero!AF89+Febrero!AF89+'Marzo '!AF89+'Abril '!AF89+'Mayo '!AF89+Junio!AF89+Julio!AF89+Agosto!AF89+Septiembre!AF89+'Octubre '!AF89+Noviembre!AF89+'Diciembre '!AF89</f>
        <v>0</v>
      </c>
      <c r="AG89" s="20">
        <f>+enero!AG89+Febrero!AG89+'Marzo '!AG89+'Abril '!AG89+'Mayo '!AG89+Junio!AG89+Julio!AG89+Agosto!AG89+Septiembre!AG89+'Octubre '!AG89+Noviembre!AG89+'Diciembre '!AG89</f>
        <v>0</v>
      </c>
      <c r="AH89" s="20">
        <f>+enero!AH89+Febrero!AH89+'Marzo '!AH89+'Abril '!AH89+'Mayo '!AH89+Junio!AH89+Julio!AH89+Agosto!AH89+Septiembre!AH89+'Octubre '!AH89+Noviembre!AH89+'Diciembre '!AH89</f>
        <v>0</v>
      </c>
      <c r="AI89" s="20">
        <f>+enero!AI89+Febrero!AI89+'Marzo '!AI89+'Abril '!AI89+'Mayo '!AI89+Junio!AI89+Julio!AI89+Agosto!AI89+Septiembre!AI89+'Octubre '!AI89+Noviembre!AI89+'Diciembre '!AI89</f>
        <v>0</v>
      </c>
      <c r="AJ89" s="20">
        <f>+enero!AJ89+Febrero!AJ89+'Marzo '!AJ89+'Abril '!AJ89+'Mayo '!AJ89+Junio!AJ89+Julio!AJ89+Agosto!AJ89+Septiembre!AJ89+'Octubre '!AJ89+Noviembre!AJ89+'Diciembre '!AJ89</f>
        <v>0</v>
      </c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  <c r="BY89" s="227"/>
      <c r="BZ89" s="227"/>
      <c r="CA89" s="227"/>
      <c r="CB89" s="227"/>
      <c r="CC89" s="227"/>
      <c r="CD89" s="227"/>
      <c r="CE89" s="227"/>
      <c r="CF89" s="227"/>
      <c r="CG89" s="494"/>
      <c r="CH89" s="494"/>
      <c r="CI89" s="494"/>
      <c r="CJ89" s="494"/>
      <c r="CK89" s="494"/>
      <c r="CL89" s="494"/>
      <c r="CM89" s="494"/>
      <c r="CN89" s="494"/>
      <c r="CO89" s="227"/>
    </row>
    <row r="90" spans="1:93" s="226" customFormat="1" x14ac:dyDescent="0.2">
      <c r="A90" s="1309" t="s">
        <v>84</v>
      </c>
      <c r="B90" s="1310"/>
      <c r="C90" s="271">
        <f>SUM(D90:E90)</f>
        <v>0</v>
      </c>
      <c r="D90" s="271">
        <f t="shared" si="6"/>
        <v>0</v>
      </c>
      <c r="E90" s="271">
        <f t="shared" si="6"/>
        <v>0</v>
      </c>
      <c r="F90" s="20">
        <f>+enero!F90+Febrero!F90+'Marzo '!F90+'Abril '!F90+'Mayo '!F90+Junio!F90+Julio!F90+Agosto!F90+Septiembre!F90+'Octubre '!F90+Noviembre!F90+'Diciembre '!F90</f>
        <v>0</v>
      </c>
      <c r="G90" s="20">
        <f>+enero!G90+Febrero!G90+'Marzo '!G90+'Abril '!G90+'Mayo '!G90+Junio!G90+Julio!G90+Agosto!G90+Septiembre!G90+'Octubre '!G90+Noviembre!G90+'Diciembre '!G90</f>
        <v>0</v>
      </c>
      <c r="H90" s="20">
        <f>+enero!H90+Febrero!H90+'Marzo '!H90+'Abril '!H90+'Mayo '!H90+Junio!H90+Julio!H90+Agosto!H90+Septiembre!H90+'Octubre '!H90+Noviembre!H90+'Diciembre '!H90</f>
        <v>0</v>
      </c>
      <c r="I90" s="20">
        <f>+enero!I90+Febrero!I90+'Marzo '!I90+'Abril '!I90+'Mayo '!I90+Junio!I90+Julio!I90+Agosto!I90+Septiembre!I90+'Octubre '!I90+Noviembre!I90+'Diciembre '!I90</f>
        <v>0</v>
      </c>
      <c r="J90" s="20">
        <f>+enero!J90+Febrero!J90+'Marzo '!J90+'Abril '!J90+'Mayo '!J90+Junio!J90+Julio!J90+Agosto!J90+Septiembre!J90+'Octubre '!J90+Noviembre!J90+'Diciembre '!J90</f>
        <v>0</v>
      </c>
      <c r="K90" s="20">
        <f>+enero!K90+Febrero!K90+'Marzo '!K90+'Abril '!K90+'Mayo '!K90+Junio!K90+Julio!K90+Agosto!K90+Septiembre!K90+'Octubre '!K90+Noviembre!K90+'Diciembre '!K90</f>
        <v>0</v>
      </c>
      <c r="L90" s="20">
        <f>+enero!L90+Febrero!L90+'Marzo '!L90+'Abril '!L90+'Mayo '!L90+Junio!L90+Julio!L90+Agosto!L90+Septiembre!L90+'Octubre '!L90+Noviembre!L90+'Diciembre '!L90</f>
        <v>0</v>
      </c>
      <c r="M90" s="20">
        <f>+enero!M90+Febrero!M90+'Marzo '!M90+'Abril '!M90+'Mayo '!M90+Junio!M90+Julio!M90+Agosto!M90+Septiembre!M90+'Octubre '!M90+Noviembre!M90+'Diciembre '!M90</f>
        <v>0</v>
      </c>
      <c r="N90" s="20">
        <f>+enero!N90+Febrero!N90+'Marzo '!N90+'Abril '!N90+'Mayo '!N90+Junio!N90+Julio!N90+Agosto!N90+Septiembre!N90+'Octubre '!N90+Noviembre!N90+'Diciembre '!N90</f>
        <v>0</v>
      </c>
      <c r="O90" s="20">
        <f>+enero!O90+Febrero!O90+'Marzo '!O90+'Abril '!O90+'Mayo '!O90+Junio!O90+Julio!O90+Agosto!O90+Septiembre!O90+'Octubre '!O90+Noviembre!O90+'Diciembre '!O90</f>
        <v>0</v>
      </c>
      <c r="P90" s="20">
        <f>+enero!P90+Febrero!P90+'Marzo '!P90+'Abril '!P90+'Mayo '!P90+Junio!P90+Julio!P90+Agosto!P90+Septiembre!P90+'Octubre '!P90+Noviembre!P90+'Diciembre '!P90</f>
        <v>0</v>
      </c>
      <c r="Q90" s="20">
        <f>+enero!Q90+Febrero!Q90+'Marzo '!Q90+'Abril '!Q90+'Mayo '!Q90+Junio!Q90+Julio!Q90+Agosto!Q90+Septiembre!Q90+'Octubre '!Q90+Noviembre!Q90+'Diciembre '!Q90</f>
        <v>0</v>
      </c>
      <c r="R90" s="20">
        <f>+enero!R90+Febrero!R90+'Marzo '!R90+'Abril '!R90+'Mayo '!R90+Junio!R90+Julio!R90+Agosto!R90+Septiembre!R90+'Octubre '!R90+Noviembre!R90+'Diciembre '!R90</f>
        <v>0</v>
      </c>
      <c r="S90" s="20">
        <f>+enero!S90+Febrero!S90+'Marzo '!S90+'Abril '!S90+'Mayo '!S90+Junio!S90+Julio!S90+Agosto!S90+Septiembre!S90+'Octubre '!S90+Noviembre!S90+'Diciembre '!S90</f>
        <v>0</v>
      </c>
      <c r="T90" s="20">
        <f>+enero!T90+Febrero!T90+'Marzo '!T90+'Abril '!T90+'Mayo '!T90+Junio!T90+Julio!T90+Agosto!T90+Septiembre!T90+'Octubre '!T90+Noviembre!T90+'Diciembre '!T90</f>
        <v>0</v>
      </c>
      <c r="U90" s="20">
        <f>+enero!U90+Febrero!U90+'Marzo '!U90+'Abril '!U90+'Mayo '!U90+Junio!U90+Julio!U90+Agosto!U90+Septiembre!U90+'Octubre '!U90+Noviembre!U90+'Diciembre '!U90</f>
        <v>0</v>
      </c>
      <c r="V90" s="20">
        <f>+enero!V90+Febrero!V90+'Marzo '!V90+'Abril '!V90+'Mayo '!V90+Junio!V90+Julio!V90+Agosto!V90+Septiembre!V90+'Octubre '!V90+Noviembre!V90+'Diciembre '!V90</f>
        <v>0</v>
      </c>
      <c r="W90" s="20">
        <f>+enero!W90+Febrero!W90+'Marzo '!W90+'Abril '!W90+'Mayo '!W90+Junio!W90+Julio!W90+Agosto!W90+Septiembre!W90+'Octubre '!W90+Noviembre!W90+'Diciembre '!W90</f>
        <v>0</v>
      </c>
      <c r="X90" s="20">
        <f>+enero!X90+Febrero!X90+'Marzo '!X90+'Abril '!X90+'Mayo '!X90+Junio!X90+Julio!X90+Agosto!X90+Septiembre!X90+'Octubre '!X90+Noviembre!X90+'Diciembre '!X90</f>
        <v>0</v>
      </c>
      <c r="Y90" s="20">
        <f>+enero!Y90+Febrero!Y90+'Marzo '!Y90+'Abril '!Y90+'Mayo '!Y90+Junio!Y90+Julio!Y90+Agosto!Y90+Septiembre!Y90+'Octubre '!Y90+Noviembre!Y90+'Diciembre '!Y90</f>
        <v>0</v>
      </c>
      <c r="Z90" s="20">
        <f>+enero!Z90+Febrero!Z90+'Marzo '!Z90+'Abril '!Z90+'Mayo '!Z90+Junio!Z90+Julio!Z90+Agosto!Z90+Septiembre!Z90+'Octubre '!Z90+Noviembre!Z90+'Diciembre '!Z90</f>
        <v>0</v>
      </c>
      <c r="AA90" s="20">
        <f>+enero!AA90+Febrero!AA90+'Marzo '!AA90+'Abril '!AA90+'Mayo '!AA90+Junio!AA90+Julio!AA90+Agosto!AA90+Septiembre!AA90+'Octubre '!AA90+Noviembre!AA90+'Diciembre '!AA90</f>
        <v>0</v>
      </c>
      <c r="AB90" s="20">
        <f>+enero!AB90+Febrero!AB90+'Marzo '!AB90+'Abril '!AB90+'Mayo '!AB90+Junio!AB90+Julio!AB90+Agosto!AB90+Septiembre!AB90+'Octubre '!AB90+Noviembre!AB90+'Diciembre '!AB90</f>
        <v>0</v>
      </c>
      <c r="AC90" s="20">
        <f>+enero!AC90+Febrero!AC90+'Marzo '!AC90+'Abril '!AC90+'Mayo '!AC90+Junio!AC90+Julio!AC90+Agosto!AC90+Septiembre!AC90+'Octubre '!AC90+Noviembre!AC90+'Diciembre '!AC90</f>
        <v>0</v>
      </c>
      <c r="AD90" s="20">
        <f>+enero!AD90+Febrero!AD90+'Marzo '!AD90+'Abril '!AD90+'Mayo '!AD90+Junio!AD90+Julio!AD90+Agosto!AD90+Septiembre!AD90+'Octubre '!AD90+Noviembre!AD90+'Diciembre '!AD90</f>
        <v>0</v>
      </c>
      <c r="AE90" s="20">
        <f>+enero!AE90+Febrero!AE90+'Marzo '!AE90+'Abril '!AE90+'Mayo '!AE90+Junio!AE90+Julio!AE90+Agosto!AE90+Septiembre!AE90+'Octubre '!AE90+Noviembre!AE90+'Diciembre '!AE90</f>
        <v>0</v>
      </c>
      <c r="AF90" s="20">
        <f>+enero!AF90+Febrero!AF90+'Marzo '!AF90+'Abril '!AF90+'Mayo '!AF90+Junio!AF90+Julio!AF90+Agosto!AF90+Septiembre!AF90+'Octubre '!AF90+Noviembre!AF90+'Diciembre '!AF90</f>
        <v>0</v>
      </c>
      <c r="AG90" s="20">
        <f>+enero!AG90+Febrero!AG90+'Marzo '!AG90+'Abril '!AG90+'Mayo '!AG90+Junio!AG90+Julio!AG90+Agosto!AG90+Septiembre!AG90+'Octubre '!AG90+Noviembre!AG90+'Diciembre '!AG90</f>
        <v>0</v>
      </c>
      <c r="AH90" s="20">
        <f>+enero!AH90+Febrero!AH90+'Marzo '!AH90+'Abril '!AH90+'Mayo '!AH90+Junio!AH90+Julio!AH90+Agosto!AH90+Septiembre!AH90+'Octubre '!AH90+Noviembre!AH90+'Diciembre '!AH90</f>
        <v>0</v>
      </c>
      <c r="AI90" s="20">
        <f>+enero!AI90+Febrero!AI90+'Marzo '!AI90+'Abril '!AI90+'Mayo '!AI90+Junio!AI90+Julio!AI90+Agosto!AI90+Septiembre!AI90+'Octubre '!AI90+Noviembre!AI90+'Diciembre '!AI90</f>
        <v>0</v>
      </c>
      <c r="AJ90" s="20">
        <f>+enero!AJ90+Febrero!AJ90+'Marzo '!AJ90+'Abril '!AJ90+'Mayo '!AJ90+Junio!AJ90+Julio!AJ90+Agosto!AJ90+Septiembre!AJ90+'Octubre '!AJ90+Noviembre!AJ90+'Diciembre '!AJ90</f>
        <v>0</v>
      </c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  <c r="BY90" s="227"/>
      <c r="BZ90" s="227"/>
      <c r="CA90" s="227"/>
      <c r="CB90" s="227"/>
      <c r="CC90" s="227"/>
      <c r="CD90" s="227"/>
      <c r="CE90" s="227"/>
      <c r="CF90" s="227"/>
      <c r="CG90" s="494"/>
      <c r="CH90" s="494"/>
      <c r="CI90" s="494"/>
      <c r="CJ90" s="494"/>
      <c r="CK90" s="494"/>
      <c r="CL90" s="494"/>
      <c r="CM90" s="494"/>
      <c r="CN90" s="494"/>
      <c r="CO90" s="227"/>
    </row>
    <row r="91" spans="1:93" s="226" customFormat="1" x14ac:dyDescent="0.2">
      <c r="A91" s="1311" t="s">
        <v>236</v>
      </c>
      <c r="B91" s="83" t="s">
        <v>85</v>
      </c>
      <c r="C91" s="264">
        <f>SUM(D91:E91)</f>
        <v>0</v>
      </c>
      <c r="D91" s="264">
        <f t="shared" si="6"/>
        <v>0</v>
      </c>
      <c r="E91" s="264">
        <f t="shared" si="6"/>
        <v>0</v>
      </c>
      <c r="F91" s="20">
        <f>+enero!F91+Febrero!F91+'Marzo '!F91+'Abril '!F91+'Mayo '!F91+Junio!F91+Julio!F91+Agosto!F91+Septiembre!F91+'Octubre '!F91+Noviembre!F91+'Diciembre '!F91</f>
        <v>0</v>
      </c>
      <c r="G91" s="20">
        <f>+enero!G91+Febrero!G91+'Marzo '!G91+'Abril '!G91+'Mayo '!G91+Junio!G91+Julio!G91+Agosto!G91+Septiembre!G91+'Octubre '!G91+Noviembre!G91+'Diciembre '!G91</f>
        <v>0</v>
      </c>
      <c r="H91" s="20">
        <f>+enero!H91+Febrero!H91+'Marzo '!H91+'Abril '!H91+'Mayo '!H91+Junio!H91+Julio!H91+Agosto!H91+Septiembre!H91+'Octubre '!H91+Noviembre!H91+'Diciembre '!H91</f>
        <v>0</v>
      </c>
      <c r="I91" s="20">
        <f>+enero!I91+Febrero!I91+'Marzo '!I91+'Abril '!I91+'Mayo '!I91+Junio!I91+Julio!I91+Agosto!I91+Septiembre!I91+'Octubre '!I91+Noviembre!I91+'Diciembre '!I91</f>
        <v>0</v>
      </c>
      <c r="J91" s="20">
        <f>+enero!J91+Febrero!J91+'Marzo '!J91+'Abril '!J91+'Mayo '!J91+Junio!J91+Julio!J91+Agosto!J91+Septiembre!J91+'Octubre '!J91+Noviembre!J91+'Diciembre '!J91</f>
        <v>0</v>
      </c>
      <c r="K91" s="20">
        <f>+enero!K91+Febrero!K91+'Marzo '!K91+'Abril '!K91+'Mayo '!K91+Junio!K91+Julio!K91+Agosto!K91+Septiembre!K91+'Octubre '!K91+Noviembre!K91+'Diciembre '!K91</f>
        <v>0</v>
      </c>
      <c r="L91" s="20">
        <f>+enero!L91+Febrero!L91+'Marzo '!L91+'Abril '!L91+'Mayo '!L91+Junio!L91+Julio!L91+Agosto!L91+Septiembre!L91+'Octubre '!L91+Noviembre!L91+'Diciembre '!L91</f>
        <v>0</v>
      </c>
      <c r="M91" s="20">
        <f>+enero!M91+Febrero!M91+'Marzo '!M91+'Abril '!M91+'Mayo '!M91+Junio!M91+Julio!M91+Agosto!M91+Septiembre!M91+'Octubre '!M91+Noviembre!M91+'Diciembre '!M91</f>
        <v>0</v>
      </c>
      <c r="N91" s="20">
        <f>+enero!N91+Febrero!N91+'Marzo '!N91+'Abril '!N91+'Mayo '!N91+Junio!N91+Julio!N91+Agosto!N91+Septiembre!N91+'Octubre '!N91+Noviembre!N91+'Diciembre '!N91</f>
        <v>0</v>
      </c>
      <c r="O91" s="20">
        <f>+enero!O91+Febrero!O91+'Marzo '!O91+'Abril '!O91+'Mayo '!O91+Junio!O91+Julio!O91+Agosto!O91+Septiembre!O91+'Octubre '!O91+Noviembre!O91+'Diciembre '!O91</f>
        <v>0</v>
      </c>
      <c r="P91" s="20">
        <f>+enero!P91+Febrero!P91+'Marzo '!P91+'Abril '!P91+'Mayo '!P91+Junio!P91+Julio!P91+Agosto!P91+Septiembre!P91+'Octubre '!P91+Noviembre!P91+'Diciembre '!P91</f>
        <v>0</v>
      </c>
      <c r="Q91" s="20">
        <f>+enero!Q91+Febrero!Q91+'Marzo '!Q91+'Abril '!Q91+'Mayo '!Q91+Junio!Q91+Julio!Q91+Agosto!Q91+Septiembre!Q91+'Octubre '!Q91+Noviembre!Q91+'Diciembre '!Q91</f>
        <v>0</v>
      </c>
      <c r="R91" s="20">
        <f>+enero!R91+Febrero!R91+'Marzo '!R91+'Abril '!R91+'Mayo '!R91+Junio!R91+Julio!R91+Agosto!R91+Septiembre!R91+'Octubre '!R91+Noviembre!R91+'Diciembre '!R91</f>
        <v>0</v>
      </c>
      <c r="S91" s="20">
        <f>+enero!S91+Febrero!S91+'Marzo '!S91+'Abril '!S91+'Mayo '!S91+Junio!S91+Julio!S91+Agosto!S91+Septiembre!S91+'Octubre '!S91+Noviembre!S91+'Diciembre '!S91</f>
        <v>0</v>
      </c>
      <c r="T91" s="20">
        <f>+enero!T91+Febrero!T91+'Marzo '!T91+'Abril '!T91+'Mayo '!T91+Junio!T91+Julio!T91+Agosto!T91+Septiembre!T91+'Octubre '!T91+Noviembre!T91+'Diciembre '!T91</f>
        <v>0</v>
      </c>
      <c r="U91" s="20">
        <f>+enero!U91+Febrero!U91+'Marzo '!U91+'Abril '!U91+'Mayo '!U91+Junio!U91+Julio!U91+Agosto!U91+Septiembre!U91+'Octubre '!U91+Noviembre!U91+'Diciembre '!U91</f>
        <v>0</v>
      </c>
      <c r="V91" s="20">
        <f>+enero!V91+Febrero!V91+'Marzo '!V91+'Abril '!V91+'Mayo '!V91+Junio!V91+Julio!V91+Agosto!V91+Septiembre!V91+'Octubre '!V91+Noviembre!V91+'Diciembre '!V91</f>
        <v>0</v>
      </c>
      <c r="W91" s="20">
        <f>+enero!W91+Febrero!W91+'Marzo '!W91+'Abril '!W91+'Mayo '!W91+Junio!W91+Julio!W91+Agosto!W91+Septiembre!W91+'Octubre '!W91+Noviembre!W91+'Diciembre '!W91</f>
        <v>0</v>
      </c>
      <c r="X91" s="20">
        <f>+enero!X91+Febrero!X91+'Marzo '!X91+'Abril '!X91+'Mayo '!X91+Junio!X91+Julio!X91+Agosto!X91+Septiembre!X91+'Octubre '!X91+Noviembre!X91+'Diciembre '!X91</f>
        <v>0</v>
      </c>
      <c r="Y91" s="20">
        <f>+enero!Y91+Febrero!Y91+'Marzo '!Y91+'Abril '!Y91+'Mayo '!Y91+Junio!Y91+Julio!Y91+Agosto!Y91+Septiembre!Y91+'Octubre '!Y91+Noviembre!Y91+'Diciembre '!Y91</f>
        <v>0</v>
      </c>
      <c r="Z91" s="20">
        <f>+enero!Z91+Febrero!Z91+'Marzo '!Z91+'Abril '!Z91+'Mayo '!Z91+Junio!Z91+Julio!Z91+Agosto!Z91+Septiembre!Z91+'Octubre '!Z91+Noviembre!Z91+'Diciembre '!Z91</f>
        <v>0</v>
      </c>
      <c r="AA91" s="20">
        <f>+enero!AA91+Febrero!AA91+'Marzo '!AA91+'Abril '!AA91+'Mayo '!AA91+Junio!AA91+Julio!AA91+Agosto!AA91+Septiembre!AA91+'Octubre '!AA91+Noviembre!AA91+'Diciembre '!AA91</f>
        <v>0</v>
      </c>
      <c r="AB91" s="20">
        <f>+enero!AB91+Febrero!AB91+'Marzo '!AB91+'Abril '!AB91+'Mayo '!AB91+Junio!AB91+Julio!AB91+Agosto!AB91+Septiembre!AB91+'Octubre '!AB91+Noviembre!AB91+'Diciembre '!AB91</f>
        <v>0</v>
      </c>
      <c r="AC91" s="20">
        <f>+enero!AC91+Febrero!AC91+'Marzo '!AC91+'Abril '!AC91+'Mayo '!AC91+Junio!AC91+Julio!AC91+Agosto!AC91+Septiembre!AC91+'Octubre '!AC91+Noviembre!AC91+'Diciembre '!AC91</f>
        <v>0</v>
      </c>
      <c r="AD91" s="20">
        <f>+enero!AD91+Febrero!AD91+'Marzo '!AD91+'Abril '!AD91+'Mayo '!AD91+Junio!AD91+Julio!AD91+Agosto!AD91+Septiembre!AD91+'Octubre '!AD91+Noviembre!AD91+'Diciembre '!AD91</f>
        <v>0</v>
      </c>
      <c r="AE91" s="20">
        <f>+enero!AE91+Febrero!AE91+'Marzo '!AE91+'Abril '!AE91+'Mayo '!AE91+Junio!AE91+Julio!AE91+Agosto!AE91+Septiembre!AE91+'Octubre '!AE91+Noviembre!AE91+'Diciembre '!AE91</f>
        <v>0</v>
      </c>
      <c r="AF91" s="20">
        <f>+enero!AF91+Febrero!AF91+'Marzo '!AF91+'Abril '!AF91+'Mayo '!AF91+Junio!AF91+Julio!AF91+Agosto!AF91+Septiembre!AF91+'Octubre '!AF91+Noviembre!AF91+'Diciembre '!AF91</f>
        <v>0</v>
      </c>
      <c r="AG91" s="20">
        <f>+enero!AG91+Febrero!AG91+'Marzo '!AG91+'Abril '!AG91+'Mayo '!AG91+Junio!AG91+Julio!AG91+Agosto!AG91+Septiembre!AG91+'Octubre '!AG91+Noviembre!AG91+'Diciembre '!AG91</f>
        <v>0</v>
      </c>
      <c r="AH91" s="20">
        <f>+enero!AH91+Febrero!AH91+'Marzo '!AH91+'Abril '!AH91+'Mayo '!AH91+Junio!AH91+Julio!AH91+Agosto!AH91+Septiembre!AH91+'Octubre '!AH91+Noviembre!AH91+'Diciembre '!AH91</f>
        <v>0</v>
      </c>
      <c r="AI91" s="20">
        <f>+enero!AI91+Febrero!AI91+'Marzo '!AI91+'Abril '!AI91+'Mayo '!AI91+Junio!AI91+Julio!AI91+Agosto!AI91+Septiembre!AI91+'Octubre '!AI91+Noviembre!AI91+'Diciembre '!AI91</f>
        <v>0</v>
      </c>
      <c r="AJ91" s="20">
        <f>+enero!AJ91+Febrero!AJ91+'Marzo '!AJ91+'Abril '!AJ91+'Mayo '!AJ91+Junio!AJ91+Julio!AJ91+Agosto!AJ91+Septiembre!AJ91+'Octubre '!AJ91+Noviembre!AJ91+'Diciembre '!AJ91</f>
        <v>0</v>
      </c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  <c r="BY91" s="227"/>
      <c r="BZ91" s="227"/>
      <c r="CA91" s="227"/>
      <c r="CB91" s="227"/>
      <c r="CC91" s="227"/>
      <c r="CD91" s="227"/>
      <c r="CE91" s="227"/>
      <c r="CF91" s="227"/>
      <c r="CG91" s="494"/>
      <c r="CH91" s="494"/>
      <c r="CI91" s="494"/>
      <c r="CJ91" s="494"/>
      <c r="CK91" s="494"/>
      <c r="CL91" s="494"/>
      <c r="CM91" s="494"/>
      <c r="CN91" s="494"/>
      <c r="CO91" s="227"/>
    </row>
    <row r="92" spans="1:93" s="226" customFormat="1" x14ac:dyDescent="0.2">
      <c r="A92" s="1312"/>
      <c r="B92" s="84" t="s">
        <v>86</v>
      </c>
      <c r="C92" s="267">
        <f>SUM(D92:E92)</f>
        <v>0</v>
      </c>
      <c r="D92" s="267">
        <f t="shared" si="6"/>
        <v>0</v>
      </c>
      <c r="E92" s="267">
        <f t="shared" si="6"/>
        <v>0</v>
      </c>
      <c r="F92" s="20">
        <f>+enero!F92+Febrero!F92+'Marzo '!F92+'Abril '!F92+'Mayo '!F92+Junio!F92+Julio!F92+Agosto!F92+Septiembre!F92+'Octubre '!F92+Noviembre!F92+'Diciembre '!F92</f>
        <v>0</v>
      </c>
      <c r="G92" s="20">
        <f>+enero!G92+Febrero!G92+'Marzo '!G92+'Abril '!G92+'Mayo '!G92+Junio!G92+Julio!G92+Agosto!G92+Septiembre!G92+'Octubre '!G92+Noviembre!G92+'Diciembre '!G92</f>
        <v>0</v>
      </c>
      <c r="H92" s="20">
        <f>+enero!H92+Febrero!H92+'Marzo '!H92+'Abril '!H92+'Mayo '!H92+Junio!H92+Julio!H92+Agosto!H92+Septiembre!H92+'Octubre '!H92+Noviembre!H92+'Diciembre '!H92</f>
        <v>0</v>
      </c>
      <c r="I92" s="20">
        <f>+enero!I92+Febrero!I92+'Marzo '!I92+'Abril '!I92+'Mayo '!I92+Junio!I92+Julio!I92+Agosto!I92+Septiembre!I92+'Octubre '!I92+Noviembre!I92+'Diciembre '!I92</f>
        <v>0</v>
      </c>
      <c r="J92" s="20">
        <f>+enero!J92+Febrero!J92+'Marzo '!J92+'Abril '!J92+'Mayo '!J92+Junio!J92+Julio!J92+Agosto!J92+Septiembre!J92+'Octubre '!J92+Noviembre!J92+'Diciembre '!J92</f>
        <v>0</v>
      </c>
      <c r="K92" s="20">
        <f>+enero!K92+Febrero!K92+'Marzo '!K92+'Abril '!K92+'Mayo '!K92+Junio!K92+Julio!K92+Agosto!K92+Septiembre!K92+'Octubre '!K92+Noviembre!K92+'Diciembre '!K92</f>
        <v>0</v>
      </c>
      <c r="L92" s="20">
        <f>+enero!L92+Febrero!L92+'Marzo '!L92+'Abril '!L92+'Mayo '!L92+Junio!L92+Julio!L92+Agosto!L92+Septiembre!L92+'Octubre '!L92+Noviembre!L92+'Diciembre '!L92</f>
        <v>0</v>
      </c>
      <c r="M92" s="20">
        <f>+enero!M92+Febrero!M92+'Marzo '!M92+'Abril '!M92+'Mayo '!M92+Junio!M92+Julio!M92+Agosto!M92+Septiembre!M92+'Octubre '!M92+Noviembre!M92+'Diciembre '!M92</f>
        <v>0</v>
      </c>
      <c r="N92" s="20">
        <f>+enero!N92+Febrero!N92+'Marzo '!N92+'Abril '!N92+'Mayo '!N92+Junio!N92+Julio!N92+Agosto!N92+Septiembre!N92+'Octubre '!N92+Noviembre!N92+'Diciembre '!N92</f>
        <v>0</v>
      </c>
      <c r="O92" s="20">
        <f>+enero!O92+Febrero!O92+'Marzo '!O92+'Abril '!O92+'Mayo '!O92+Junio!O92+Julio!O92+Agosto!O92+Septiembre!O92+'Octubre '!O92+Noviembre!O92+'Diciembre '!O92</f>
        <v>0</v>
      </c>
      <c r="P92" s="20">
        <f>+enero!P92+Febrero!P92+'Marzo '!P92+'Abril '!P92+'Mayo '!P92+Junio!P92+Julio!P92+Agosto!P92+Septiembre!P92+'Octubre '!P92+Noviembre!P92+'Diciembre '!P92</f>
        <v>0</v>
      </c>
      <c r="Q92" s="20">
        <f>+enero!Q92+Febrero!Q92+'Marzo '!Q92+'Abril '!Q92+'Mayo '!Q92+Junio!Q92+Julio!Q92+Agosto!Q92+Septiembre!Q92+'Octubre '!Q92+Noviembre!Q92+'Diciembre '!Q92</f>
        <v>0</v>
      </c>
      <c r="R92" s="20">
        <f>+enero!R92+Febrero!R92+'Marzo '!R92+'Abril '!R92+'Mayo '!R92+Junio!R92+Julio!R92+Agosto!R92+Septiembre!R92+'Octubre '!R92+Noviembre!R92+'Diciembre '!R92</f>
        <v>0</v>
      </c>
      <c r="S92" s="20">
        <f>+enero!S92+Febrero!S92+'Marzo '!S92+'Abril '!S92+'Mayo '!S92+Junio!S92+Julio!S92+Agosto!S92+Septiembre!S92+'Octubre '!S92+Noviembre!S92+'Diciembre '!S92</f>
        <v>0</v>
      </c>
      <c r="T92" s="20">
        <f>+enero!T92+Febrero!T92+'Marzo '!T92+'Abril '!T92+'Mayo '!T92+Junio!T92+Julio!T92+Agosto!T92+Septiembre!T92+'Octubre '!T92+Noviembre!T92+'Diciembre '!T92</f>
        <v>0</v>
      </c>
      <c r="U92" s="20">
        <f>+enero!U92+Febrero!U92+'Marzo '!U92+'Abril '!U92+'Mayo '!U92+Junio!U92+Julio!U92+Agosto!U92+Septiembre!U92+'Octubre '!U92+Noviembre!U92+'Diciembre '!U92</f>
        <v>0</v>
      </c>
      <c r="V92" s="20">
        <f>+enero!V92+Febrero!V92+'Marzo '!V92+'Abril '!V92+'Mayo '!V92+Junio!V92+Julio!V92+Agosto!V92+Septiembre!V92+'Octubre '!V92+Noviembre!V92+'Diciembre '!V92</f>
        <v>0</v>
      </c>
      <c r="W92" s="20">
        <f>+enero!W92+Febrero!W92+'Marzo '!W92+'Abril '!W92+'Mayo '!W92+Junio!W92+Julio!W92+Agosto!W92+Septiembre!W92+'Octubre '!W92+Noviembre!W92+'Diciembre '!W92</f>
        <v>0</v>
      </c>
      <c r="X92" s="20">
        <f>+enero!X92+Febrero!X92+'Marzo '!X92+'Abril '!X92+'Mayo '!X92+Junio!X92+Julio!X92+Agosto!X92+Septiembre!X92+'Octubre '!X92+Noviembre!X92+'Diciembre '!X92</f>
        <v>0</v>
      </c>
      <c r="Y92" s="20">
        <f>+enero!Y92+Febrero!Y92+'Marzo '!Y92+'Abril '!Y92+'Mayo '!Y92+Junio!Y92+Julio!Y92+Agosto!Y92+Septiembre!Y92+'Octubre '!Y92+Noviembre!Y92+'Diciembre '!Y92</f>
        <v>0</v>
      </c>
      <c r="Z92" s="20">
        <f>+enero!Z92+Febrero!Z92+'Marzo '!Z92+'Abril '!Z92+'Mayo '!Z92+Junio!Z92+Julio!Z92+Agosto!Z92+Septiembre!Z92+'Octubre '!Z92+Noviembre!Z92+'Diciembre '!Z92</f>
        <v>0</v>
      </c>
      <c r="AA92" s="20">
        <f>+enero!AA92+Febrero!AA92+'Marzo '!AA92+'Abril '!AA92+'Mayo '!AA92+Junio!AA92+Julio!AA92+Agosto!AA92+Septiembre!AA92+'Octubre '!AA92+Noviembre!AA92+'Diciembre '!AA92</f>
        <v>0</v>
      </c>
      <c r="AB92" s="20">
        <f>+enero!AB92+Febrero!AB92+'Marzo '!AB92+'Abril '!AB92+'Mayo '!AB92+Junio!AB92+Julio!AB92+Agosto!AB92+Septiembre!AB92+'Octubre '!AB92+Noviembre!AB92+'Diciembre '!AB92</f>
        <v>0</v>
      </c>
      <c r="AC92" s="20">
        <f>+enero!AC92+Febrero!AC92+'Marzo '!AC92+'Abril '!AC92+'Mayo '!AC92+Junio!AC92+Julio!AC92+Agosto!AC92+Septiembre!AC92+'Octubre '!AC92+Noviembre!AC92+'Diciembre '!AC92</f>
        <v>0</v>
      </c>
      <c r="AD92" s="20">
        <f>+enero!AD92+Febrero!AD92+'Marzo '!AD92+'Abril '!AD92+'Mayo '!AD92+Junio!AD92+Julio!AD92+Agosto!AD92+Septiembre!AD92+'Octubre '!AD92+Noviembre!AD92+'Diciembre '!AD92</f>
        <v>0</v>
      </c>
      <c r="AE92" s="20">
        <f>+enero!AE92+Febrero!AE92+'Marzo '!AE92+'Abril '!AE92+'Mayo '!AE92+Junio!AE92+Julio!AE92+Agosto!AE92+Septiembre!AE92+'Octubre '!AE92+Noviembre!AE92+'Diciembre '!AE92</f>
        <v>0</v>
      </c>
      <c r="AF92" s="20">
        <f>+enero!AF92+Febrero!AF92+'Marzo '!AF92+'Abril '!AF92+'Mayo '!AF92+Junio!AF92+Julio!AF92+Agosto!AF92+Septiembre!AF92+'Octubre '!AF92+Noviembre!AF92+'Diciembre '!AF92</f>
        <v>0</v>
      </c>
      <c r="AG92" s="20">
        <f>+enero!AG92+Febrero!AG92+'Marzo '!AG92+'Abril '!AG92+'Mayo '!AG92+Junio!AG92+Julio!AG92+Agosto!AG92+Septiembre!AG92+'Octubre '!AG92+Noviembre!AG92+'Diciembre '!AG92</f>
        <v>0</v>
      </c>
      <c r="AH92" s="20">
        <f>+enero!AH92+Febrero!AH92+'Marzo '!AH92+'Abril '!AH92+'Mayo '!AH92+Junio!AH92+Julio!AH92+Agosto!AH92+Septiembre!AH92+'Octubre '!AH92+Noviembre!AH92+'Diciembre '!AH92</f>
        <v>0</v>
      </c>
      <c r="AI92" s="20">
        <f>+enero!AI92+Febrero!AI92+'Marzo '!AI92+'Abril '!AI92+'Mayo '!AI92+Junio!AI92+Julio!AI92+Agosto!AI92+Septiembre!AI92+'Octubre '!AI92+Noviembre!AI92+'Diciembre '!AI92</f>
        <v>0</v>
      </c>
      <c r="AJ92" s="20">
        <f>+enero!AJ92+Febrero!AJ92+'Marzo '!AJ92+'Abril '!AJ92+'Mayo '!AJ92+Junio!AJ92+Julio!AJ92+Agosto!AJ92+Septiembre!AJ92+'Octubre '!AJ92+Noviembre!AJ92+'Diciembre '!AJ92</f>
        <v>0</v>
      </c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  <c r="BY92" s="227"/>
      <c r="BZ92" s="227"/>
      <c r="CA92" s="227"/>
      <c r="CB92" s="227"/>
      <c r="CC92" s="227"/>
      <c r="CD92" s="227"/>
      <c r="CE92" s="227"/>
      <c r="CF92" s="227"/>
      <c r="CG92" s="494"/>
      <c r="CH92" s="494"/>
      <c r="CI92" s="494"/>
      <c r="CJ92" s="494"/>
      <c r="CK92" s="494"/>
      <c r="CL92" s="494"/>
      <c r="CM92" s="494"/>
      <c r="CN92" s="494"/>
      <c r="CO92" s="227"/>
    </row>
    <row r="93" spans="1:93" s="226" customFormat="1" x14ac:dyDescent="0.2">
      <c r="A93" s="1313" t="s">
        <v>87</v>
      </c>
      <c r="B93" s="1314"/>
      <c r="C93" s="281">
        <f>SUM(D93:E93)</f>
        <v>0</v>
      </c>
      <c r="D93" s="281">
        <f>SUM(F93+H93+J93+L93+N93+P93+R93+T93+V89+X93+Z93+AB93+AD93+AF93)</f>
        <v>0</v>
      </c>
      <c r="E93" s="281">
        <f>SUM(G93+I93+K93+M93+O93+Q93+S93+U93+W93+Y93+AA93+AC93+AE93+AG93)</f>
        <v>0</v>
      </c>
      <c r="F93" s="20">
        <f>+enero!F93+Febrero!F93+'Marzo '!F93+'Abril '!F93+'Mayo '!F93+Junio!F93+Julio!F93+Agosto!F93+Septiembre!F93+'Octubre '!F93+Noviembre!F93+'Diciembre '!F93</f>
        <v>0</v>
      </c>
      <c r="G93" s="20">
        <f>+enero!G93+Febrero!G93+'Marzo '!G93+'Abril '!G93+'Mayo '!G93+Junio!G93+Julio!G93+Agosto!G93+Septiembre!G93+'Octubre '!G93+Noviembre!G93+'Diciembre '!G93</f>
        <v>0</v>
      </c>
      <c r="H93" s="20">
        <f>+enero!H93+Febrero!H93+'Marzo '!H93+'Abril '!H93+'Mayo '!H93+Junio!H93+Julio!H93+Agosto!H93+Septiembre!H93+'Octubre '!H93+Noviembre!H93+'Diciembre '!H93</f>
        <v>0</v>
      </c>
      <c r="I93" s="20">
        <f>+enero!I93+Febrero!I93+'Marzo '!I93+'Abril '!I93+'Mayo '!I93+Junio!I93+Julio!I93+Agosto!I93+Septiembre!I93+'Octubre '!I93+Noviembre!I93+'Diciembre '!I93</f>
        <v>0</v>
      </c>
      <c r="J93" s="20">
        <f>+enero!J93+Febrero!J93+'Marzo '!J93+'Abril '!J93+'Mayo '!J93+Junio!J93+Julio!J93+Agosto!J93+Septiembre!J93+'Octubre '!J93+Noviembre!J93+'Diciembre '!J93</f>
        <v>0</v>
      </c>
      <c r="K93" s="20">
        <f>+enero!K93+Febrero!K93+'Marzo '!K93+'Abril '!K93+'Mayo '!K93+Junio!K93+Julio!K93+Agosto!K93+Septiembre!K93+'Octubre '!K93+Noviembre!K93+'Diciembre '!K93</f>
        <v>0</v>
      </c>
      <c r="L93" s="20">
        <f>+enero!L93+Febrero!L93+'Marzo '!L93+'Abril '!L93+'Mayo '!L93+Junio!L93+Julio!L93+Agosto!L93+Septiembre!L93+'Octubre '!L93+Noviembre!L93+'Diciembre '!L93</f>
        <v>0</v>
      </c>
      <c r="M93" s="20">
        <f>+enero!M93+Febrero!M93+'Marzo '!M93+'Abril '!M93+'Mayo '!M93+Junio!M93+Julio!M93+Agosto!M93+Septiembre!M93+'Octubre '!M93+Noviembre!M93+'Diciembre '!M93</f>
        <v>0</v>
      </c>
      <c r="N93" s="20">
        <f>+enero!N93+Febrero!N93+'Marzo '!N93+'Abril '!N93+'Mayo '!N93+Junio!N93+Julio!N93+Agosto!N93+Septiembre!N93+'Octubre '!N93+Noviembre!N93+'Diciembre '!N93</f>
        <v>0</v>
      </c>
      <c r="O93" s="20">
        <f>+enero!O93+Febrero!O93+'Marzo '!O93+'Abril '!O93+'Mayo '!O93+Junio!O93+Julio!O93+Agosto!O93+Septiembre!O93+'Octubre '!O93+Noviembre!O93+'Diciembre '!O93</f>
        <v>0</v>
      </c>
      <c r="P93" s="20">
        <f>+enero!P93+Febrero!P93+'Marzo '!P93+'Abril '!P93+'Mayo '!P93+Junio!P93+Julio!P93+Agosto!P93+Septiembre!P93+'Octubre '!P93+Noviembre!P93+'Diciembre '!P93</f>
        <v>0</v>
      </c>
      <c r="Q93" s="20">
        <f>+enero!Q93+Febrero!Q93+'Marzo '!Q93+'Abril '!Q93+'Mayo '!Q93+Junio!Q93+Julio!Q93+Agosto!Q93+Septiembre!Q93+'Octubre '!Q93+Noviembre!Q93+'Diciembre '!Q93</f>
        <v>0</v>
      </c>
      <c r="R93" s="20">
        <f>+enero!R93+Febrero!R93+'Marzo '!R93+'Abril '!R93+'Mayo '!R93+Junio!R93+Julio!R93+Agosto!R93+Septiembre!R93+'Octubre '!R93+Noviembre!R93+'Diciembre '!R93</f>
        <v>0</v>
      </c>
      <c r="S93" s="20">
        <f>+enero!S93+Febrero!S93+'Marzo '!S93+'Abril '!S93+'Mayo '!S93+Junio!S93+Julio!S93+Agosto!S93+Septiembre!S93+'Octubre '!S93+Noviembre!S93+'Diciembre '!S93</f>
        <v>0</v>
      </c>
      <c r="T93" s="20">
        <f>+enero!T93+Febrero!T93+'Marzo '!T93+'Abril '!T93+'Mayo '!T93+Junio!T93+Julio!T93+Agosto!T93+Septiembre!T93+'Octubre '!T93+Noviembre!T93+'Diciembre '!T93</f>
        <v>0</v>
      </c>
      <c r="U93" s="20">
        <f>+enero!U93+Febrero!U93+'Marzo '!U93+'Abril '!U93+'Mayo '!U93+Junio!U93+Julio!U93+Agosto!U93+Septiembre!U93+'Octubre '!U93+Noviembre!U93+'Diciembre '!U93</f>
        <v>0</v>
      </c>
      <c r="V93" s="20">
        <f>+enero!V93+Febrero!V93+'Marzo '!V93+'Abril '!V93+'Mayo '!V93+Junio!V93+Julio!V93+Agosto!V93+Septiembre!V93+'Octubre '!V93+Noviembre!V93+'Diciembre '!V93</f>
        <v>0</v>
      </c>
      <c r="W93" s="20">
        <f>+enero!W93+Febrero!W93+'Marzo '!W93+'Abril '!W93+'Mayo '!W93+Junio!W93+Julio!W93+Agosto!W93+Septiembre!W93+'Octubre '!W93+Noviembre!W93+'Diciembre '!W93</f>
        <v>0</v>
      </c>
      <c r="X93" s="20">
        <f>+enero!X93+Febrero!X93+'Marzo '!X93+'Abril '!X93+'Mayo '!X93+Junio!X93+Julio!X93+Agosto!X93+Septiembre!X93+'Octubre '!X93+Noviembre!X93+'Diciembre '!X93</f>
        <v>0</v>
      </c>
      <c r="Y93" s="20">
        <f>+enero!Y93+Febrero!Y93+'Marzo '!Y93+'Abril '!Y93+'Mayo '!Y93+Junio!Y93+Julio!Y93+Agosto!Y93+Septiembre!Y93+'Octubre '!Y93+Noviembre!Y93+'Diciembre '!Y93</f>
        <v>0</v>
      </c>
      <c r="Z93" s="20">
        <f>+enero!Z93+Febrero!Z93+'Marzo '!Z93+'Abril '!Z93+'Mayo '!Z93+Junio!Z93+Julio!Z93+Agosto!Z93+Septiembre!Z93+'Octubre '!Z93+Noviembre!Z93+'Diciembre '!Z93</f>
        <v>0</v>
      </c>
      <c r="AA93" s="20">
        <f>+enero!AA93+Febrero!AA93+'Marzo '!AA93+'Abril '!AA93+'Mayo '!AA93+Junio!AA93+Julio!AA93+Agosto!AA93+Septiembre!AA93+'Octubre '!AA93+Noviembre!AA93+'Diciembre '!AA93</f>
        <v>0</v>
      </c>
      <c r="AB93" s="20">
        <f>+enero!AB93+Febrero!AB93+'Marzo '!AB93+'Abril '!AB93+'Mayo '!AB93+Junio!AB93+Julio!AB93+Agosto!AB93+Septiembre!AB93+'Octubre '!AB93+Noviembre!AB93+'Diciembre '!AB93</f>
        <v>0</v>
      </c>
      <c r="AC93" s="20">
        <f>+enero!AC93+Febrero!AC93+'Marzo '!AC93+'Abril '!AC93+'Mayo '!AC93+Junio!AC93+Julio!AC93+Agosto!AC93+Septiembre!AC93+'Octubre '!AC93+Noviembre!AC93+'Diciembre '!AC93</f>
        <v>0</v>
      </c>
      <c r="AD93" s="20">
        <f>+enero!AD93+Febrero!AD93+'Marzo '!AD93+'Abril '!AD93+'Mayo '!AD93+Junio!AD93+Julio!AD93+Agosto!AD93+Septiembre!AD93+'Octubre '!AD93+Noviembre!AD93+'Diciembre '!AD93</f>
        <v>0</v>
      </c>
      <c r="AE93" s="20">
        <f>+enero!AE93+Febrero!AE93+'Marzo '!AE93+'Abril '!AE93+'Mayo '!AE93+Junio!AE93+Julio!AE93+Agosto!AE93+Septiembre!AE93+'Octubre '!AE93+Noviembre!AE93+'Diciembre '!AE93</f>
        <v>0</v>
      </c>
      <c r="AF93" s="20">
        <f>+enero!AF93+Febrero!AF93+'Marzo '!AF93+'Abril '!AF93+'Mayo '!AF93+Junio!AF93+Julio!AF93+Agosto!AF93+Septiembre!AF93+'Octubre '!AF93+Noviembre!AF93+'Diciembre '!AF93</f>
        <v>0</v>
      </c>
      <c r="AG93" s="20">
        <f>+enero!AG93+Febrero!AG93+'Marzo '!AG93+'Abril '!AG93+'Mayo '!AG93+Junio!AG93+Julio!AG93+Agosto!AG93+Septiembre!AG93+'Octubre '!AG93+Noviembre!AG93+'Diciembre '!AG93</f>
        <v>0</v>
      </c>
      <c r="AH93" s="20">
        <f>+enero!AH93+Febrero!AH93+'Marzo '!AH93+'Abril '!AH93+'Mayo '!AH93+Junio!AH93+Julio!AH93+Agosto!AH93+Septiembre!AH93+'Octubre '!AH93+Noviembre!AH93+'Diciembre '!AH93</f>
        <v>0</v>
      </c>
      <c r="AI93" s="20">
        <f>+enero!AI93+Febrero!AI93+'Marzo '!AI93+'Abril '!AI93+'Mayo '!AI93+Junio!AI93+Julio!AI93+Agosto!AI93+Septiembre!AI93+'Octubre '!AI93+Noviembre!AI93+'Diciembre '!AI93</f>
        <v>0</v>
      </c>
      <c r="AJ93" s="20">
        <f>+enero!AJ93+Febrero!AJ93+'Marzo '!AJ93+'Abril '!AJ93+'Mayo '!AJ93+Junio!AJ93+Julio!AJ93+Agosto!AJ93+Septiembre!AJ93+'Octubre '!AJ93+Noviembre!AJ93+'Diciembre '!AJ93</f>
        <v>0</v>
      </c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BY93" s="227"/>
      <c r="BZ93" s="227"/>
      <c r="CA93" s="227" t="str">
        <f>IF(C93&gt;C91+C92,"Los Ingresos de pacientes dependientes severos con escaras DEBEN estar incluidos en los Ingresos de pacientes dependientes severos Oncológicos o No Oncológicos","")</f>
        <v/>
      </c>
      <c r="CB93" s="227"/>
      <c r="CC93" s="227"/>
      <c r="CD93" s="227"/>
      <c r="CE93" s="227"/>
      <c r="CF93" s="227"/>
      <c r="CG93" s="494"/>
      <c r="CH93" s="494"/>
      <c r="CI93" s="494"/>
      <c r="CJ93" s="494"/>
      <c r="CK93" s="494"/>
      <c r="CL93" s="494"/>
      <c r="CM93" s="494"/>
      <c r="CN93" s="494"/>
      <c r="CO93" s="227"/>
    </row>
    <row r="94" spans="1:93" s="226" customFormat="1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  <c r="BY94" s="227"/>
      <c r="BZ94" s="227"/>
      <c r="CA94" s="227"/>
      <c r="CB94" s="227"/>
      <c r="CC94" s="227"/>
      <c r="CD94" s="227"/>
      <c r="CE94" s="227"/>
      <c r="CF94" s="227"/>
      <c r="CG94" s="494"/>
      <c r="CH94" s="494"/>
      <c r="CI94" s="494"/>
      <c r="CJ94" s="494"/>
      <c r="CK94" s="494"/>
      <c r="CL94" s="494"/>
      <c r="CM94" s="494"/>
      <c r="CN94" s="494"/>
      <c r="CO94" s="227"/>
    </row>
    <row r="95" spans="1:93" s="226" customFormat="1" ht="14.25" customHeight="1" x14ac:dyDescent="0.2">
      <c r="A95" s="1270" t="s">
        <v>3</v>
      </c>
      <c r="B95" s="1167"/>
      <c r="C95" s="1171" t="s">
        <v>33</v>
      </c>
      <c r="D95" s="1188"/>
      <c r="E95" s="1172"/>
      <c r="F95" s="1171" t="s">
        <v>67</v>
      </c>
      <c r="G95" s="1172"/>
      <c r="H95" s="1171" t="s">
        <v>68</v>
      </c>
      <c r="I95" s="1172"/>
      <c r="J95" s="1171" t="s">
        <v>69</v>
      </c>
      <c r="K95" s="1172"/>
      <c r="L95" s="1171" t="s">
        <v>70</v>
      </c>
      <c r="M95" s="1172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  <c r="BY95" s="227"/>
      <c r="BZ95" s="227"/>
      <c r="CA95" s="227"/>
      <c r="CB95" s="227"/>
      <c r="CC95" s="227"/>
      <c r="CD95" s="227"/>
      <c r="CE95" s="227"/>
      <c r="CF95" s="227"/>
      <c r="CG95" s="494"/>
      <c r="CH95" s="494"/>
      <c r="CI95" s="494"/>
      <c r="CJ95" s="494"/>
      <c r="CK95" s="494"/>
      <c r="CL95" s="494"/>
      <c r="CM95" s="494"/>
      <c r="CN95" s="494"/>
      <c r="CO95" s="227"/>
    </row>
    <row r="96" spans="1:93" s="226" customFormat="1" x14ac:dyDescent="0.2">
      <c r="A96" s="1152"/>
      <c r="B96" s="1169"/>
      <c r="C96" s="210" t="s">
        <v>149</v>
      </c>
      <c r="D96" s="210" t="s">
        <v>30</v>
      </c>
      <c r="E96" s="210" t="s">
        <v>48</v>
      </c>
      <c r="F96" s="210" t="s">
        <v>30</v>
      </c>
      <c r="G96" s="210" t="s">
        <v>48</v>
      </c>
      <c r="H96" s="210" t="s">
        <v>30</v>
      </c>
      <c r="I96" s="210" t="s">
        <v>48</v>
      </c>
      <c r="J96" s="210" t="s">
        <v>30</v>
      </c>
      <c r="K96" s="210" t="s">
        <v>48</v>
      </c>
      <c r="L96" s="210" t="s">
        <v>30</v>
      </c>
      <c r="M96" s="210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  <c r="BY96" s="227"/>
      <c r="BZ96" s="227"/>
      <c r="CA96" s="227"/>
      <c r="CB96" s="227"/>
      <c r="CC96" s="227"/>
      <c r="CD96" s="227"/>
      <c r="CE96" s="227"/>
      <c r="CF96" s="227"/>
      <c r="CG96" s="494"/>
      <c r="CH96" s="494"/>
      <c r="CI96" s="494"/>
      <c r="CJ96" s="494"/>
      <c r="CK96" s="494"/>
      <c r="CL96" s="494"/>
      <c r="CM96" s="494"/>
      <c r="CN96" s="494"/>
      <c r="CO96" s="227"/>
    </row>
    <row r="97" spans="1:93" s="226" customFormat="1" x14ac:dyDescent="0.2">
      <c r="A97" s="1304" t="s">
        <v>282</v>
      </c>
      <c r="B97" s="317" t="s">
        <v>88</v>
      </c>
      <c r="C97" s="264">
        <f>SUM(D97:E97)</f>
        <v>0</v>
      </c>
      <c r="D97" s="264">
        <f t="shared" ref="D97:E99" si="7">SUM(F97+H97+J97+L97)</f>
        <v>0</v>
      </c>
      <c r="E97" s="264">
        <f t="shared" si="7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  <c r="BY97" s="227"/>
      <c r="BZ97" s="227"/>
      <c r="CA97" s="227"/>
      <c r="CB97" s="227"/>
      <c r="CC97" s="227"/>
      <c r="CD97" s="227"/>
      <c r="CE97" s="227"/>
      <c r="CF97" s="227"/>
      <c r="CG97" s="494"/>
      <c r="CH97" s="494"/>
      <c r="CI97" s="494"/>
      <c r="CJ97" s="494"/>
      <c r="CK97" s="494"/>
      <c r="CL97" s="494"/>
      <c r="CM97" s="494"/>
      <c r="CN97" s="494"/>
      <c r="CO97" s="227"/>
    </row>
    <row r="98" spans="1:93" s="226" customFormat="1" x14ac:dyDescent="0.2">
      <c r="A98" s="1305"/>
      <c r="B98" s="206" t="s">
        <v>89</v>
      </c>
      <c r="C98" s="269">
        <f>SUM(D98:E98)</f>
        <v>0</v>
      </c>
      <c r="D98" s="269">
        <f t="shared" si="7"/>
        <v>0</v>
      </c>
      <c r="E98" s="269">
        <f t="shared" si="7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  <c r="BY98" s="227"/>
      <c r="BZ98" s="227"/>
      <c r="CA98" s="227"/>
      <c r="CB98" s="227"/>
      <c r="CC98" s="227"/>
      <c r="CD98" s="227"/>
      <c r="CE98" s="227"/>
      <c r="CF98" s="227"/>
      <c r="CG98" s="494"/>
      <c r="CH98" s="494"/>
      <c r="CI98" s="494"/>
      <c r="CJ98" s="494"/>
      <c r="CK98" s="494"/>
      <c r="CL98" s="494"/>
      <c r="CM98" s="494"/>
      <c r="CN98" s="494"/>
      <c r="CO98" s="227"/>
    </row>
    <row r="99" spans="1:93" s="226" customFormat="1" x14ac:dyDescent="0.2">
      <c r="A99" s="1306"/>
      <c r="B99" s="213" t="s">
        <v>90</v>
      </c>
      <c r="C99" s="271">
        <f>SUM(D99:E99)</f>
        <v>0</v>
      </c>
      <c r="D99" s="271">
        <f t="shared" si="7"/>
        <v>0</v>
      </c>
      <c r="E99" s="271">
        <f t="shared" si="7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  <c r="BY99" s="227"/>
      <c r="BZ99" s="227"/>
      <c r="CA99" s="227"/>
      <c r="CB99" s="227"/>
      <c r="CC99" s="227"/>
      <c r="CD99" s="227"/>
      <c r="CE99" s="227"/>
      <c r="CF99" s="227"/>
      <c r="CG99" s="494"/>
      <c r="CH99" s="494"/>
      <c r="CI99" s="494"/>
      <c r="CJ99" s="494"/>
      <c r="CK99" s="494"/>
      <c r="CL99" s="494"/>
      <c r="CM99" s="494"/>
      <c r="CN99" s="494"/>
      <c r="CO99" s="227"/>
    </row>
    <row r="100" spans="1:93" s="226" customFormat="1" x14ac:dyDescent="0.2">
      <c r="A100" s="1303" t="s">
        <v>91</v>
      </c>
      <c r="B100" s="1303"/>
      <c r="C100" s="258">
        <f t="shared" ref="C100:M100" si="8">SUM(C97:C99)</f>
        <v>0</v>
      </c>
      <c r="D100" s="258">
        <f t="shared" si="8"/>
        <v>0</v>
      </c>
      <c r="E100" s="258">
        <f t="shared" si="8"/>
        <v>0</v>
      </c>
      <c r="F100" s="258">
        <f t="shared" si="8"/>
        <v>0</v>
      </c>
      <c r="G100" s="258">
        <f t="shared" si="8"/>
        <v>0</v>
      </c>
      <c r="H100" s="258">
        <f t="shared" si="8"/>
        <v>0</v>
      </c>
      <c r="I100" s="258">
        <f t="shared" si="8"/>
        <v>0</v>
      </c>
      <c r="J100" s="258">
        <f t="shared" si="8"/>
        <v>0</v>
      </c>
      <c r="K100" s="258">
        <f t="shared" si="8"/>
        <v>0</v>
      </c>
      <c r="L100" s="258">
        <f t="shared" si="8"/>
        <v>0</v>
      </c>
      <c r="M100" s="258">
        <f t="shared" si="8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  <c r="BY100" s="227"/>
      <c r="BZ100" s="227"/>
      <c r="CA100" s="227"/>
      <c r="CB100" s="227"/>
      <c r="CC100" s="227"/>
      <c r="CD100" s="227"/>
      <c r="CE100" s="227"/>
      <c r="CF100" s="227"/>
      <c r="CG100" s="494"/>
      <c r="CH100" s="494"/>
      <c r="CI100" s="494"/>
      <c r="CJ100" s="494"/>
      <c r="CK100" s="494"/>
      <c r="CL100" s="494"/>
      <c r="CM100" s="494"/>
      <c r="CN100" s="494"/>
      <c r="CO100" s="227"/>
    </row>
    <row r="101" spans="1:93" s="226" customFormat="1" x14ac:dyDescent="0.2">
      <c r="A101" s="1345" t="s">
        <v>239</v>
      </c>
      <c r="B101" s="207" t="s">
        <v>92</v>
      </c>
      <c r="C101" s="270">
        <f>SUM(D101:E101)</f>
        <v>0</v>
      </c>
      <c r="D101" s="270">
        <f t="shared" ref="D101:E104" si="9">SUM(F101+H101+J101+L101)</f>
        <v>0</v>
      </c>
      <c r="E101" s="270">
        <f t="shared" si="9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  <c r="BY101" s="227"/>
      <c r="BZ101" s="227"/>
      <c r="CA101" s="227"/>
      <c r="CB101" s="227"/>
      <c r="CC101" s="227"/>
      <c r="CD101" s="227"/>
      <c r="CE101" s="227"/>
      <c r="CF101" s="227"/>
      <c r="CG101" s="494"/>
      <c r="CH101" s="494"/>
      <c r="CI101" s="494"/>
      <c r="CJ101" s="494"/>
      <c r="CK101" s="494"/>
      <c r="CL101" s="494"/>
      <c r="CM101" s="494"/>
      <c r="CN101" s="494"/>
      <c r="CO101" s="227"/>
    </row>
    <row r="102" spans="1:93" s="226" customFormat="1" x14ac:dyDescent="0.2">
      <c r="A102" s="1346"/>
      <c r="B102" s="206" t="s">
        <v>93</v>
      </c>
      <c r="C102" s="269">
        <f>SUM(D102:E102)</f>
        <v>0</v>
      </c>
      <c r="D102" s="269">
        <f t="shared" si="9"/>
        <v>0</v>
      </c>
      <c r="E102" s="269">
        <f t="shared" si="9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  <c r="BY102" s="227"/>
      <c r="BZ102" s="227"/>
      <c r="CA102" s="227"/>
      <c r="CB102" s="227"/>
      <c r="CC102" s="227"/>
      <c r="CD102" s="227"/>
      <c r="CE102" s="227"/>
      <c r="CF102" s="227"/>
      <c r="CG102" s="494"/>
      <c r="CH102" s="494"/>
      <c r="CI102" s="494"/>
      <c r="CJ102" s="494"/>
      <c r="CK102" s="494"/>
      <c r="CL102" s="494"/>
      <c r="CM102" s="494"/>
      <c r="CN102" s="494"/>
      <c r="CO102" s="227"/>
    </row>
    <row r="103" spans="1:93" s="226" customFormat="1" x14ac:dyDescent="0.2">
      <c r="A103" s="1346"/>
      <c r="B103" s="206" t="s">
        <v>94</v>
      </c>
      <c r="C103" s="269">
        <f>SUM(D103:E103)</f>
        <v>0</v>
      </c>
      <c r="D103" s="269">
        <f t="shared" si="9"/>
        <v>0</v>
      </c>
      <c r="E103" s="269">
        <f t="shared" si="9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  <c r="BY103" s="227"/>
      <c r="BZ103" s="227"/>
      <c r="CA103" s="227"/>
      <c r="CB103" s="227"/>
      <c r="CC103" s="227"/>
      <c r="CD103" s="227"/>
      <c r="CE103" s="227"/>
      <c r="CF103" s="227"/>
      <c r="CG103" s="494"/>
      <c r="CH103" s="494"/>
      <c r="CI103" s="494"/>
      <c r="CJ103" s="494"/>
      <c r="CK103" s="494"/>
      <c r="CL103" s="494"/>
      <c r="CM103" s="494"/>
      <c r="CN103" s="494"/>
      <c r="CO103" s="227"/>
    </row>
    <row r="104" spans="1:93" s="226" customFormat="1" x14ac:dyDescent="0.2">
      <c r="A104" s="1347"/>
      <c r="B104" s="319" t="s">
        <v>95</v>
      </c>
      <c r="C104" s="271">
        <f>SUM(D104:E104)</f>
        <v>0</v>
      </c>
      <c r="D104" s="271">
        <f t="shared" si="9"/>
        <v>0</v>
      </c>
      <c r="E104" s="271">
        <f t="shared" si="9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  <c r="BY104" s="227"/>
      <c r="BZ104" s="227"/>
      <c r="CA104" s="227"/>
      <c r="CB104" s="227"/>
      <c r="CC104" s="227"/>
      <c r="CD104" s="227"/>
      <c r="CE104" s="227"/>
      <c r="CF104" s="227"/>
      <c r="CG104" s="494"/>
      <c r="CH104" s="494"/>
      <c r="CI104" s="494"/>
      <c r="CJ104" s="494"/>
      <c r="CK104" s="494"/>
      <c r="CL104" s="494"/>
      <c r="CM104" s="494"/>
      <c r="CN104" s="494"/>
      <c r="CO104" s="227"/>
    </row>
    <row r="105" spans="1:93" s="226" customFormat="1" x14ac:dyDescent="0.2">
      <c r="A105" s="1303" t="s">
        <v>91</v>
      </c>
      <c r="B105" s="1303"/>
      <c r="C105" s="258">
        <f t="shared" ref="C105:M105" si="10">SUM(C101:C104)</f>
        <v>0</v>
      </c>
      <c r="D105" s="258">
        <f t="shared" si="10"/>
        <v>0</v>
      </c>
      <c r="E105" s="258">
        <f t="shared" si="10"/>
        <v>0</v>
      </c>
      <c r="F105" s="258">
        <f t="shared" si="10"/>
        <v>0</v>
      </c>
      <c r="G105" s="258">
        <f t="shared" si="10"/>
        <v>0</v>
      </c>
      <c r="H105" s="258">
        <f t="shared" si="10"/>
        <v>0</v>
      </c>
      <c r="I105" s="258">
        <f t="shared" si="10"/>
        <v>0</v>
      </c>
      <c r="J105" s="258">
        <f t="shared" si="10"/>
        <v>0</v>
      </c>
      <c r="K105" s="258">
        <f t="shared" si="10"/>
        <v>0</v>
      </c>
      <c r="L105" s="258">
        <f t="shared" si="10"/>
        <v>0</v>
      </c>
      <c r="M105" s="258">
        <f t="shared" si="10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  <c r="BY105" s="227"/>
      <c r="BZ105" s="227"/>
      <c r="CA105" s="227"/>
      <c r="CB105" s="227"/>
      <c r="CC105" s="227"/>
      <c r="CD105" s="227"/>
      <c r="CE105" s="227"/>
      <c r="CF105" s="227"/>
      <c r="CG105" s="494"/>
      <c r="CH105" s="494"/>
      <c r="CI105" s="494"/>
      <c r="CJ105" s="494"/>
      <c r="CK105" s="494"/>
      <c r="CL105" s="494"/>
      <c r="CM105" s="494"/>
      <c r="CN105" s="494"/>
      <c r="CO105" s="227"/>
    </row>
    <row r="106" spans="1:93" s="226" customFormat="1" x14ac:dyDescent="0.2">
      <c r="A106" s="1348" t="s">
        <v>96</v>
      </c>
      <c r="B106" s="1348"/>
      <c r="C106" s="281">
        <f t="shared" ref="C106:M106" si="11">SUM(C100+C105)</f>
        <v>0</v>
      </c>
      <c r="D106" s="281">
        <f t="shared" si="11"/>
        <v>0</v>
      </c>
      <c r="E106" s="281">
        <f t="shared" si="11"/>
        <v>0</v>
      </c>
      <c r="F106" s="281">
        <f t="shared" si="11"/>
        <v>0</v>
      </c>
      <c r="G106" s="281">
        <f t="shared" si="11"/>
        <v>0</v>
      </c>
      <c r="H106" s="281">
        <f t="shared" si="11"/>
        <v>0</v>
      </c>
      <c r="I106" s="281">
        <f t="shared" si="11"/>
        <v>0</v>
      </c>
      <c r="J106" s="281">
        <f t="shared" si="11"/>
        <v>0</v>
      </c>
      <c r="K106" s="281">
        <f t="shared" si="11"/>
        <v>0</v>
      </c>
      <c r="L106" s="281">
        <f t="shared" si="11"/>
        <v>0</v>
      </c>
      <c r="M106" s="281">
        <f t="shared" si="11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  <c r="BY106" s="227"/>
      <c r="BZ106" s="227"/>
      <c r="CA106" s="227"/>
      <c r="CB106" s="227"/>
      <c r="CC106" s="227"/>
      <c r="CD106" s="227"/>
      <c r="CE106" s="227"/>
      <c r="CF106" s="227"/>
      <c r="CG106" s="494"/>
      <c r="CH106" s="494"/>
      <c r="CI106" s="494"/>
      <c r="CJ106" s="494"/>
      <c r="CK106" s="494"/>
      <c r="CL106" s="494"/>
      <c r="CM106" s="494"/>
      <c r="CN106" s="494"/>
      <c r="CO106" s="227"/>
    </row>
    <row r="107" spans="1:93" s="226" customFormat="1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  <c r="BY107" s="227"/>
      <c r="BZ107" s="227"/>
      <c r="CA107" s="227"/>
      <c r="CB107" s="227"/>
      <c r="CC107" s="227"/>
      <c r="CD107" s="227"/>
      <c r="CE107" s="227"/>
      <c r="CF107" s="227"/>
      <c r="CG107" s="494"/>
      <c r="CH107" s="494"/>
      <c r="CI107" s="494"/>
      <c r="CJ107" s="494"/>
      <c r="CK107" s="494"/>
      <c r="CL107" s="494"/>
      <c r="CM107" s="494"/>
      <c r="CN107" s="494"/>
      <c r="CO107" s="227"/>
    </row>
    <row r="108" spans="1:93" s="226" customFormat="1" ht="14.25" customHeight="1" x14ac:dyDescent="0.2">
      <c r="A108" s="1270" t="s">
        <v>3</v>
      </c>
      <c r="B108" s="1167"/>
      <c r="C108" s="1171" t="s">
        <v>33</v>
      </c>
      <c r="D108" s="1188"/>
      <c r="E108" s="1172"/>
      <c r="F108" s="1171" t="s">
        <v>67</v>
      </c>
      <c r="G108" s="1172"/>
      <c r="H108" s="1171" t="s">
        <v>68</v>
      </c>
      <c r="I108" s="1172"/>
      <c r="J108" s="1171" t="s">
        <v>69</v>
      </c>
      <c r="K108" s="1172"/>
      <c r="L108" s="1171" t="s">
        <v>70</v>
      </c>
      <c r="M108" s="1188"/>
      <c r="N108" s="1315" t="s">
        <v>230</v>
      </c>
      <c r="O108" s="1188"/>
      <c r="P108" s="1172"/>
      <c r="Q108" s="1316"/>
      <c r="R108" s="1317"/>
      <c r="S108" s="1318"/>
      <c r="T108" s="1318"/>
      <c r="U108" s="1318"/>
      <c r="V108" s="1318"/>
      <c r="W108" s="1318"/>
      <c r="X108" s="1318"/>
      <c r="Y108" s="1318"/>
      <c r="Z108" s="1318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  <c r="BY108" s="227"/>
      <c r="BZ108" s="227"/>
      <c r="CA108" s="227"/>
      <c r="CB108" s="227"/>
      <c r="CC108" s="227"/>
      <c r="CD108" s="227"/>
      <c r="CE108" s="227"/>
      <c r="CF108" s="227"/>
      <c r="CG108" s="494"/>
      <c r="CH108" s="494"/>
      <c r="CI108" s="494"/>
      <c r="CJ108" s="494"/>
      <c r="CK108" s="494"/>
      <c r="CL108" s="494"/>
      <c r="CM108" s="494"/>
      <c r="CN108" s="494"/>
      <c r="CO108" s="227"/>
    </row>
    <row r="109" spans="1:93" s="226" customFormat="1" ht="21" x14ac:dyDescent="0.2">
      <c r="A109" s="1152"/>
      <c r="B109" s="1169"/>
      <c r="C109" s="210" t="s">
        <v>149</v>
      </c>
      <c r="D109" s="210" t="s">
        <v>30</v>
      </c>
      <c r="E109" s="210" t="s">
        <v>48</v>
      </c>
      <c r="F109" s="210" t="s">
        <v>30</v>
      </c>
      <c r="G109" s="210" t="s">
        <v>48</v>
      </c>
      <c r="H109" s="210" t="s">
        <v>30</v>
      </c>
      <c r="I109" s="210" t="s">
        <v>48</v>
      </c>
      <c r="J109" s="210" t="s">
        <v>30</v>
      </c>
      <c r="K109" s="210" t="s">
        <v>48</v>
      </c>
      <c r="L109" s="210" t="s">
        <v>30</v>
      </c>
      <c r="M109" s="216" t="s">
        <v>48</v>
      </c>
      <c r="N109" s="323" t="s">
        <v>231</v>
      </c>
      <c r="O109" s="196" t="s">
        <v>232</v>
      </c>
      <c r="P109" s="203" t="s">
        <v>233</v>
      </c>
      <c r="Q109" s="324"/>
      <c r="R109" s="325"/>
      <c r="S109" s="325"/>
      <c r="T109" s="325"/>
      <c r="U109" s="325"/>
      <c r="V109" s="325"/>
      <c r="W109" s="325"/>
      <c r="X109" s="325"/>
      <c r="Y109" s="325"/>
      <c r="Z109" s="32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  <c r="BY109" s="227"/>
      <c r="BZ109" s="227"/>
      <c r="CA109" s="227"/>
      <c r="CB109" s="227"/>
      <c r="CC109" s="227"/>
      <c r="CD109" s="227"/>
      <c r="CE109" s="227"/>
      <c r="CF109" s="227"/>
      <c r="CG109" s="494"/>
      <c r="CH109" s="494"/>
      <c r="CI109" s="494"/>
      <c r="CJ109" s="494"/>
      <c r="CK109" s="494"/>
      <c r="CL109" s="494"/>
      <c r="CM109" s="494"/>
      <c r="CN109" s="494"/>
      <c r="CO109" s="227"/>
    </row>
    <row r="110" spans="1:93" s="226" customFormat="1" x14ac:dyDescent="0.2">
      <c r="A110" s="1304" t="s">
        <v>282</v>
      </c>
      <c r="B110" s="317" t="s">
        <v>88</v>
      </c>
      <c r="C110" s="326">
        <f>SUM(D110:E110)</f>
        <v>0</v>
      </c>
      <c r="D110" s="327">
        <f t="shared" ref="D110:E112" si="12">SUM(F110+H110+J110+L110)</f>
        <v>0</v>
      </c>
      <c r="E110" s="327">
        <f t="shared" si="12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  <c r="BY110" s="227"/>
      <c r="BZ110" s="227"/>
      <c r="CA110" s="227"/>
      <c r="CB110" s="227"/>
      <c r="CC110" s="227"/>
      <c r="CD110" s="227"/>
      <c r="CE110" s="227"/>
      <c r="CF110" s="227"/>
      <c r="CG110" s="494"/>
      <c r="CH110" s="494"/>
      <c r="CI110" s="494"/>
      <c r="CJ110" s="494"/>
      <c r="CK110" s="494"/>
      <c r="CL110" s="494"/>
      <c r="CM110" s="494"/>
      <c r="CN110" s="494"/>
      <c r="CO110" s="227"/>
    </row>
    <row r="111" spans="1:93" s="226" customFormat="1" x14ac:dyDescent="0.2">
      <c r="A111" s="1305"/>
      <c r="B111" s="206" t="s">
        <v>89</v>
      </c>
      <c r="C111" s="330">
        <f>SUM(D111:E111)</f>
        <v>0</v>
      </c>
      <c r="D111" s="330">
        <f t="shared" si="12"/>
        <v>0</v>
      </c>
      <c r="E111" s="330">
        <f t="shared" si="12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  <c r="BY111" s="227"/>
      <c r="BZ111" s="227"/>
      <c r="CA111" s="227"/>
      <c r="CB111" s="227"/>
      <c r="CC111" s="227"/>
      <c r="CD111" s="227"/>
      <c r="CE111" s="227"/>
      <c r="CF111" s="227"/>
      <c r="CG111" s="494"/>
      <c r="CH111" s="494"/>
      <c r="CI111" s="494"/>
      <c r="CJ111" s="494"/>
      <c r="CK111" s="494"/>
      <c r="CL111" s="494"/>
      <c r="CM111" s="494"/>
      <c r="CN111" s="494"/>
      <c r="CO111" s="227"/>
    </row>
    <row r="112" spans="1:93" s="226" customFormat="1" x14ac:dyDescent="0.2">
      <c r="A112" s="1306"/>
      <c r="B112" s="213" t="s">
        <v>90</v>
      </c>
      <c r="C112" s="334">
        <f>SUM(D112:E112)</f>
        <v>0</v>
      </c>
      <c r="D112" s="334">
        <f t="shared" si="12"/>
        <v>0</v>
      </c>
      <c r="E112" s="334">
        <f t="shared" si="12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  <c r="BY112" s="227"/>
      <c r="BZ112" s="227"/>
      <c r="CA112" s="227"/>
      <c r="CB112" s="227"/>
      <c r="CC112" s="227"/>
      <c r="CD112" s="227"/>
      <c r="CE112" s="227"/>
      <c r="CF112" s="227"/>
      <c r="CG112" s="494"/>
      <c r="CH112" s="494"/>
      <c r="CI112" s="494"/>
      <c r="CJ112" s="494"/>
      <c r="CK112" s="494"/>
      <c r="CL112" s="494"/>
      <c r="CM112" s="494"/>
      <c r="CN112" s="494"/>
      <c r="CO112" s="227"/>
    </row>
    <row r="113" spans="1:5464" s="226" customFormat="1" x14ac:dyDescent="0.2">
      <c r="A113" s="1303" t="s">
        <v>91</v>
      </c>
      <c r="B113" s="1303"/>
      <c r="C113" s="336">
        <f t="shared" ref="C113:P113" si="13">SUM(C110:C112)</f>
        <v>0</v>
      </c>
      <c r="D113" s="336">
        <f t="shared" si="13"/>
        <v>0</v>
      </c>
      <c r="E113" s="336">
        <f t="shared" si="13"/>
        <v>0</v>
      </c>
      <c r="F113" s="336">
        <f t="shared" si="13"/>
        <v>0</v>
      </c>
      <c r="G113" s="336">
        <f t="shared" si="13"/>
        <v>0</v>
      </c>
      <c r="H113" s="336">
        <f t="shared" si="13"/>
        <v>0</v>
      </c>
      <c r="I113" s="336">
        <f t="shared" si="13"/>
        <v>0</v>
      </c>
      <c r="J113" s="336">
        <f t="shared" si="13"/>
        <v>0</v>
      </c>
      <c r="K113" s="336">
        <f t="shared" si="13"/>
        <v>0</v>
      </c>
      <c r="L113" s="336">
        <f t="shared" si="13"/>
        <v>0</v>
      </c>
      <c r="M113" s="337">
        <f t="shared" si="13"/>
        <v>0</v>
      </c>
      <c r="N113" s="338">
        <f t="shared" si="13"/>
        <v>0</v>
      </c>
      <c r="O113" s="337">
        <f t="shared" si="13"/>
        <v>0</v>
      </c>
      <c r="P113" s="336">
        <f t="shared" si="13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BY113" s="227"/>
      <c r="BZ113" s="227"/>
      <c r="CA113" s="227"/>
      <c r="CB113" s="227"/>
      <c r="CC113" s="227"/>
      <c r="CD113" s="227"/>
      <c r="CE113" s="227"/>
      <c r="CF113" s="227"/>
      <c r="CG113" s="494">
        <v>0</v>
      </c>
      <c r="CH113" s="494"/>
      <c r="CI113" s="494"/>
      <c r="CJ113" s="494"/>
      <c r="CK113" s="494"/>
      <c r="CL113" s="494"/>
      <c r="CM113" s="494"/>
      <c r="CN113" s="494"/>
      <c r="CO113" s="227"/>
    </row>
    <row r="114" spans="1:5464" s="226" customFormat="1" x14ac:dyDescent="0.2">
      <c r="A114" s="1345" t="s">
        <v>239</v>
      </c>
      <c r="B114" s="207" t="s">
        <v>92</v>
      </c>
      <c r="C114" s="340">
        <f>SUM(D114:E114)</f>
        <v>0</v>
      </c>
      <c r="D114" s="340">
        <f t="shared" ref="D114:E117" si="14">SUM(F114+H114+J114+L114)</f>
        <v>0</v>
      </c>
      <c r="E114" s="340">
        <f t="shared" si="14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  <c r="BY114" s="227"/>
      <c r="BZ114" s="227"/>
      <c r="CA114" s="227"/>
      <c r="CB114" s="227"/>
      <c r="CC114" s="227"/>
      <c r="CD114" s="227"/>
      <c r="CE114" s="227"/>
      <c r="CF114" s="227"/>
      <c r="CG114" s="494"/>
      <c r="CH114" s="494"/>
      <c r="CI114" s="494"/>
      <c r="CJ114" s="494"/>
      <c r="CK114" s="494"/>
      <c r="CL114" s="494"/>
      <c r="CM114" s="494"/>
      <c r="CN114" s="494"/>
      <c r="CO114" s="227"/>
    </row>
    <row r="115" spans="1:5464" s="226" customFormat="1" x14ac:dyDescent="0.2">
      <c r="A115" s="1346"/>
      <c r="B115" s="206" t="s">
        <v>93</v>
      </c>
      <c r="C115" s="330">
        <f>SUM(D115:E115)</f>
        <v>0</v>
      </c>
      <c r="D115" s="330">
        <f t="shared" si="14"/>
        <v>0</v>
      </c>
      <c r="E115" s="330">
        <f t="shared" si="14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  <c r="BY115" s="227"/>
      <c r="BZ115" s="227"/>
      <c r="CA115" s="227"/>
      <c r="CB115" s="227"/>
      <c r="CC115" s="227"/>
      <c r="CD115" s="227"/>
      <c r="CE115" s="227"/>
      <c r="CF115" s="227"/>
      <c r="CG115" s="494"/>
      <c r="CH115" s="494"/>
      <c r="CI115" s="494"/>
      <c r="CJ115" s="494"/>
      <c r="CK115" s="494"/>
      <c r="CL115" s="494"/>
      <c r="CM115" s="494"/>
      <c r="CN115" s="494"/>
      <c r="CO115" s="227"/>
    </row>
    <row r="116" spans="1:5464" s="226" customFormat="1" x14ac:dyDescent="0.2">
      <c r="A116" s="1346"/>
      <c r="B116" s="206" t="s">
        <v>94</v>
      </c>
      <c r="C116" s="330">
        <f>SUM(D116:E116)</f>
        <v>0</v>
      </c>
      <c r="D116" s="330">
        <f t="shared" si="14"/>
        <v>0</v>
      </c>
      <c r="E116" s="330">
        <f t="shared" si="14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  <c r="BY116" s="227"/>
      <c r="BZ116" s="227"/>
      <c r="CA116" s="227"/>
      <c r="CB116" s="227"/>
      <c r="CC116" s="227"/>
      <c r="CD116" s="227"/>
      <c r="CE116" s="227"/>
      <c r="CF116" s="227"/>
      <c r="CG116" s="494"/>
      <c r="CH116" s="494"/>
      <c r="CI116" s="494"/>
      <c r="CJ116" s="494"/>
      <c r="CK116" s="494"/>
      <c r="CL116" s="494"/>
      <c r="CM116" s="494"/>
      <c r="CN116" s="494"/>
      <c r="CO116" s="227"/>
    </row>
    <row r="117" spans="1:5464" s="226" customFormat="1" x14ac:dyDescent="0.2">
      <c r="A117" s="1347"/>
      <c r="B117" s="319" t="s">
        <v>95</v>
      </c>
      <c r="C117" s="334">
        <f>SUM(D117:E117)</f>
        <v>0</v>
      </c>
      <c r="D117" s="334">
        <f t="shared" si="14"/>
        <v>0</v>
      </c>
      <c r="E117" s="334">
        <f t="shared" si="14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  <c r="BY117" s="227"/>
      <c r="BZ117" s="227"/>
      <c r="CA117" s="227"/>
      <c r="CB117" s="227"/>
      <c r="CC117" s="227"/>
      <c r="CD117" s="227"/>
      <c r="CE117" s="227"/>
      <c r="CF117" s="227"/>
      <c r="CG117" s="494"/>
      <c r="CH117" s="494"/>
      <c r="CI117" s="494"/>
      <c r="CJ117" s="494"/>
      <c r="CK117" s="494"/>
      <c r="CL117" s="494"/>
      <c r="CM117" s="494"/>
      <c r="CN117" s="494"/>
      <c r="CO117" s="227"/>
    </row>
    <row r="118" spans="1:5464" s="226" customFormat="1" x14ac:dyDescent="0.2">
      <c r="A118" s="1303" t="s">
        <v>91</v>
      </c>
      <c r="B118" s="1303"/>
      <c r="C118" s="336">
        <f t="shared" ref="C118:P118" si="15">SUM(C114:C117)</f>
        <v>0</v>
      </c>
      <c r="D118" s="336">
        <f t="shared" si="15"/>
        <v>0</v>
      </c>
      <c r="E118" s="336">
        <f t="shared" si="15"/>
        <v>0</v>
      </c>
      <c r="F118" s="336">
        <f t="shared" si="15"/>
        <v>0</v>
      </c>
      <c r="G118" s="336">
        <f t="shared" si="15"/>
        <v>0</v>
      </c>
      <c r="H118" s="336">
        <f t="shared" si="15"/>
        <v>0</v>
      </c>
      <c r="I118" s="336">
        <f t="shared" si="15"/>
        <v>0</v>
      </c>
      <c r="J118" s="336">
        <f t="shared" si="15"/>
        <v>0</v>
      </c>
      <c r="K118" s="336">
        <f t="shared" si="15"/>
        <v>0</v>
      </c>
      <c r="L118" s="336">
        <f t="shared" si="15"/>
        <v>0</v>
      </c>
      <c r="M118" s="337">
        <f t="shared" si="15"/>
        <v>0</v>
      </c>
      <c r="N118" s="338">
        <f t="shared" si="15"/>
        <v>0</v>
      </c>
      <c r="O118" s="337">
        <f t="shared" si="15"/>
        <v>0</v>
      </c>
      <c r="P118" s="336">
        <f t="shared" si="15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BY118" s="227"/>
      <c r="BZ118" s="227"/>
      <c r="CA118" s="227"/>
      <c r="CB118" s="227"/>
      <c r="CC118" s="227"/>
      <c r="CD118" s="227"/>
      <c r="CE118" s="227"/>
      <c r="CF118" s="227"/>
      <c r="CG118" s="494">
        <v>0</v>
      </c>
      <c r="CH118" s="494"/>
      <c r="CI118" s="494"/>
      <c r="CJ118" s="494"/>
      <c r="CK118" s="494"/>
      <c r="CL118" s="494"/>
      <c r="CM118" s="494"/>
      <c r="CN118" s="494"/>
      <c r="CO118" s="227"/>
    </row>
    <row r="119" spans="1:5464" s="226" customFormat="1" x14ac:dyDescent="0.2">
      <c r="A119" s="1348" t="s">
        <v>96</v>
      </c>
      <c r="B119" s="1348"/>
      <c r="C119" s="342">
        <f t="shared" ref="C119:P119" si="16">SUM(C113+C118)</f>
        <v>0</v>
      </c>
      <c r="D119" s="342">
        <f t="shared" si="16"/>
        <v>0</v>
      </c>
      <c r="E119" s="342">
        <f t="shared" si="16"/>
        <v>0</v>
      </c>
      <c r="F119" s="342">
        <f t="shared" si="16"/>
        <v>0</v>
      </c>
      <c r="G119" s="342">
        <f t="shared" si="16"/>
        <v>0</v>
      </c>
      <c r="H119" s="342">
        <f t="shared" si="16"/>
        <v>0</v>
      </c>
      <c r="I119" s="342">
        <f t="shared" si="16"/>
        <v>0</v>
      </c>
      <c r="J119" s="342">
        <f t="shared" si="16"/>
        <v>0</v>
      </c>
      <c r="K119" s="342">
        <f t="shared" si="16"/>
        <v>0</v>
      </c>
      <c r="L119" s="342">
        <f t="shared" si="16"/>
        <v>0</v>
      </c>
      <c r="M119" s="343">
        <f t="shared" si="16"/>
        <v>0</v>
      </c>
      <c r="N119" s="344">
        <f t="shared" si="16"/>
        <v>0</v>
      </c>
      <c r="O119" s="343">
        <f t="shared" si="16"/>
        <v>0</v>
      </c>
      <c r="P119" s="342">
        <f t="shared" si="16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  <c r="BY119" s="227"/>
      <c r="BZ119" s="227"/>
      <c r="CA119" s="227"/>
      <c r="CB119" s="227"/>
      <c r="CC119" s="227"/>
      <c r="CD119" s="227"/>
      <c r="CE119" s="227"/>
      <c r="CF119" s="227"/>
      <c r="CG119" s="494"/>
      <c r="CH119" s="494"/>
      <c r="CI119" s="494"/>
      <c r="CJ119" s="494"/>
      <c r="CK119" s="494"/>
      <c r="CL119" s="494"/>
      <c r="CM119" s="494"/>
      <c r="CN119" s="494"/>
      <c r="CO119" s="227"/>
    </row>
    <row r="120" spans="1:5464" s="226" customFormat="1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  <c r="BY120" s="227"/>
      <c r="BZ120" s="227"/>
      <c r="CA120" s="227"/>
      <c r="CB120" s="227"/>
      <c r="CC120" s="227"/>
      <c r="CD120" s="227"/>
      <c r="CE120" s="227"/>
      <c r="CF120" s="227"/>
      <c r="CG120" s="494"/>
      <c r="CH120" s="494"/>
      <c r="CI120" s="494"/>
      <c r="CJ120" s="494"/>
      <c r="CK120" s="494"/>
      <c r="CL120" s="494"/>
      <c r="CM120" s="494"/>
      <c r="CN120" s="494"/>
      <c r="CO120" s="227"/>
    </row>
    <row r="121" spans="1:5464" s="226" customFormat="1" ht="14.25" customHeight="1" x14ac:dyDescent="0.2">
      <c r="A121" s="1270" t="s">
        <v>3</v>
      </c>
      <c r="B121" s="1167"/>
      <c r="C121" s="1188" t="s">
        <v>33</v>
      </c>
      <c r="D121" s="1188"/>
      <c r="E121" s="1172"/>
      <c r="F121" s="1171" t="s">
        <v>66</v>
      </c>
      <c r="G121" s="1172"/>
      <c r="H121" s="1171" t="s">
        <v>67</v>
      </c>
      <c r="I121" s="1172"/>
      <c r="J121" s="1171" t="s">
        <v>68</v>
      </c>
      <c r="K121" s="1172"/>
      <c r="L121" s="1171" t="s">
        <v>69</v>
      </c>
      <c r="M121" s="1172"/>
      <c r="N121" s="1171" t="s">
        <v>70</v>
      </c>
      <c r="O121" s="1172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  <c r="BY121" s="227"/>
      <c r="BZ121" s="227"/>
      <c r="CA121" s="227"/>
      <c r="CB121" s="227"/>
      <c r="CC121" s="227"/>
      <c r="CD121" s="227"/>
      <c r="CE121" s="227"/>
      <c r="CF121" s="227"/>
      <c r="CG121" s="494"/>
      <c r="CH121" s="494"/>
      <c r="CI121" s="494"/>
      <c r="CJ121" s="494"/>
      <c r="CK121" s="494"/>
      <c r="CL121" s="494"/>
      <c r="CM121" s="494"/>
      <c r="CN121" s="494"/>
      <c r="CO121" s="227"/>
    </row>
    <row r="122" spans="1:5464" s="226" customFormat="1" ht="19.5" customHeight="1" x14ac:dyDescent="0.2">
      <c r="A122" s="1152"/>
      <c r="B122" s="1169"/>
      <c r="C122" s="210" t="s">
        <v>149</v>
      </c>
      <c r="D122" s="210" t="s">
        <v>30</v>
      </c>
      <c r="E122" s="217" t="s">
        <v>48</v>
      </c>
      <c r="F122" s="14" t="s">
        <v>30</v>
      </c>
      <c r="G122" s="217" t="s">
        <v>48</v>
      </c>
      <c r="H122" s="14" t="s">
        <v>30</v>
      </c>
      <c r="I122" s="217" t="s">
        <v>48</v>
      </c>
      <c r="J122" s="14" t="s">
        <v>30</v>
      </c>
      <c r="K122" s="217" t="s">
        <v>48</v>
      </c>
      <c r="L122" s="14" t="s">
        <v>30</v>
      </c>
      <c r="M122" s="217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  <c r="BY122" s="227"/>
      <c r="BZ122" s="227"/>
      <c r="CA122" s="227"/>
      <c r="CB122" s="227"/>
      <c r="CC122" s="227"/>
      <c r="CD122" s="227"/>
      <c r="CE122" s="227"/>
      <c r="CF122" s="227"/>
      <c r="CG122" s="494"/>
      <c r="CH122" s="494"/>
      <c r="CI122" s="494"/>
      <c r="CJ122" s="494"/>
      <c r="CK122" s="494"/>
      <c r="CL122" s="494"/>
      <c r="CM122" s="494"/>
      <c r="CN122" s="494"/>
      <c r="CO122" s="227"/>
    </row>
    <row r="123" spans="1:5464" s="226" customFormat="1" x14ac:dyDescent="0.2">
      <c r="A123" s="1355" t="s">
        <v>242</v>
      </c>
      <c r="B123" s="346" t="s">
        <v>88</v>
      </c>
      <c r="C123" s="347">
        <f>SUM(D123+E123)</f>
        <v>0</v>
      </c>
      <c r="D123" s="347">
        <f>SUM(F123+H123+J123+L123+N123)</f>
        <v>0</v>
      </c>
      <c r="E123" s="348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  <c r="BY123" s="227"/>
      <c r="BZ123" s="227"/>
      <c r="CA123" s="227"/>
      <c r="CB123" s="227"/>
      <c r="CC123" s="227"/>
      <c r="CD123" s="227"/>
      <c r="CE123" s="227"/>
      <c r="CF123" s="227"/>
      <c r="CG123" s="494"/>
      <c r="CH123" s="494"/>
      <c r="CI123" s="494"/>
      <c r="CJ123" s="494"/>
      <c r="CK123" s="494"/>
      <c r="CL123" s="494"/>
      <c r="CM123" s="494"/>
      <c r="CN123" s="494"/>
      <c r="CO123" s="227"/>
    </row>
    <row r="124" spans="1:5464" s="226" customFormat="1" x14ac:dyDescent="0.2">
      <c r="A124" s="1356"/>
      <c r="B124" s="350" t="s">
        <v>89</v>
      </c>
      <c r="C124" s="351">
        <f>SUM(D124+E124)</f>
        <v>0</v>
      </c>
      <c r="D124" s="351">
        <f>SUM(H124+J124+L124+N124)</f>
        <v>0</v>
      </c>
      <c r="E124" s="352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  <c r="BY124" s="227"/>
      <c r="BZ124" s="227"/>
      <c r="CA124" s="227"/>
      <c r="CB124" s="227"/>
      <c r="CC124" s="227"/>
      <c r="CD124" s="227"/>
      <c r="CE124" s="227"/>
      <c r="CF124" s="227"/>
      <c r="CG124" s="494"/>
      <c r="CH124" s="494"/>
      <c r="CI124" s="494"/>
      <c r="CJ124" s="494"/>
      <c r="CK124" s="494"/>
      <c r="CL124" s="494"/>
      <c r="CM124" s="494"/>
      <c r="CN124" s="494"/>
      <c r="CO124" s="227"/>
    </row>
    <row r="125" spans="1:5464" s="226" customFormat="1" x14ac:dyDescent="0.2">
      <c r="A125" s="1356"/>
      <c r="B125" s="356" t="s">
        <v>90</v>
      </c>
      <c r="C125" s="357">
        <f>SUM(D125+E125)</f>
        <v>0</v>
      </c>
      <c r="D125" s="357">
        <f>SUM(H125+J125+L125+N125)</f>
        <v>0</v>
      </c>
      <c r="E125" s="358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  <c r="BY125" s="227"/>
      <c r="BZ125" s="227"/>
      <c r="CA125" s="227"/>
      <c r="CB125" s="227"/>
      <c r="CC125" s="227"/>
      <c r="CD125" s="227"/>
      <c r="CE125" s="227"/>
      <c r="CF125" s="227"/>
      <c r="CG125" s="494"/>
      <c r="CH125" s="494"/>
      <c r="CI125" s="494"/>
      <c r="CJ125" s="494"/>
      <c r="CK125" s="494"/>
      <c r="CL125" s="494"/>
      <c r="CM125" s="494"/>
      <c r="CN125" s="494"/>
      <c r="CO125" s="227"/>
    </row>
    <row r="126" spans="1:5464" s="374" customFormat="1" ht="15" thickBot="1" x14ac:dyDescent="0.25">
      <c r="A126" s="1357"/>
      <c r="B126" s="363" t="s">
        <v>243</v>
      </c>
      <c r="C126" s="364">
        <f t="shared" ref="C126:O126" si="17">SUM(C123:C125)</f>
        <v>0</v>
      </c>
      <c r="D126" s="364">
        <f t="shared" si="17"/>
        <v>0</v>
      </c>
      <c r="E126" s="365">
        <f t="shared" si="17"/>
        <v>0</v>
      </c>
      <c r="F126" s="366">
        <f t="shared" si="17"/>
        <v>0</v>
      </c>
      <c r="G126" s="367">
        <f t="shared" si="17"/>
        <v>0</v>
      </c>
      <c r="H126" s="366">
        <f t="shared" si="17"/>
        <v>0</v>
      </c>
      <c r="I126" s="367">
        <f t="shared" si="17"/>
        <v>0</v>
      </c>
      <c r="J126" s="366">
        <f t="shared" si="17"/>
        <v>0</v>
      </c>
      <c r="K126" s="367">
        <f t="shared" si="17"/>
        <v>0</v>
      </c>
      <c r="L126" s="366">
        <f t="shared" si="17"/>
        <v>0</v>
      </c>
      <c r="M126" s="367">
        <f t="shared" si="17"/>
        <v>0</v>
      </c>
      <c r="N126" s="368">
        <f t="shared" si="17"/>
        <v>0</v>
      </c>
      <c r="O126" s="369">
        <f t="shared" si="17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495"/>
      <c r="CH126" s="495"/>
      <c r="CI126" s="495"/>
      <c r="CJ126" s="495"/>
      <c r="CK126" s="495"/>
      <c r="CL126" s="495"/>
      <c r="CM126" s="495"/>
      <c r="CN126" s="495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358" t="s">
        <v>244</v>
      </c>
      <c r="B127" s="375" t="s">
        <v>245</v>
      </c>
      <c r="C127" s="376">
        <f>SUM(D127+E127)</f>
        <v>0</v>
      </c>
      <c r="D127" s="376">
        <f t="shared" ref="D127:E130" si="18">SUM(F127+H127+J127+L127+N127)</f>
        <v>0</v>
      </c>
      <c r="E127" s="377">
        <f t="shared" si="18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495"/>
      <c r="CH127" s="495"/>
      <c r="CI127" s="495"/>
      <c r="CJ127" s="495"/>
      <c r="CK127" s="495"/>
      <c r="CL127" s="495"/>
      <c r="CM127" s="495"/>
      <c r="CN127" s="495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s="226" customFormat="1" x14ac:dyDescent="0.2">
      <c r="A128" s="1356"/>
      <c r="B128" s="207" t="s">
        <v>78</v>
      </c>
      <c r="C128" s="381">
        <f>SUM(D128+E128)</f>
        <v>0</v>
      </c>
      <c r="D128" s="340">
        <f t="shared" si="18"/>
        <v>0</v>
      </c>
      <c r="E128" s="382">
        <f t="shared" si="18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BY128" s="227"/>
      <c r="BZ128" s="227"/>
      <c r="CA128" s="227"/>
      <c r="CB128" s="227"/>
      <c r="CC128" s="227"/>
      <c r="CD128" s="227"/>
      <c r="CE128" s="227"/>
      <c r="CF128" s="227"/>
      <c r="CG128" s="494"/>
      <c r="CH128" s="494"/>
      <c r="CI128" s="494"/>
      <c r="CJ128" s="494"/>
      <c r="CK128" s="494"/>
      <c r="CL128" s="494"/>
      <c r="CM128" s="494"/>
      <c r="CN128" s="494"/>
      <c r="CO128" s="227"/>
    </row>
    <row r="129" spans="1:93" s="226" customFormat="1" x14ac:dyDescent="0.2">
      <c r="A129" s="1356"/>
      <c r="B129" s="206" t="s">
        <v>79</v>
      </c>
      <c r="C129" s="330">
        <f>SUM(D129+E129)</f>
        <v>0</v>
      </c>
      <c r="D129" s="330">
        <f t="shared" si="18"/>
        <v>0</v>
      </c>
      <c r="E129" s="383">
        <f t="shared" si="18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  <c r="BY129" s="227"/>
      <c r="BZ129" s="227"/>
      <c r="CA129" s="227"/>
      <c r="CB129" s="227"/>
      <c r="CC129" s="227"/>
      <c r="CD129" s="227"/>
      <c r="CE129" s="227"/>
      <c r="CF129" s="227"/>
      <c r="CG129" s="494"/>
      <c r="CH129" s="494"/>
      <c r="CI129" s="494"/>
      <c r="CJ129" s="494"/>
      <c r="CK129" s="494"/>
      <c r="CL129" s="494"/>
      <c r="CM129" s="494"/>
      <c r="CN129" s="494"/>
      <c r="CO129" s="227"/>
    </row>
    <row r="130" spans="1:93" s="226" customFormat="1" x14ac:dyDescent="0.2">
      <c r="A130" s="1359"/>
      <c r="B130" s="208" t="s">
        <v>246</v>
      </c>
      <c r="C130" s="385">
        <f>SUM(D130+E130)</f>
        <v>0</v>
      </c>
      <c r="D130" s="385">
        <f t="shared" si="18"/>
        <v>0</v>
      </c>
      <c r="E130" s="386">
        <f t="shared" si="18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  <c r="BY130" s="227"/>
      <c r="BZ130" s="227"/>
      <c r="CA130" s="227"/>
      <c r="CB130" s="227"/>
      <c r="CC130" s="227"/>
      <c r="CD130" s="227"/>
      <c r="CE130" s="227"/>
      <c r="CF130" s="227"/>
      <c r="CG130" s="494"/>
      <c r="CH130" s="494"/>
      <c r="CI130" s="494"/>
      <c r="CJ130" s="494"/>
      <c r="CK130" s="494"/>
      <c r="CL130" s="494"/>
      <c r="CM130" s="494"/>
      <c r="CN130" s="494"/>
      <c r="CO130" s="227"/>
    </row>
    <row r="131" spans="1:93" s="226" customFormat="1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  <c r="BY131" s="227"/>
      <c r="BZ131" s="227"/>
      <c r="CA131" s="227"/>
      <c r="CB131" s="227"/>
      <c r="CC131" s="227"/>
      <c r="CD131" s="227"/>
      <c r="CE131" s="227"/>
      <c r="CF131" s="227"/>
      <c r="CG131" s="494"/>
      <c r="CH131" s="494"/>
      <c r="CI131" s="494"/>
      <c r="CJ131" s="494"/>
      <c r="CK131" s="494"/>
      <c r="CL131" s="494"/>
      <c r="CM131" s="494"/>
      <c r="CN131" s="494"/>
      <c r="CO131" s="227"/>
    </row>
    <row r="132" spans="1:93" s="226" customFormat="1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  <c r="BY132" s="227"/>
      <c r="BZ132" s="227"/>
      <c r="CA132" s="227"/>
      <c r="CB132" s="227"/>
      <c r="CC132" s="227"/>
      <c r="CD132" s="227"/>
      <c r="CE132" s="227"/>
      <c r="CF132" s="227"/>
      <c r="CG132" s="494"/>
      <c r="CH132" s="494"/>
      <c r="CI132" s="494"/>
      <c r="CJ132" s="494"/>
      <c r="CK132" s="494"/>
      <c r="CL132" s="494"/>
      <c r="CM132" s="494"/>
      <c r="CN132" s="494"/>
      <c r="CO132" s="227"/>
    </row>
    <row r="133" spans="1:93" s="226" customFormat="1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  <c r="BY133" s="227"/>
      <c r="BZ133" s="227"/>
      <c r="CA133" s="227"/>
      <c r="CB133" s="227"/>
      <c r="CC133" s="227"/>
      <c r="CD133" s="227"/>
      <c r="CE133" s="227"/>
      <c r="CF133" s="227"/>
      <c r="CG133" s="494"/>
      <c r="CH133" s="494"/>
      <c r="CI133" s="494"/>
      <c r="CJ133" s="494"/>
      <c r="CK133" s="494"/>
      <c r="CL133" s="494"/>
      <c r="CM133" s="494"/>
      <c r="CN133" s="494"/>
      <c r="CO133" s="227"/>
    </row>
    <row r="134" spans="1:93" s="226" customFormat="1" ht="14.25" customHeight="1" x14ac:dyDescent="0.2">
      <c r="A134" s="1160" t="s">
        <v>98</v>
      </c>
      <c r="B134" s="1160"/>
      <c r="C134" s="1160"/>
      <c r="D134" s="1160" t="s">
        <v>33</v>
      </c>
      <c r="E134" s="1160"/>
      <c r="F134" s="1160"/>
      <c r="G134" s="1244" t="s">
        <v>99</v>
      </c>
      <c r="H134" s="1244"/>
      <c r="I134" s="1245" t="s">
        <v>100</v>
      </c>
      <c r="J134" s="1245"/>
      <c r="K134" s="1245" t="s">
        <v>101</v>
      </c>
      <c r="L134" s="1245"/>
      <c r="M134" s="1244" t="s">
        <v>57</v>
      </c>
      <c r="N134" s="1244"/>
      <c r="O134" s="1190" t="s">
        <v>8</v>
      </c>
      <c r="P134" s="1191"/>
      <c r="Q134" s="1243" t="s">
        <v>59</v>
      </c>
      <c r="R134" s="1243"/>
      <c r="S134" s="1243" t="s">
        <v>60</v>
      </c>
      <c r="T134" s="1243"/>
      <c r="U134" s="1243" t="s">
        <v>61</v>
      </c>
      <c r="V134" s="1243"/>
      <c r="W134" s="1243" t="s">
        <v>62</v>
      </c>
      <c r="X134" s="1243"/>
      <c r="Y134" s="1243" t="s">
        <v>63</v>
      </c>
      <c r="Z134" s="1243"/>
      <c r="AA134" s="1243" t="s">
        <v>64</v>
      </c>
      <c r="AB134" s="1243"/>
      <c r="AC134" s="1243" t="s">
        <v>65</v>
      </c>
      <c r="AD134" s="1243"/>
      <c r="AE134" s="1243" t="s">
        <v>66</v>
      </c>
      <c r="AF134" s="1243"/>
      <c r="AG134" s="1243" t="s">
        <v>67</v>
      </c>
      <c r="AH134" s="1243"/>
      <c r="AI134" s="1243" t="s">
        <v>68</v>
      </c>
      <c r="AJ134" s="1243"/>
      <c r="AK134" s="1243" t="s">
        <v>69</v>
      </c>
      <c r="AL134" s="1243"/>
      <c r="AM134" s="1243" t="s">
        <v>70</v>
      </c>
      <c r="AN134" s="1171"/>
      <c r="AO134" s="1268" t="s">
        <v>249</v>
      </c>
      <c r="AP134" s="1237" t="s">
        <v>250</v>
      </c>
      <c r="AQ134" s="1255" t="s">
        <v>251</v>
      </c>
      <c r="AR134" s="1256"/>
      <c r="AS134" s="240"/>
      <c r="AT134" s="240"/>
      <c r="BY134" s="227"/>
      <c r="BZ134" s="227"/>
      <c r="CA134" s="227"/>
      <c r="CB134" s="227"/>
      <c r="CC134" s="227"/>
      <c r="CD134" s="227"/>
      <c r="CE134" s="227"/>
      <c r="CF134" s="227"/>
      <c r="CG134" s="494"/>
      <c r="CH134" s="494"/>
      <c r="CI134" s="494"/>
      <c r="CJ134" s="494"/>
      <c r="CK134" s="494"/>
      <c r="CL134" s="494"/>
      <c r="CM134" s="494"/>
      <c r="CN134" s="494"/>
      <c r="CO134" s="227"/>
    </row>
    <row r="135" spans="1:93" s="226" customFormat="1" ht="21" customHeight="1" x14ac:dyDescent="0.2">
      <c r="A135" s="1160"/>
      <c r="B135" s="1160"/>
      <c r="C135" s="1160"/>
      <c r="D135" s="195" t="s">
        <v>149</v>
      </c>
      <c r="E135" s="195" t="s">
        <v>30</v>
      </c>
      <c r="F135" s="195" t="s">
        <v>48</v>
      </c>
      <c r="G135" s="202" t="s">
        <v>30</v>
      </c>
      <c r="H135" s="202" t="s">
        <v>48</v>
      </c>
      <c r="I135" s="202" t="s">
        <v>30</v>
      </c>
      <c r="J135" s="202" t="s">
        <v>48</v>
      </c>
      <c r="K135" s="202" t="s">
        <v>30</v>
      </c>
      <c r="L135" s="202" t="s">
        <v>48</v>
      </c>
      <c r="M135" s="202" t="s">
        <v>30</v>
      </c>
      <c r="N135" s="202" t="s">
        <v>48</v>
      </c>
      <c r="O135" s="202" t="s">
        <v>30</v>
      </c>
      <c r="P135" s="202" t="s">
        <v>48</v>
      </c>
      <c r="Q135" s="202" t="s">
        <v>30</v>
      </c>
      <c r="R135" s="202" t="s">
        <v>48</v>
      </c>
      <c r="S135" s="202" t="s">
        <v>30</v>
      </c>
      <c r="T135" s="202" t="s">
        <v>48</v>
      </c>
      <c r="U135" s="202" t="s">
        <v>30</v>
      </c>
      <c r="V135" s="202" t="s">
        <v>48</v>
      </c>
      <c r="W135" s="202" t="s">
        <v>30</v>
      </c>
      <c r="X135" s="202" t="s">
        <v>48</v>
      </c>
      <c r="Y135" s="202" t="s">
        <v>30</v>
      </c>
      <c r="Z135" s="202" t="s">
        <v>48</v>
      </c>
      <c r="AA135" s="202" t="s">
        <v>30</v>
      </c>
      <c r="AB135" s="202" t="s">
        <v>48</v>
      </c>
      <c r="AC135" s="202" t="s">
        <v>30</v>
      </c>
      <c r="AD135" s="202" t="s">
        <v>48</v>
      </c>
      <c r="AE135" s="202" t="s">
        <v>30</v>
      </c>
      <c r="AF135" s="202" t="s">
        <v>48</v>
      </c>
      <c r="AG135" s="202" t="s">
        <v>30</v>
      </c>
      <c r="AH135" s="202" t="s">
        <v>48</v>
      </c>
      <c r="AI135" s="202" t="s">
        <v>30</v>
      </c>
      <c r="AJ135" s="202" t="s">
        <v>48</v>
      </c>
      <c r="AK135" s="202" t="s">
        <v>30</v>
      </c>
      <c r="AL135" s="202" t="s">
        <v>48</v>
      </c>
      <c r="AM135" s="202" t="s">
        <v>30</v>
      </c>
      <c r="AN135" s="223" t="s">
        <v>48</v>
      </c>
      <c r="AO135" s="1269"/>
      <c r="AP135" s="1238"/>
      <c r="AQ135" s="111" t="s">
        <v>30</v>
      </c>
      <c r="AR135" s="111" t="s">
        <v>48</v>
      </c>
      <c r="AS135" s="240"/>
      <c r="AT135" s="240"/>
      <c r="BY135" s="227"/>
      <c r="BZ135" s="227"/>
      <c r="CA135" s="227"/>
      <c r="CB135" s="227"/>
      <c r="CC135" s="227"/>
      <c r="CD135" s="227"/>
      <c r="CE135" s="227"/>
      <c r="CF135" s="227"/>
      <c r="CG135" s="494"/>
      <c r="CH135" s="494"/>
      <c r="CI135" s="494"/>
      <c r="CJ135" s="494"/>
      <c r="CK135" s="494"/>
      <c r="CL135" s="494"/>
      <c r="CM135" s="494"/>
      <c r="CN135" s="494"/>
      <c r="CO135" s="227"/>
    </row>
    <row r="136" spans="1:93" s="226" customFormat="1" x14ac:dyDescent="0.2">
      <c r="A136" s="112" t="s">
        <v>102</v>
      </c>
      <c r="B136" s="218"/>
      <c r="C136" s="113"/>
      <c r="D136" s="393">
        <f>SUM(E136+F136)</f>
        <v>379</v>
      </c>
      <c r="E136" s="393">
        <f>SUM(G136+I136+K136+M136+O136+Q136+S136+U136+W136+Y136+AA136+AC136+AE136+AG136+AI136+AK136+AM136)</f>
        <v>178</v>
      </c>
      <c r="F136" s="393">
        <f>SUM(H136+J136+L136+N136+P136+R136+T136+V136+X136+Z136+AB136+AD136+AF136+AH136+AJ136+AL136+AN136)</f>
        <v>201</v>
      </c>
      <c r="G136" s="115">
        <f>+enero!G136+Febrero!G136+'Marzo '!G136+'Abril '!G136+'Mayo '!G136+Junio!G136+Julio!G136+Agosto!G136+Septiembre!G136+'Octubre '!G136+Noviembre!G136+'Diciembre '!G136</f>
        <v>13</v>
      </c>
      <c r="H136" s="115">
        <f>+enero!H136+Febrero!H136+'Marzo '!H136+'Abril '!H136+'Mayo '!H136+Junio!H136+Julio!H136+Agosto!H136+Septiembre!H136+'Octubre '!H136+Noviembre!H136+'Diciembre '!H136</f>
        <v>4</v>
      </c>
      <c r="I136" s="115">
        <f>+enero!I136+Febrero!I136+'Marzo '!I136+'Abril '!I136+'Mayo '!I136+Junio!I136+Julio!I136+Agosto!I136+Septiembre!I136+'Octubre '!I136+Noviembre!I136+'Diciembre '!I136</f>
        <v>42</v>
      </c>
      <c r="J136" s="115">
        <f>+enero!J136+Febrero!J136+'Marzo '!J136+'Abril '!J136+'Mayo '!J136+Junio!J136+Julio!J136+Agosto!J136+Septiembre!J136+'Octubre '!J136+Noviembre!J136+'Diciembre '!J136</f>
        <v>9</v>
      </c>
      <c r="K136" s="115">
        <f>+enero!K136+Febrero!K136+'Marzo '!K136+'Abril '!K136+'Mayo '!K136+Junio!K136+Julio!K136+Agosto!K136+Septiembre!K136+'Octubre '!K136+Noviembre!K136+'Diciembre '!K136</f>
        <v>51</v>
      </c>
      <c r="L136" s="115">
        <f>+enero!L136+Febrero!L136+'Marzo '!L136+'Abril '!L136+'Mayo '!L136+Junio!L136+Julio!L136+Agosto!L136+Septiembre!L136+'Octubre '!L136+Noviembre!L136+'Diciembre '!L136</f>
        <v>30</v>
      </c>
      <c r="M136" s="115">
        <f>+enero!M136+Febrero!M136+'Marzo '!M136+'Abril '!M136+'Mayo '!M136+Junio!M136+Julio!M136+Agosto!M136+Septiembre!M136+'Octubre '!M136+Noviembre!M136+'Diciembre '!M136</f>
        <v>14</v>
      </c>
      <c r="N136" s="115">
        <f>+enero!N136+Febrero!N136+'Marzo '!N136+'Abril '!N136+'Mayo '!N136+Junio!N136+Julio!N136+Agosto!N136+Septiembre!N136+'Octubre '!N136+Noviembre!N136+'Diciembre '!N136</f>
        <v>25</v>
      </c>
      <c r="O136" s="115">
        <f>+enero!O136+Febrero!O136+'Marzo '!O136+'Abril '!O136+'Mayo '!O136+Junio!O136+Julio!O136+Agosto!O136+Septiembre!O136+'Octubre '!O136+Noviembre!O136+'Diciembre '!O136</f>
        <v>14</v>
      </c>
      <c r="P136" s="115">
        <f>+enero!P136+Febrero!P136+'Marzo '!P136+'Abril '!P136+'Mayo '!P136+Junio!P136+Julio!P136+Agosto!P136+Septiembre!P136+'Octubre '!P136+Noviembre!P136+'Diciembre '!P136</f>
        <v>4</v>
      </c>
      <c r="Q136" s="115">
        <f>+enero!Q136+Febrero!Q136+'Marzo '!Q136+'Abril '!Q136+'Mayo '!Q136+Junio!Q136+Julio!Q136+Agosto!Q136+Septiembre!Q136+'Octubre '!Q136+Noviembre!Q136+'Diciembre '!Q136</f>
        <v>10</v>
      </c>
      <c r="R136" s="115">
        <f>+enero!R136+Febrero!R136+'Marzo '!R136+'Abril '!R136+'Mayo '!R136+Junio!R136+Julio!R136+Agosto!R136+Septiembre!R136+'Octubre '!R136+Noviembre!R136+'Diciembre '!R136</f>
        <v>12</v>
      </c>
      <c r="S136" s="115">
        <f>+enero!S136+Febrero!S136+'Marzo '!S136+'Abril '!S136+'Mayo '!S136+Junio!S136+Julio!S136+Agosto!S136+Septiembre!S136+'Octubre '!S136+Noviembre!S136+'Diciembre '!S136</f>
        <v>4</v>
      </c>
      <c r="T136" s="115">
        <f>+enero!T136+Febrero!T136+'Marzo '!T136+'Abril '!T136+'Mayo '!T136+Junio!T136+Julio!T136+Agosto!T136+Septiembre!T136+'Octubre '!T136+Noviembre!T136+'Diciembre '!T136</f>
        <v>15</v>
      </c>
      <c r="U136" s="115">
        <f>+enero!U136+Febrero!U136+'Marzo '!U136+'Abril '!U136+'Mayo '!U136+Junio!U136+Julio!U136+Agosto!U136+Septiembre!U136+'Octubre '!U136+Noviembre!U136+'Diciembre '!U136</f>
        <v>6</v>
      </c>
      <c r="V136" s="115">
        <f>+enero!V136+Febrero!V136+'Marzo '!V136+'Abril '!V136+'Mayo '!V136+Junio!V136+Julio!V136+Agosto!V136+Septiembre!V136+'Octubre '!V136+Noviembre!V136+'Diciembre '!V136</f>
        <v>11</v>
      </c>
      <c r="W136" s="115">
        <f>+enero!W136+Febrero!W136+'Marzo '!W136+'Abril '!W136+'Mayo '!W136+Junio!W136+Julio!W136+Agosto!W136+Septiembre!W136+'Octubre '!W136+Noviembre!W136+'Diciembre '!W136</f>
        <v>3</v>
      </c>
      <c r="X136" s="115">
        <f>+enero!X136+Febrero!X136+'Marzo '!X136+'Abril '!X136+'Mayo '!X136+Junio!X136+Julio!X136+Agosto!X136+Septiembre!X136+'Octubre '!X136+Noviembre!X136+'Diciembre '!X136</f>
        <v>26</v>
      </c>
      <c r="Y136" s="115">
        <f>+enero!Y136+Febrero!Y136+'Marzo '!Y136+'Abril '!Y136+'Mayo '!Y136+Junio!Y136+Julio!Y136+Agosto!Y136+Septiembre!Y136+'Octubre '!Y136+Noviembre!Y136+'Diciembre '!Y136</f>
        <v>0</v>
      </c>
      <c r="Z136" s="115">
        <f>+enero!Z136+Febrero!Z136+'Marzo '!Z136+'Abril '!Z136+'Mayo '!Z136+Junio!Z136+Julio!Z136+Agosto!Z136+Septiembre!Z136+'Octubre '!Z136+Noviembre!Z136+'Diciembre '!Z136</f>
        <v>10</v>
      </c>
      <c r="AA136" s="115">
        <f>+enero!AA136+Febrero!AA136+'Marzo '!AA136+'Abril '!AA136+'Mayo '!AA136+Junio!AA136+Julio!AA136+Agosto!AA136+Septiembre!AA136+'Octubre '!AA136+Noviembre!AA136+'Diciembre '!AA136</f>
        <v>5</v>
      </c>
      <c r="AB136" s="115">
        <f>+enero!AB136+Febrero!AB136+'Marzo '!AB136+'Abril '!AB136+'Mayo '!AB136+Junio!AB136+Julio!AB136+Agosto!AB136+Septiembre!AB136+'Octubre '!AB136+Noviembre!AB136+'Diciembre '!AB136</f>
        <v>15</v>
      </c>
      <c r="AC136" s="115">
        <f>+enero!AC136+Febrero!AC136+'Marzo '!AC136+'Abril '!AC136+'Mayo '!AC136+Junio!AC136+Julio!AC136+Agosto!AC136+Septiembre!AC136+'Octubre '!AC136+Noviembre!AC136+'Diciembre '!AC136</f>
        <v>5</v>
      </c>
      <c r="AD136" s="115">
        <f>+enero!AD136+Febrero!AD136+'Marzo '!AD136+'Abril '!AD136+'Mayo '!AD136+Junio!AD136+Julio!AD136+Agosto!AD136+Septiembre!AD136+'Octubre '!AD136+Noviembre!AD136+'Diciembre '!AD136</f>
        <v>12</v>
      </c>
      <c r="AE136" s="115">
        <f>+enero!AE136+Febrero!AE136+'Marzo '!AE136+'Abril '!AE136+'Mayo '!AE136+Junio!AE136+Julio!AE136+Agosto!AE136+Septiembre!AE136+'Octubre '!AE136+Noviembre!AE136+'Diciembre '!AE136</f>
        <v>6</v>
      </c>
      <c r="AF136" s="115">
        <f>+enero!AF136+Febrero!AF136+'Marzo '!AF136+'Abril '!AF136+'Mayo '!AF136+Junio!AF136+Julio!AF136+Agosto!AF136+Septiembre!AF136+'Octubre '!AF136+Noviembre!AF136+'Diciembre '!AF136</f>
        <v>18</v>
      </c>
      <c r="AG136" s="115">
        <f>+enero!AG136+Febrero!AG136+'Marzo '!AG136+'Abril '!AG136+'Mayo '!AG136+Junio!AG136+Julio!AG136+Agosto!AG136+Septiembre!AG136+'Octubre '!AG136+Noviembre!AG136+'Diciembre '!AG136</f>
        <v>2</v>
      </c>
      <c r="AH136" s="115">
        <f>+enero!AH136+Febrero!AH136+'Marzo '!AH136+'Abril '!AH136+'Mayo '!AH136+Junio!AH136+Julio!AH136+Agosto!AH136+Septiembre!AH136+'Octubre '!AH136+Noviembre!AH136+'Diciembre '!AH136</f>
        <v>1</v>
      </c>
      <c r="AI136" s="115">
        <f>+enero!AI136+Febrero!AI136+'Marzo '!AI136+'Abril '!AI136+'Mayo '!AI136+Junio!AI136+Julio!AI136+Agosto!AI136+Septiembre!AI136+'Octubre '!AI136+Noviembre!AI136+'Diciembre '!AI136</f>
        <v>2</v>
      </c>
      <c r="AJ136" s="115">
        <f>+enero!AJ136+Febrero!AJ136+'Marzo '!AJ136+'Abril '!AJ136+'Mayo '!AJ136+Junio!AJ136+Julio!AJ136+Agosto!AJ136+Septiembre!AJ136+'Octubre '!AJ136+Noviembre!AJ136+'Diciembre '!AJ136</f>
        <v>6</v>
      </c>
      <c r="AK136" s="115">
        <f>+enero!AK136+Febrero!AK136+'Marzo '!AK136+'Abril '!AK136+'Mayo '!AK136+Junio!AK136+Julio!AK136+Agosto!AK136+Septiembre!AK136+'Octubre '!AK136+Noviembre!AK136+'Diciembre '!AK136</f>
        <v>0</v>
      </c>
      <c r="AL136" s="115">
        <f>+enero!AL136+Febrero!AL136+'Marzo '!AL136+'Abril '!AL136+'Mayo '!AL136+Junio!AL136+Julio!AL136+Agosto!AL136+Septiembre!AL136+'Octubre '!AL136+Noviembre!AL136+'Diciembre '!AL136</f>
        <v>1</v>
      </c>
      <c r="AM136" s="115">
        <f>+enero!AM136+Febrero!AM136+'Marzo '!AM136+'Abril '!AM136+'Mayo '!AM136+Junio!AM136+Julio!AM136+Agosto!AM136+Septiembre!AM136+'Octubre '!AM136+Noviembre!AM136+'Diciembre '!AM136</f>
        <v>1</v>
      </c>
      <c r="AN136" s="115">
        <f>+enero!AN136+Febrero!AN136+'Marzo '!AN136+'Abril '!AN136+'Mayo '!AN136+Junio!AN136+Julio!AN136+Agosto!AN136+Septiembre!AN136+'Octubre '!AN136+Noviembre!AN136+'Diciembre '!AN136</f>
        <v>2</v>
      </c>
      <c r="AO136" s="115">
        <f>+enero!AO136+Febrero!AO136+'Marzo '!AO136+'Abril '!AO136+'Mayo '!AO136+Junio!AO136+Julio!AO136+Agosto!AO136+Septiembre!AO136+'Octubre '!AO136+Noviembre!AO136+'Diciembre '!AO136</f>
        <v>0</v>
      </c>
      <c r="AP136" s="115">
        <f>+enero!AP136+Febrero!AP136+'Marzo '!AP136+'Abril '!AP136+'Mayo '!AP136+Junio!AP136+Julio!AP136+Agosto!AP136+Septiembre!AP136+'Octubre '!AP136+Noviembre!AP136+'Diciembre '!AP136</f>
        <v>0</v>
      </c>
      <c r="AQ136" s="115">
        <f>+enero!AQ136+Febrero!AQ136+'Marzo '!AQ136+'Abril '!AQ136+'Mayo '!AQ136+Junio!AQ136+Julio!AQ136+Agosto!AQ136+Septiembre!AQ136+'Octubre '!AQ136+Noviembre!AQ136+'Diciembre '!AQ136</f>
        <v>0</v>
      </c>
      <c r="AR136" s="115">
        <f>+enero!AR136+Febrero!AR136+'Marzo '!AR136+'Abril '!AR136+'Mayo '!AR136+Junio!AR136+Julio!AR136+Agosto!AR136+Septiembre!AR136+'Octubre '!AR136+Noviembre!AR136+'Diciembre '!AR136</f>
        <v>1</v>
      </c>
      <c r="AS136" s="310" t="s">
        <v>194</v>
      </c>
      <c r="AT136" s="240"/>
      <c r="AU136" s="240"/>
      <c r="BY136" s="227"/>
      <c r="BZ136" s="227"/>
      <c r="CA136" s="227"/>
      <c r="CB136" s="227"/>
      <c r="CC136" s="227"/>
      <c r="CD136" s="227"/>
      <c r="CE136" s="227"/>
      <c r="CF136" s="227"/>
      <c r="CG136" s="494">
        <v>0</v>
      </c>
      <c r="CH136" s="494">
        <v>0</v>
      </c>
      <c r="CI136" s="494">
        <v>0</v>
      </c>
      <c r="CJ136" s="494"/>
      <c r="CK136" s="494"/>
      <c r="CL136" s="494"/>
      <c r="CM136" s="494"/>
      <c r="CN136" s="494"/>
      <c r="CO136" s="227"/>
    </row>
    <row r="137" spans="1:93" s="226" customFormat="1" x14ac:dyDescent="0.2">
      <c r="A137" s="1257" t="s">
        <v>103</v>
      </c>
      <c r="B137" s="1258"/>
      <c r="C137" s="1259"/>
      <c r="D137" s="1260"/>
      <c r="E137" s="1261"/>
      <c r="F137" s="1261"/>
      <c r="G137" s="1261"/>
      <c r="H137" s="1261"/>
      <c r="I137" s="1261"/>
      <c r="J137" s="1261"/>
      <c r="K137" s="1261"/>
      <c r="L137" s="1261"/>
      <c r="M137" s="1261"/>
      <c r="N137" s="1261"/>
      <c r="O137" s="1261"/>
      <c r="P137" s="1261"/>
      <c r="Q137" s="1261"/>
      <c r="R137" s="1261"/>
      <c r="S137" s="1261"/>
      <c r="T137" s="1261"/>
      <c r="U137" s="1261"/>
      <c r="V137" s="1261"/>
      <c r="W137" s="1261"/>
      <c r="X137" s="1261"/>
      <c r="Y137" s="1261"/>
      <c r="Z137" s="1261"/>
      <c r="AA137" s="1261"/>
      <c r="AB137" s="1261"/>
      <c r="AC137" s="1261"/>
      <c r="AD137" s="1261"/>
      <c r="AE137" s="1261"/>
      <c r="AF137" s="1261"/>
      <c r="AG137" s="1261"/>
      <c r="AH137" s="1261"/>
      <c r="AI137" s="1261"/>
      <c r="AJ137" s="1261"/>
      <c r="AK137" s="1261"/>
      <c r="AL137" s="1261"/>
      <c r="AM137" s="1261"/>
      <c r="AN137" s="1261"/>
      <c r="AO137" s="1261"/>
      <c r="AP137" s="1261"/>
      <c r="AQ137" s="1261"/>
      <c r="AR137" s="1262"/>
      <c r="AS137" s="310"/>
      <c r="AT137" s="240"/>
      <c r="AU137" s="240"/>
      <c r="BY137" s="227"/>
      <c r="BZ137" s="227"/>
      <c r="CA137" s="227"/>
      <c r="CB137" s="227"/>
      <c r="CC137" s="227"/>
      <c r="CD137" s="227"/>
      <c r="CE137" s="227"/>
      <c r="CF137" s="227"/>
      <c r="CG137" s="494"/>
      <c r="CH137" s="494"/>
      <c r="CI137" s="494"/>
      <c r="CJ137" s="494"/>
      <c r="CK137" s="494"/>
      <c r="CL137" s="494"/>
      <c r="CM137" s="494"/>
      <c r="CN137" s="494"/>
      <c r="CO137" s="227"/>
    </row>
    <row r="138" spans="1:93" s="226" customFormat="1" x14ac:dyDescent="0.2">
      <c r="A138" s="1208" t="s">
        <v>181</v>
      </c>
      <c r="B138" s="1250" t="s">
        <v>104</v>
      </c>
      <c r="C138" s="1229"/>
      <c r="D138" s="394">
        <f t="shared" ref="D138:D144" si="19">SUM(E138+F138)</f>
        <v>0</v>
      </c>
      <c r="E138" s="394">
        <f t="shared" ref="E138:F144" si="20">SUM(G138+I138+K138+M138+O138+Q138+S138+U138+W138+Y138+AA138+AC138+AE138+AG138+AI138+AK138+AM138)</f>
        <v>0</v>
      </c>
      <c r="F138" s="394">
        <f t="shared" si="20"/>
        <v>0</v>
      </c>
      <c r="G138" s="115">
        <f>+enero!G138+Febrero!G138+'Marzo '!G138+'Abril '!G138+'Mayo '!G138+Junio!G138+Julio!G138+Agosto!G138+Septiembre!G138+'Octubre '!G138+Noviembre!G138+'Diciembre '!G138</f>
        <v>0</v>
      </c>
      <c r="H138" s="115">
        <f>+enero!H138+Febrero!H138+'Marzo '!H138+'Abril '!H138+'Mayo '!H138+Junio!H138+Julio!H138+Agosto!H138+Septiembre!H138+'Octubre '!H138+Noviembre!H138+'Diciembre '!H138</f>
        <v>0</v>
      </c>
      <c r="I138" s="115">
        <f>+enero!I138+Febrero!I138+'Marzo '!I138+'Abril '!I138+'Mayo '!I138+Junio!I138+Julio!I138+Agosto!I138+Septiembre!I138+'Octubre '!I138+Noviembre!I138+'Diciembre '!I138</f>
        <v>0</v>
      </c>
      <c r="J138" s="115">
        <f>+enero!J138+Febrero!J138+'Marzo '!J138+'Abril '!J138+'Mayo '!J138+Junio!J138+Julio!J138+Agosto!J138+Septiembre!J138+'Octubre '!J138+Noviembre!J138+'Diciembre '!J138</f>
        <v>0</v>
      </c>
      <c r="K138" s="115">
        <f>+enero!K138+Febrero!K138+'Marzo '!K138+'Abril '!K138+'Mayo '!K138+Junio!K138+Julio!K138+Agosto!K138+Septiembre!K138+'Octubre '!K138+Noviembre!K138+'Diciembre '!K138</f>
        <v>0</v>
      </c>
      <c r="L138" s="115">
        <f>+enero!L138+Febrero!L138+'Marzo '!L138+'Abril '!L138+'Mayo '!L138+Junio!L138+Julio!L138+Agosto!L138+Septiembre!L138+'Octubre '!L138+Noviembre!L138+'Diciembre '!L138</f>
        <v>0</v>
      </c>
      <c r="M138" s="115">
        <f>+enero!M138+Febrero!M138+'Marzo '!M138+'Abril '!M138+'Mayo '!M138+Junio!M138+Julio!M138+Agosto!M138+Septiembre!M138+'Octubre '!M138+Noviembre!M138+'Diciembre '!M138</f>
        <v>0</v>
      </c>
      <c r="N138" s="115">
        <f>+enero!N138+Febrero!N138+'Marzo '!N138+'Abril '!N138+'Mayo '!N138+Junio!N138+Julio!N138+Agosto!N138+Septiembre!N138+'Octubre '!N138+Noviembre!N138+'Diciembre '!N138</f>
        <v>0</v>
      </c>
      <c r="O138" s="115">
        <f>+enero!O138+Febrero!O138+'Marzo '!O138+'Abril '!O138+'Mayo '!O138+Junio!O138+Julio!O138+Agosto!O138+Septiembre!O138+'Octubre '!O138+Noviembre!O138+'Diciembre '!O138</f>
        <v>0</v>
      </c>
      <c r="P138" s="115">
        <f>+enero!P138+Febrero!P138+'Marzo '!P138+'Abril '!P138+'Mayo '!P138+Junio!P138+Julio!P138+Agosto!P138+Septiembre!P138+'Octubre '!P138+Noviembre!P138+'Diciembre '!P138</f>
        <v>0</v>
      </c>
      <c r="Q138" s="115">
        <f>+enero!Q138+Febrero!Q138+'Marzo '!Q138+'Abril '!Q138+'Mayo '!Q138+Junio!Q138+Julio!Q138+Agosto!Q138+Septiembre!Q138+'Octubre '!Q138+Noviembre!Q138+'Diciembre '!Q138</f>
        <v>0</v>
      </c>
      <c r="R138" s="115">
        <f>+enero!R138+Febrero!R138+'Marzo '!R138+'Abril '!R138+'Mayo '!R138+Junio!R138+Julio!R138+Agosto!R138+Septiembre!R138+'Octubre '!R138+Noviembre!R138+'Diciembre '!R138</f>
        <v>0</v>
      </c>
      <c r="S138" s="115">
        <f>+enero!S138+Febrero!S138+'Marzo '!S138+'Abril '!S138+'Mayo '!S138+Junio!S138+Julio!S138+Agosto!S138+Septiembre!S138+'Octubre '!S138+Noviembre!S138+'Diciembre '!S138</f>
        <v>0</v>
      </c>
      <c r="T138" s="115">
        <f>+enero!T138+Febrero!T138+'Marzo '!T138+'Abril '!T138+'Mayo '!T138+Junio!T138+Julio!T138+Agosto!T138+Septiembre!T138+'Octubre '!T138+Noviembre!T138+'Diciembre '!T138</f>
        <v>0</v>
      </c>
      <c r="U138" s="115">
        <f>+enero!U138+Febrero!U138+'Marzo '!U138+'Abril '!U138+'Mayo '!U138+Junio!U138+Julio!U138+Agosto!U138+Septiembre!U138+'Octubre '!U138+Noviembre!U138+'Diciembre '!U138</f>
        <v>0</v>
      </c>
      <c r="V138" s="115">
        <f>+enero!V138+Febrero!V138+'Marzo '!V138+'Abril '!V138+'Mayo '!V138+Junio!V138+Julio!V138+Agosto!V138+Septiembre!V138+'Octubre '!V138+Noviembre!V138+'Diciembre '!V138</f>
        <v>0</v>
      </c>
      <c r="W138" s="115">
        <f>+enero!W138+Febrero!W138+'Marzo '!W138+'Abril '!W138+'Mayo '!W138+Junio!W138+Julio!W138+Agosto!W138+Septiembre!W138+'Octubre '!W138+Noviembre!W138+'Diciembre '!W138</f>
        <v>0</v>
      </c>
      <c r="X138" s="115">
        <f>+enero!X138+Febrero!X138+'Marzo '!X138+'Abril '!X138+'Mayo '!X138+Junio!X138+Julio!X138+Agosto!X138+Septiembre!X138+'Octubre '!X138+Noviembre!X138+'Diciembre '!X138</f>
        <v>0</v>
      </c>
      <c r="Y138" s="115">
        <f>+enero!Y138+Febrero!Y138+'Marzo '!Y138+'Abril '!Y138+'Mayo '!Y138+Junio!Y138+Julio!Y138+Agosto!Y138+Septiembre!Y138+'Octubre '!Y138+Noviembre!Y138+'Diciembre '!Y138</f>
        <v>0</v>
      </c>
      <c r="Z138" s="115">
        <f>+enero!Z138+Febrero!Z138+'Marzo '!Z138+'Abril '!Z138+'Mayo '!Z138+Junio!Z138+Julio!Z138+Agosto!Z138+Septiembre!Z138+'Octubre '!Z138+Noviembre!Z138+'Diciembre '!Z138</f>
        <v>0</v>
      </c>
      <c r="AA138" s="115">
        <f>+enero!AA138+Febrero!AA138+'Marzo '!AA138+'Abril '!AA138+'Mayo '!AA138+Junio!AA138+Julio!AA138+Agosto!AA138+Septiembre!AA138+'Octubre '!AA138+Noviembre!AA138+'Diciembre '!AA138</f>
        <v>0</v>
      </c>
      <c r="AB138" s="115">
        <f>+enero!AB138+Febrero!AB138+'Marzo '!AB138+'Abril '!AB138+'Mayo '!AB138+Junio!AB138+Julio!AB138+Agosto!AB138+Septiembre!AB138+'Octubre '!AB138+Noviembre!AB138+'Diciembre '!AB138</f>
        <v>0</v>
      </c>
      <c r="AC138" s="115">
        <f>+enero!AC138+Febrero!AC138+'Marzo '!AC138+'Abril '!AC138+'Mayo '!AC138+Junio!AC138+Julio!AC138+Agosto!AC138+Septiembre!AC138+'Octubre '!AC138+Noviembre!AC138+'Diciembre '!AC138</f>
        <v>0</v>
      </c>
      <c r="AD138" s="115">
        <f>+enero!AD138+Febrero!AD138+'Marzo '!AD138+'Abril '!AD138+'Mayo '!AD138+Junio!AD138+Julio!AD138+Agosto!AD138+Septiembre!AD138+'Octubre '!AD138+Noviembre!AD138+'Diciembre '!AD138</f>
        <v>0</v>
      </c>
      <c r="AE138" s="115">
        <f>+enero!AE138+Febrero!AE138+'Marzo '!AE138+'Abril '!AE138+'Mayo '!AE138+Junio!AE138+Julio!AE138+Agosto!AE138+Septiembre!AE138+'Octubre '!AE138+Noviembre!AE138+'Diciembre '!AE138</f>
        <v>0</v>
      </c>
      <c r="AF138" s="115">
        <f>+enero!AF138+Febrero!AF138+'Marzo '!AF138+'Abril '!AF138+'Mayo '!AF138+Junio!AF138+Julio!AF138+Agosto!AF138+Septiembre!AF138+'Octubre '!AF138+Noviembre!AF138+'Diciembre '!AF138</f>
        <v>0</v>
      </c>
      <c r="AG138" s="115">
        <f>+enero!AG138+Febrero!AG138+'Marzo '!AG138+'Abril '!AG138+'Mayo '!AG138+Junio!AG138+Julio!AG138+Agosto!AG138+Septiembre!AG138+'Octubre '!AG138+Noviembre!AG138+'Diciembre '!AG138</f>
        <v>0</v>
      </c>
      <c r="AH138" s="115">
        <f>+enero!AH138+Febrero!AH138+'Marzo '!AH138+'Abril '!AH138+'Mayo '!AH138+Junio!AH138+Julio!AH138+Agosto!AH138+Septiembre!AH138+'Octubre '!AH138+Noviembre!AH138+'Diciembre '!AH138</f>
        <v>0</v>
      </c>
      <c r="AI138" s="115">
        <f>+enero!AI138+Febrero!AI138+'Marzo '!AI138+'Abril '!AI138+'Mayo '!AI138+Junio!AI138+Julio!AI138+Agosto!AI138+Septiembre!AI138+'Octubre '!AI138+Noviembre!AI138+'Diciembre '!AI138</f>
        <v>0</v>
      </c>
      <c r="AJ138" s="115">
        <f>+enero!AJ138+Febrero!AJ138+'Marzo '!AJ138+'Abril '!AJ138+'Mayo '!AJ138+Junio!AJ138+Julio!AJ138+Agosto!AJ138+Septiembre!AJ138+'Octubre '!AJ138+Noviembre!AJ138+'Diciembre '!AJ138</f>
        <v>0</v>
      </c>
      <c r="AK138" s="115">
        <f>+enero!AK138+Febrero!AK138+'Marzo '!AK138+'Abril '!AK138+'Mayo '!AK138+Junio!AK138+Julio!AK138+Agosto!AK138+Septiembre!AK138+'Octubre '!AK138+Noviembre!AK138+'Diciembre '!AK138</f>
        <v>0</v>
      </c>
      <c r="AL138" s="115">
        <f>+enero!AL138+Febrero!AL138+'Marzo '!AL138+'Abril '!AL138+'Mayo '!AL138+Junio!AL138+Julio!AL138+Agosto!AL138+Septiembre!AL138+'Octubre '!AL138+Noviembre!AL138+'Diciembre '!AL138</f>
        <v>0</v>
      </c>
      <c r="AM138" s="115">
        <f>+enero!AM138+Febrero!AM138+'Marzo '!AM138+'Abril '!AM138+'Mayo '!AM138+Junio!AM138+Julio!AM138+Agosto!AM138+Septiembre!AM138+'Octubre '!AM138+Noviembre!AM138+'Diciembre '!AM138</f>
        <v>0</v>
      </c>
      <c r="AN138" s="115">
        <f>+enero!AN138+Febrero!AN138+'Marzo '!AN138+'Abril '!AN138+'Mayo '!AN138+Junio!AN138+Julio!AN138+Agosto!AN138+Septiembre!AN138+'Octubre '!AN138+Noviembre!AN138+'Diciembre '!AN138</f>
        <v>0</v>
      </c>
      <c r="AO138" s="115">
        <f>+enero!AO138+Febrero!AO138+'Marzo '!AO138+'Abril '!AO138+'Mayo '!AO138+Junio!AO138+Julio!AO138+Agosto!AO138+Septiembre!AO138+'Octubre '!AO138+Noviembre!AO138+'Diciembre '!AO138</f>
        <v>0</v>
      </c>
      <c r="AP138" s="115">
        <f>+enero!AP138+Febrero!AP138+'Marzo '!AP138+'Abril '!AP138+'Mayo '!AP138+Junio!AP138+Julio!AP138+Agosto!AP138+Septiembre!AP138+'Octubre '!AP138+Noviembre!AP138+'Diciembre '!AP138</f>
        <v>0</v>
      </c>
      <c r="AQ138" s="115">
        <f>+enero!AQ138+Febrero!AQ138+'Marzo '!AQ138+'Abril '!AQ138+'Mayo '!AQ138+Junio!AQ138+Julio!AQ138+Agosto!AQ138+Septiembre!AQ138+'Octubre '!AQ138+Noviembre!AQ138+'Diciembre '!AQ138</f>
        <v>0</v>
      </c>
      <c r="AR138" s="115">
        <f>+enero!AR138+Febrero!AR138+'Marzo '!AR138+'Abril '!AR138+'Mayo '!AR138+Junio!AR138+Julio!AR138+Agosto!AR138+Septiembre!AR138+'Octubre '!AR138+Noviembre!AR138+'Diciembre '!AR138</f>
        <v>0</v>
      </c>
      <c r="AS138" s="310" t="s">
        <v>194</v>
      </c>
      <c r="AT138" s="240"/>
      <c r="AU138" s="240"/>
      <c r="BY138" s="227"/>
      <c r="BZ138" s="227"/>
      <c r="CA138" s="227"/>
      <c r="CB138" s="227"/>
      <c r="CC138" s="227"/>
      <c r="CD138" s="227"/>
      <c r="CE138" s="227"/>
      <c r="CF138" s="227"/>
      <c r="CG138" s="494">
        <v>0</v>
      </c>
      <c r="CH138" s="494">
        <v>0</v>
      </c>
      <c r="CI138" s="494">
        <v>0</v>
      </c>
      <c r="CJ138" s="494"/>
      <c r="CK138" s="494"/>
      <c r="CL138" s="494"/>
      <c r="CM138" s="494"/>
      <c r="CN138" s="494"/>
      <c r="CO138" s="227"/>
    </row>
    <row r="139" spans="1:93" s="226" customFormat="1" x14ac:dyDescent="0.2">
      <c r="A139" s="1212"/>
      <c r="B139" s="1246" t="s">
        <v>252</v>
      </c>
      <c r="C139" s="1226"/>
      <c r="D139" s="395">
        <f t="shared" si="19"/>
        <v>0</v>
      </c>
      <c r="E139" s="395">
        <f t="shared" si="20"/>
        <v>0</v>
      </c>
      <c r="F139" s="395">
        <f t="shared" si="20"/>
        <v>0</v>
      </c>
      <c r="G139" s="115">
        <f>+enero!G139+Febrero!G139+'Marzo '!G139+'Abril '!G139+'Mayo '!G139+Junio!G139+Julio!G139+Agosto!G139+Septiembre!G139+'Octubre '!G139+Noviembre!G139+'Diciembre '!G139</f>
        <v>0</v>
      </c>
      <c r="H139" s="115">
        <f>+enero!H139+Febrero!H139+'Marzo '!H139+'Abril '!H139+'Mayo '!H139+Junio!H139+Julio!H139+Agosto!H139+Septiembre!H139+'Octubre '!H139+Noviembre!H139+'Diciembre '!H139</f>
        <v>0</v>
      </c>
      <c r="I139" s="115">
        <f>+enero!I139+Febrero!I139+'Marzo '!I139+'Abril '!I139+'Mayo '!I139+Junio!I139+Julio!I139+Agosto!I139+Septiembre!I139+'Octubre '!I139+Noviembre!I139+'Diciembre '!I139</f>
        <v>0</v>
      </c>
      <c r="J139" s="115">
        <f>+enero!J139+Febrero!J139+'Marzo '!J139+'Abril '!J139+'Mayo '!J139+Junio!J139+Julio!J139+Agosto!J139+Septiembre!J139+'Octubre '!J139+Noviembre!J139+'Diciembre '!J139</f>
        <v>0</v>
      </c>
      <c r="K139" s="115">
        <f>+enero!K139+Febrero!K139+'Marzo '!K139+'Abril '!K139+'Mayo '!K139+Junio!K139+Julio!K139+Agosto!K139+Septiembre!K139+'Octubre '!K139+Noviembre!K139+'Diciembre '!K139</f>
        <v>0</v>
      </c>
      <c r="L139" s="115">
        <f>+enero!L139+Febrero!L139+'Marzo '!L139+'Abril '!L139+'Mayo '!L139+Junio!L139+Julio!L139+Agosto!L139+Septiembre!L139+'Octubre '!L139+Noviembre!L139+'Diciembre '!L139</f>
        <v>0</v>
      </c>
      <c r="M139" s="115">
        <f>+enero!M139+Febrero!M139+'Marzo '!M139+'Abril '!M139+'Mayo '!M139+Junio!M139+Julio!M139+Agosto!M139+Septiembre!M139+'Octubre '!M139+Noviembre!M139+'Diciembre '!M139</f>
        <v>0</v>
      </c>
      <c r="N139" s="115">
        <f>+enero!N139+Febrero!N139+'Marzo '!N139+'Abril '!N139+'Mayo '!N139+Junio!N139+Julio!N139+Agosto!N139+Septiembre!N139+'Octubre '!N139+Noviembre!N139+'Diciembre '!N139</f>
        <v>0</v>
      </c>
      <c r="O139" s="115">
        <f>+enero!O139+Febrero!O139+'Marzo '!O139+'Abril '!O139+'Mayo '!O139+Junio!O139+Julio!O139+Agosto!O139+Septiembre!O139+'Octubre '!O139+Noviembre!O139+'Diciembre '!O139</f>
        <v>0</v>
      </c>
      <c r="P139" s="115">
        <f>+enero!P139+Febrero!P139+'Marzo '!P139+'Abril '!P139+'Mayo '!P139+Junio!P139+Julio!P139+Agosto!P139+Septiembre!P139+'Octubre '!P139+Noviembre!P139+'Diciembre '!P139</f>
        <v>0</v>
      </c>
      <c r="Q139" s="115">
        <f>+enero!Q139+Febrero!Q139+'Marzo '!Q139+'Abril '!Q139+'Mayo '!Q139+Junio!Q139+Julio!Q139+Agosto!Q139+Septiembre!Q139+'Octubre '!Q139+Noviembre!Q139+'Diciembre '!Q139</f>
        <v>0</v>
      </c>
      <c r="R139" s="115">
        <f>+enero!R139+Febrero!R139+'Marzo '!R139+'Abril '!R139+'Mayo '!R139+Junio!R139+Julio!R139+Agosto!R139+Septiembre!R139+'Octubre '!R139+Noviembre!R139+'Diciembre '!R139</f>
        <v>0</v>
      </c>
      <c r="S139" s="115">
        <f>+enero!S139+Febrero!S139+'Marzo '!S139+'Abril '!S139+'Mayo '!S139+Junio!S139+Julio!S139+Agosto!S139+Septiembre!S139+'Octubre '!S139+Noviembre!S139+'Diciembre '!S139</f>
        <v>0</v>
      </c>
      <c r="T139" s="115">
        <f>+enero!T139+Febrero!T139+'Marzo '!T139+'Abril '!T139+'Mayo '!T139+Junio!T139+Julio!T139+Agosto!T139+Septiembre!T139+'Octubre '!T139+Noviembre!T139+'Diciembre '!T139</f>
        <v>0</v>
      </c>
      <c r="U139" s="115">
        <f>+enero!U139+Febrero!U139+'Marzo '!U139+'Abril '!U139+'Mayo '!U139+Junio!U139+Julio!U139+Agosto!U139+Septiembre!U139+'Octubre '!U139+Noviembre!U139+'Diciembre '!U139</f>
        <v>0</v>
      </c>
      <c r="V139" s="115">
        <f>+enero!V139+Febrero!V139+'Marzo '!V139+'Abril '!V139+'Mayo '!V139+Junio!V139+Julio!V139+Agosto!V139+Septiembre!V139+'Octubre '!V139+Noviembre!V139+'Diciembre '!V139</f>
        <v>0</v>
      </c>
      <c r="W139" s="115">
        <f>+enero!W139+Febrero!W139+'Marzo '!W139+'Abril '!W139+'Mayo '!W139+Junio!W139+Julio!W139+Agosto!W139+Septiembre!W139+'Octubre '!W139+Noviembre!W139+'Diciembre '!W139</f>
        <v>0</v>
      </c>
      <c r="X139" s="115">
        <f>+enero!X139+Febrero!X139+'Marzo '!X139+'Abril '!X139+'Mayo '!X139+Junio!X139+Julio!X139+Agosto!X139+Septiembre!X139+'Octubre '!X139+Noviembre!X139+'Diciembre '!X139</f>
        <v>0</v>
      </c>
      <c r="Y139" s="115">
        <f>+enero!Y139+Febrero!Y139+'Marzo '!Y139+'Abril '!Y139+'Mayo '!Y139+Junio!Y139+Julio!Y139+Agosto!Y139+Septiembre!Y139+'Octubre '!Y139+Noviembre!Y139+'Diciembre '!Y139</f>
        <v>0</v>
      </c>
      <c r="Z139" s="115">
        <f>+enero!Z139+Febrero!Z139+'Marzo '!Z139+'Abril '!Z139+'Mayo '!Z139+Junio!Z139+Julio!Z139+Agosto!Z139+Septiembre!Z139+'Octubre '!Z139+Noviembre!Z139+'Diciembre '!Z139</f>
        <v>0</v>
      </c>
      <c r="AA139" s="115">
        <f>+enero!AA139+Febrero!AA139+'Marzo '!AA139+'Abril '!AA139+'Mayo '!AA139+Junio!AA139+Julio!AA139+Agosto!AA139+Septiembre!AA139+'Octubre '!AA139+Noviembre!AA139+'Diciembre '!AA139</f>
        <v>0</v>
      </c>
      <c r="AB139" s="115">
        <f>+enero!AB139+Febrero!AB139+'Marzo '!AB139+'Abril '!AB139+'Mayo '!AB139+Junio!AB139+Julio!AB139+Agosto!AB139+Septiembre!AB139+'Octubre '!AB139+Noviembre!AB139+'Diciembre '!AB139</f>
        <v>0</v>
      </c>
      <c r="AC139" s="115">
        <f>+enero!AC139+Febrero!AC139+'Marzo '!AC139+'Abril '!AC139+'Mayo '!AC139+Junio!AC139+Julio!AC139+Agosto!AC139+Septiembre!AC139+'Octubre '!AC139+Noviembre!AC139+'Diciembre '!AC139</f>
        <v>0</v>
      </c>
      <c r="AD139" s="115">
        <f>+enero!AD139+Febrero!AD139+'Marzo '!AD139+'Abril '!AD139+'Mayo '!AD139+Junio!AD139+Julio!AD139+Agosto!AD139+Septiembre!AD139+'Octubre '!AD139+Noviembre!AD139+'Diciembre '!AD139</f>
        <v>0</v>
      </c>
      <c r="AE139" s="115">
        <f>+enero!AE139+Febrero!AE139+'Marzo '!AE139+'Abril '!AE139+'Mayo '!AE139+Junio!AE139+Julio!AE139+Agosto!AE139+Septiembre!AE139+'Octubre '!AE139+Noviembre!AE139+'Diciembre '!AE139</f>
        <v>0</v>
      </c>
      <c r="AF139" s="115">
        <f>+enero!AF139+Febrero!AF139+'Marzo '!AF139+'Abril '!AF139+'Mayo '!AF139+Junio!AF139+Julio!AF139+Agosto!AF139+Septiembre!AF139+'Octubre '!AF139+Noviembre!AF139+'Diciembre '!AF139</f>
        <v>0</v>
      </c>
      <c r="AG139" s="115">
        <f>+enero!AG139+Febrero!AG139+'Marzo '!AG139+'Abril '!AG139+'Mayo '!AG139+Junio!AG139+Julio!AG139+Agosto!AG139+Septiembre!AG139+'Octubre '!AG139+Noviembre!AG139+'Diciembre '!AG139</f>
        <v>0</v>
      </c>
      <c r="AH139" s="115">
        <f>+enero!AH139+Febrero!AH139+'Marzo '!AH139+'Abril '!AH139+'Mayo '!AH139+Junio!AH139+Julio!AH139+Agosto!AH139+Septiembre!AH139+'Octubre '!AH139+Noviembre!AH139+'Diciembre '!AH139</f>
        <v>0</v>
      </c>
      <c r="AI139" s="115">
        <f>+enero!AI139+Febrero!AI139+'Marzo '!AI139+'Abril '!AI139+'Mayo '!AI139+Junio!AI139+Julio!AI139+Agosto!AI139+Septiembre!AI139+'Octubre '!AI139+Noviembre!AI139+'Diciembre '!AI139</f>
        <v>0</v>
      </c>
      <c r="AJ139" s="115">
        <f>+enero!AJ139+Febrero!AJ139+'Marzo '!AJ139+'Abril '!AJ139+'Mayo '!AJ139+Junio!AJ139+Julio!AJ139+Agosto!AJ139+Septiembre!AJ139+'Octubre '!AJ139+Noviembre!AJ139+'Diciembre '!AJ139</f>
        <v>0</v>
      </c>
      <c r="AK139" s="115">
        <f>+enero!AK139+Febrero!AK139+'Marzo '!AK139+'Abril '!AK139+'Mayo '!AK139+Junio!AK139+Julio!AK139+Agosto!AK139+Septiembre!AK139+'Octubre '!AK139+Noviembre!AK139+'Diciembre '!AK139</f>
        <v>0</v>
      </c>
      <c r="AL139" s="115">
        <f>+enero!AL139+Febrero!AL139+'Marzo '!AL139+'Abril '!AL139+'Mayo '!AL139+Junio!AL139+Julio!AL139+Agosto!AL139+Septiembre!AL139+'Octubre '!AL139+Noviembre!AL139+'Diciembre '!AL139</f>
        <v>0</v>
      </c>
      <c r="AM139" s="115">
        <f>+enero!AM139+Febrero!AM139+'Marzo '!AM139+'Abril '!AM139+'Mayo '!AM139+Junio!AM139+Julio!AM139+Agosto!AM139+Septiembre!AM139+'Octubre '!AM139+Noviembre!AM139+'Diciembre '!AM139</f>
        <v>0</v>
      </c>
      <c r="AN139" s="115">
        <f>+enero!AN139+Febrero!AN139+'Marzo '!AN139+'Abril '!AN139+'Mayo '!AN139+Junio!AN139+Julio!AN139+Agosto!AN139+Septiembre!AN139+'Octubre '!AN139+Noviembre!AN139+'Diciembre '!AN139</f>
        <v>0</v>
      </c>
      <c r="AO139" s="115">
        <f>+enero!AO139+Febrero!AO139+'Marzo '!AO139+'Abril '!AO139+'Mayo '!AO139+Junio!AO139+Julio!AO139+Agosto!AO139+Septiembre!AO139+'Octubre '!AO139+Noviembre!AO139+'Diciembre '!AO139</f>
        <v>0</v>
      </c>
      <c r="AP139" s="115">
        <f>+enero!AP139+Febrero!AP139+'Marzo '!AP139+'Abril '!AP139+'Mayo '!AP139+Junio!AP139+Julio!AP139+Agosto!AP139+Septiembre!AP139+'Octubre '!AP139+Noviembre!AP139+'Diciembre '!AP139</f>
        <v>0</v>
      </c>
      <c r="AQ139" s="115">
        <f>+enero!AQ139+Febrero!AQ139+'Marzo '!AQ139+'Abril '!AQ139+'Mayo '!AQ139+Junio!AQ139+Julio!AQ139+Agosto!AQ139+Septiembre!AQ139+'Octubre '!AQ139+Noviembre!AQ139+'Diciembre '!AQ139</f>
        <v>0</v>
      </c>
      <c r="AR139" s="115">
        <f>+enero!AR139+Febrero!AR139+'Marzo '!AR139+'Abril '!AR139+'Mayo '!AR139+Junio!AR139+Julio!AR139+Agosto!AR139+Septiembre!AR139+'Octubre '!AR139+Noviembre!AR139+'Diciembre '!AR139</f>
        <v>0</v>
      </c>
      <c r="AS139" s="310" t="s">
        <v>194</v>
      </c>
      <c r="AT139" s="240"/>
      <c r="AU139" s="240"/>
      <c r="BY139" s="227"/>
      <c r="BZ139" s="227"/>
      <c r="CA139" s="227"/>
      <c r="CB139" s="227"/>
      <c r="CC139" s="227"/>
      <c r="CD139" s="227"/>
      <c r="CE139" s="227"/>
      <c r="CF139" s="227"/>
      <c r="CG139" s="494">
        <v>0</v>
      </c>
      <c r="CH139" s="494">
        <v>0</v>
      </c>
      <c r="CI139" s="494">
        <v>0</v>
      </c>
      <c r="CJ139" s="494"/>
      <c r="CK139" s="494"/>
      <c r="CL139" s="494"/>
      <c r="CM139" s="494"/>
      <c r="CN139" s="494"/>
      <c r="CO139" s="227"/>
    </row>
    <row r="140" spans="1:93" s="226" customFormat="1" x14ac:dyDescent="0.2">
      <c r="A140" s="1230" t="s">
        <v>105</v>
      </c>
      <c r="B140" s="1230"/>
      <c r="C140" s="1231"/>
      <c r="D140" s="397">
        <f t="shared" si="19"/>
        <v>0</v>
      </c>
      <c r="E140" s="397">
        <f t="shared" si="20"/>
        <v>0</v>
      </c>
      <c r="F140" s="397">
        <f t="shared" si="20"/>
        <v>0</v>
      </c>
      <c r="G140" s="115">
        <f>+enero!G140+Febrero!G140+'Marzo '!G140+'Abril '!G140+'Mayo '!G140+Junio!G140+Julio!G140+Agosto!G140+Septiembre!G140+'Octubre '!G140+Noviembre!G140+'Diciembre '!G140</f>
        <v>0</v>
      </c>
      <c r="H140" s="115">
        <f>+enero!H140+Febrero!H140+'Marzo '!H140+'Abril '!H140+'Mayo '!H140+Junio!H140+Julio!H140+Agosto!H140+Septiembre!H140+'Octubre '!H140+Noviembre!H140+'Diciembre '!H140</f>
        <v>0</v>
      </c>
      <c r="I140" s="115">
        <f>+enero!I140+Febrero!I140+'Marzo '!I140+'Abril '!I140+'Mayo '!I140+Junio!I140+Julio!I140+Agosto!I140+Septiembre!I140+'Octubre '!I140+Noviembre!I140+'Diciembre '!I140</f>
        <v>0</v>
      </c>
      <c r="J140" s="115">
        <f>+enero!J140+Febrero!J140+'Marzo '!J140+'Abril '!J140+'Mayo '!J140+Junio!J140+Julio!J140+Agosto!J140+Septiembre!J140+'Octubre '!J140+Noviembre!J140+'Diciembre '!J140</f>
        <v>0</v>
      </c>
      <c r="K140" s="115">
        <f>+enero!K140+Febrero!K140+'Marzo '!K140+'Abril '!K140+'Mayo '!K140+Junio!K140+Julio!K140+Agosto!K140+Septiembre!K140+'Octubre '!K140+Noviembre!K140+'Diciembre '!K140</f>
        <v>0</v>
      </c>
      <c r="L140" s="115">
        <f>+enero!L140+Febrero!L140+'Marzo '!L140+'Abril '!L140+'Mayo '!L140+Junio!L140+Julio!L140+Agosto!L140+Septiembre!L140+'Octubre '!L140+Noviembre!L140+'Diciembre '!L140</f>
        <v>0</v>
      </c>
      <c r="M140" s="115">
        <f>+enero!M140+Febrero!M140+'Marzo '!M140+'Abril '!M140+'Mayo '!M140+Junio!M140+Julio!M140+Agosto!M140+Septiembre!M140+'Octubre '!M140+Noviembre!M140+'Diciembre '!M140</f>
        <v>0</v>
      </c>
      <c r="N140" s="115">
        <f>+enero!N140+Febrero!N140+'Marzo '!N140+'Abril '!N140+'Mayo '!N140+Junio!N140+Julio!N140+Agosto!N140+Septiembre!N140+'Octubre '!N140+Noviembre!N140+'Diciembre '!N140</f>
        <v>0</v>
      </c>
      <c r="O140" s="115">
        <f>+enero!O140+Febrero!O140+'Marzo '!O140+'Abril '!O140+'Mayo '!O140+Junio!O140+Julio!O140+Agosto!O140+Septiembre!O140+'Octubre '!O140+Noviembre!O140+'Diciembre '!O140</f>
        <v>0</v>
      </c>
      <c r="P140" s="115">
        <f>+enero!P140+Febrero!P140+'Marzo '!P140+'Abril '!P140+'Mayo '!P140+Junio!P140+Julio!P140+Agosto!P140+Septiembre!P140+'Octubre '!P140+Noviembre!P140+'Diciembre '!P140</f>
        <v>0</v>
      </c>
      <c r="Q140" s="115">
        <f>+enero!Q140+Febrero!Q140+'Marzo '!Q140+'Abril '!Q140+'Mayo '!Q140+Junio!Q140+Julio!Q140+Agosto!Q140+Septiembre!Q140+'Octubre '!Q140+Noviembre!Q140+'Diciembre '!Q140</f>
        <v>0</v>
      </c>
      <c r="R140" s="115">
        <f>+enero!R140+Febrero!R140+'Marzo '!R140+'Abril '!R140+'Mayo '!R140+Junio!R140+Julio!R140+Agosto!R140+Septiembre!R140+'Octubre '!R140+Noviembre!R140+'Diciembre '!R140</f>
        <v>0</v>
      </c>
      <c r="S140" s="115">
        <f>+enero!S140+Febrero!S140+'Marzo '!S140+'Abril '!S140+'Mayo '!S140+Junio!S140+Julio!S140+Agosto!S140+Septiembre!S140+'Octubre '!S140+Noviembre!S140+'Diciembre '!S140</f>
        <v>0</v>
      </c>
      <c r="T140" s="115">
        <f>+enero!T140+Febrero!T140+'Marzo '!T140+'Abril '!T140+'Mayo '!T140+Junio!T140+Julio!T140+Agosto!T140+Septiembre!T140+'Octubre '!T140+Noviembre!T140+'Diciembre '!T140</f>
        <v>0</v>
      </c>
      <c r="U140" s="115">
        <f>+enero!U140+Febrero!U140+'Marzo '!U140+'Abril '!U140+'Mayo '!U140+Junio!U140+Julio!U140+Agosto!U140+Septiembre!U140+'Octubre '!U140+Noviembre!U140+'Diciembre '!U140</f>
        <v>0</v>
      </c>
      <c r="V140" s="115">
        <f>+enero!V140+Febrero!V140+'Marzo '!V140+'Abril '!V140+'Mayo '!V140+Junio!V140+Julio!V140+Agosto!V140+Septiembre!V140+'Octubre '!V140+Noviembre!V140+'Diciembre '!V140</f>
        <v>0</v>
      </c>
      <c r="W140" s="115">
        <f>+enero!W140+Febrero!W140+'Marzo '!W140+'Abril '!W140+'Mayo '!W140+Junio!W140+Julio!W140+Agosto!W140+Septiembre!W140+'Octubre '!W140+Noviembre!W140+'Diciembre '!W140</f>
        <v>0</v>
      </c>
      <c r="X140" s="115">
        <f>+enero!X140+Febrero!X140+'Marzo '!X140+'Abril '!X140+'Mayo '!X140+Junio!X140+Julio!X140+Agosto!X140+Septiembre!X140+'Octubre '!X140+Noviembre!X140+'Diciembre '!X140</f>
        <v>0</v>
      </c>
      <c r="Y140" s="115">
        <f>+enero!Y140+Febrero!Y140+'Marzo '!Y140+'Abril '!Y140+'Mayo '!Y140+Junio!Y140+Julio!Y140+Agosto!Y140+Septiembre!Y140+'Octubre '!Y140+Noviembre!Y140+'Diciembre '!Y140</f>
        <v>0</v>
      </c>
      <c r="Z140" s="115">
        <f>+enero!Z140+Febrero!Z140+'Marzo '!Z140+'Abril '!Z140+'Mayo '!Z140+Junio!Z140+Julio!Z140+Agosto!Z140+Septiembre!Z140+'Octubre '!Z140+Noviembre!Z140+'Diciembre '!Z140</f>
        <v>0</v>
      </c>
      <c r="AA140" s="115">
        <f>+enero!AA140+Febrero!AA140+'Marzo '!AA140+'Abril '!AA140+'Mayo '!AA140+Junio!AA140+Julio!AA140+Agosto!AA140+Septiembre!AA140+'Octubre '!AA140+Noviembre!AA140+'Diciembre '!AA140</f>
        <v>0</v>
      </c>
      <c r="AB140" s="115">
        <f>+enero!AB140+Febrero!AB140+'Marzo '!AB140+'Abril '!AB140+'Mayo '!AB140+Junio!AB140+Julio!AB140+Agosto!AB140+Septiembre!AB140+'Octubre '!AB140+Noviembre!AB140+'Diciembre '!AB140</f>
        <v>0</v>
      </c>
      <c r="AC140" s="115">
        <f>+enero!AC140+Febrero!AC140+'Marzo '!AC140+'Abril '!AC140+'Mayo '!AC140+Junio!AC140+Julio!AC140+Agosto!AC140+Septiembre!AC140+'Octubre '!AC140+Noviembre!AC140+'Diciembre '!AC140</f>
        <v>0</v>
      </c>
      <c r="AD140" s="115">
        <f>+enero!AD140+Febrero!AD140+'Marzo '!AD140+'Abril '!AD140+'Mayo '!AD140+Junio!AD140+Julio!AD140+Agosto!AD140+Septiembre!AD140+'Octubre '!AD140+Noviembre!AD140+'Diciembre '!AD140</f>
        <v>0</v>
      </c>
      <c r="AE140" s="115">
        <f>+enero!AE140+Febrero!AE140+'Marzo '!AE140+'Abril '!AE140+'Mayo '!AE140+Junio!AE140+Julio!AE140+Agosto!AE140+Septiembre!AE140+'Octubre '!AE140+Noviembre!AE140+'Diciembre '!AE140</f>
        <v>0</v>
      </c>
      <c r="AF140" s="115">
        <f>+enero!AF140+Febrero!AF140+'Marzo '!AF140+'Abril '!AF140+'Mayo '!AF140+Junio!AF140+Julio!AF140+Agosto!AF140+Septiembre!AF140+'Octubre '!AF140+Noviembre!AF140+'Diciembre '!AF140</f>
        <v>0</v>
      </c>
      <c r="AG140" s="115">
        <f>+enero!AG140+Febrero!AG140+'Marzo '!AG140+'Abril '!AG140+'Mayo '!AG140+Junio!AG140+Julio!AG140+Agosto!AG140+Septiembre!AG140+'Octubre '!AG140+Noviembre!AG140+'Diciembre '!AG140</f>
        <v>0</v>
      </c>
      <c r="AH140" s="115">
        <f>+enero!AH140+Febrero!AH140+'Marzo '!AH140+'Abril '!AH140+'Mayo '!AH140+Junio!AH140+Julio!AH140+Agosto!AH140+Septiembre!AH140+'Octubre '!AH140+Noviembre!AH140+'Diciembre '!AH140</f>
        <v>0</v>
      </c>
      <c r="AI140" s="115">
        <f>+enero!AI140+Febrero!AI140+'Marzo '!AI140+'Abril '!AI140+'Mayo '!AI140+Junio!AI140+Julio!AI140+Agosto!AI140+Septiembre!AI140+'Octubre '!AI140+Noviembre!AI140+'Diciembre '!AI140</f>
        <v>0</v>
      </c>
      <c r="AJ140" s="115">
        <f>+enero!AJ140+Febrero!AJ140+'Marzo '!AJ140+'Abril '!AJ140+'Mayo '!AJ140+Junio!AJ140+Julio!AJ140+Agosto!AJ140+Septiembre!AJ140+'Octubre '!AJ140+Noviembre!AJ140+'Diciembre '!AJ140</f>
        <v>0</v>
      </c>
      <c r="AK140" s="115">
        <f>+enero!AK140+Febrero!AK140+'Marzo '!AK140+'Abril '!AK140+'Mayo '!AK140+Junio!AK140+Julio!AK140+Agosto!AK140+Septiembre!AK140+'Octubre '!AK140+Noviembre!AK140+'Diciembre '!AK140</f>
        <v>0</v>
      </c>
      <c r="AL140" s="115">
        <f>+enero!AL140+Febrero!AL140+'Marzo '!AL140+'Abril '!AL140+'Mayo '!AL140+Junio!AL140+Julio!AL140+Agosto!AL140+Septiembre!AL140+'Octubre '!AL140+Noviembre!AL140+'Diciembre '!AL140</f>
        <v>0</v>
      </c>
      <c r="AM140" s="115">
        <f>+enero!AM140+Febrero!AM140+'Marzo '!AM140+'Abril '!AM140+'Mayo '!AM140+Junio!AM140+Julio!AM140+Agosto!AM140+Septiembre!AM140+'Octubre '!AM140+Noviembre!AM140+'Diciembre '!AM140</f>
        <v>0</v>
      </c>
      <c r="AN140" s="115">
        <f>+enero!AN140+Febrero!AN140+'Marzo '!AN140+'Abril '!AN140+'Mayo '!AN140+Junio!AN140+Julio!AN140+Agosto!AN140+Septiembre!AN140+'Octubre '!AN140+Noviembre!AN140+'Diciembre '!AN140</f>
        <v>0</v>
      </c>
      <c r="AO140" s="115">
        <f>+enero!AO140+Febrero!AO140+'Marzo '!AO140+'Abril '!AO140+'Mayo '!AO140+Junio!AO140+Julio!AO140+Agosto!AO140+Septiembre!AO140+'Octubre '!AO140+Noviembre!AO140+'Diciembre '!AO140</f>
        <v>0</v>
      </c>
      <c r="AP140" s="115">
        <f>+enero!AP140+Febrero!AP140+'Marzo '!AP140+'Abril '!AP140+'Mayo '!AP140+Junio!AP140+Julio!AP140+Agosto!AP140+Septiembre!AP140+'Octubre '!AP140+Noviembre!AP140+'Diciembre '!AP140</f>
        <v>0</v>
      </c>
      <c r="AQ140" s="115">
        <f>+enero!AQ140+Febrero!AQ140+'Marzo '!AQ140+'Abril '!AQ140+'Mayo '!AQ140+Junio!AQ140+Julio!AQ140+Agosto!AQ140+Septiembre!AQ140+'Octubre '!AQ140+Noviembre!AQ140+'Diciembre '!AQ140</f>
        <v>0</v>
      </c>
      <c r="AR140" s="115">
        <f>+enero!AR140+Febrero!AR140+'Marzo '!AR140+'Abril '!AR140+'Mayo '!AR140+Junio!AR140+Julio!AR140+Agosto!AR140+Septiembre!AR140+'Octubre '!AR140+Noviembre!AR140+'Diciembre '!AR140</f>
        <v>0</v>
      </c>
      <c r="AS140" s="310" t="s">
        <v>194</v>
      </c>
      <c r="AT140" s="240"/>
      <c r="AU140" s="240"/>
      <c r="BY140" s="227"/>
      <c r="BZ140" s="227"/>
      <c r="CA140" s="227"/>
      <c r="CB140" s="227"/>
      <c r="CC140" s="227"/>
      <c r="CD140" s="227"/>
      <c r="CE140" s="227"/>
      <c r="CF140" s="227"/>
      <c r="CG140" s="494">
        <v>0</v>
      </c>
      <c r="CH140" s="494">
        <v>0</v>
      </c>
      <c r="CI140" s="494">
        <v>0</v>
      </c>
      <c r="CJ140" s="494"/>
      <c r="CK140" s="494"/>
      <c r="CL140" s="494"/>
      <c r="CM140" s="494"/>
      <c r="CN140" s="494"/>
      <c r="CO140" s="227"/>
    </row>
    <row r="141" spans="1:93" s="226" customFormat="1" x14ac:dyDescent="0.2">
      <c r="A141" s="1263" t="s">
        <v>182</v>
      </c>
      <c r="B141" s="1264"/>
      <c r="C141" s="1265"/>
      <c r="D141" s="258">
        <f t="shared" si="19"/>
        <v>354</v>
      </c>
      <c r="E141" s="258">
        <f t="shared" si="20"/>
        <v>163</v>
      </c>
      <c r="F141" s="258">
        <f t="shared" si="20"/>
        <v>191</v>
      </c>
      <c r="G141" s="115">
        <f>+enero!G141+Febrero!G141+'Marzo '!G141+'Abril '!G141+'Mayo '!G141+Junio!G141+Julio!G141+Agosto!G141+Septiembre!G141+'Octubre '!G141+Noviembre!G141+'Diciembre '!G141</f>
        <v>11</v>
      </c>
      <c r="H141" s="115">
        <f>+enero!H141+Febrero!H141+'Marzo '!H141+'Abril '!H141+'Mayo '!H141+Junio!H141+Julio!H141+Agosto!H141+Septiembre!H141+'Octubre '!H141+Noviembre!H141+'Diciembre '!H141</f>
        <v>4</v>
      </c>
      <c r="I141" s="115">
        <f>+enero!I141+Febrero!I141+'Marzo '!I141+'Abril '!I141+'Mayo '!I141+Junio!I141+Julio!I141+Agosto!I141+Septiembre!I141+'Octubre '!I141+Noviembre!I141+'Diciembre '!I141</f>
        <v>39</v>
      </c>
      <c r="J141" s="115">
        <f>+enero!J141+Febrero!J141+'Marzo '!J141+'Abril '!J141+'Mayo '!J141+Junio!J141+Julio!J141+Agosto!J141+Septiembre!J141+'Octubre '!J141+Noviembre!J141+'Diciembre '!J141</f>
        <v>9</v>
      </c>
      <c r="K141" s="115">
        <f>+enero!K141+Febrero!K141+'Marzo '!K141+'Abril '!K141+'Mayo '!K141+Junio!K141+Julio!K141+Agosto!K141+Septiembre!K141+'Octubre '!K141+Noviembre!K141+'Diciembre '!K141</f>
        <v>47</v>
      </c>
      <c r="L141" s="115">
        <f>+enero!L141+Febrero!L141+'Marzo '!L141+'Abril '!L141+'Mayo '!L141+Junio!L141+Julio!L141+Agosto!L141+Septiembre!L141+'Octubre '!L141+Noviembre!L141+'Diciembre '!L141</f>
        <v>28</v>
      </c>
      <c r="M141" s="115">
        <f>+enero!M141+Febrero!M141+'Marzo '!M141+'Abril '!M141+'Mayo '!M141+Junio!M141+Julio!M141+Agosto!M141+Septiembre!M141+'Octubre '!M141+Noviembre!M141+'Diciembre '!M141</f>
        <v>13</v>
      </c>
      <c r="N141" s="115">
        <f>+enero!N141+Febrero!N141+'Marzo '!N141+'Abril '!N141+'Mayo '!N141+Junio!N141+Julio!N141+Agosto!N141+Septiembre!N141+'Octubre '!N141+Noviembre!N141+'Diciembre '!N141</f>
        <v>23</v>
      </c>
      <c r="O141" s="115">
        <f>+enero!O141+Febrero!O141+'Marzo '!O141+'Abril '!O141+'Mayo '!O141+Junio!O141+Julio!O141+Agosto!O141+Septiembre!O141+'Octubre '!O141+Noviembre!O141+'Diciembre '!O141</f>
        <v>12</v>
      </c>
      <c r="P141" s="115">
        <f>+enero!P141+Febrero!P141+'Marzo '!P141+'Abril '!P141+'Mayo '!P141+Junio!P141+Julio!P141+Agosto!P141+Septiembre!P141+'Octubre '!P141+Noviembre!P141+'Diciembre '!P141</f>
        <v>4</v>
      </c>
      <c r="Q141" s="115">
        <f>+enero!Q141+Febrero!Q141+'Marzo '!Q141+'Abril '!Q141+'Mayo '!Q141+Junio!Q141+Julio!Q141+Agosto!Q141+Septiembre!Q141+'Octubre '!Q141+Noviembre!Q141+'Diciembre '!Q141</f>
        <v>9</v>
      </c>
      <c r="R141" s="115">
        <f>+enero!R141+Febrero!R141+'Marzo '!R141+'Abril '!R141+'Mayo '!R141+Junio!R141+Julio!R141+Agosto!R141+Septiembre!R141+'Octubre '!R141+Noviembre!R141+'Diciembre '!R141</f>
        <v>11</v>
      </c>
      <c r="S141" s="115">
        <f>+enero!S141+Febrero!S141+'Marzo '!S141+'Abril '!S141+'Mayo '!S141+Junio!S141+Julio!S141+Agosto!S141+Septiembre!S141+'Octubre '!S141+Noviembre!S141+'Diciembre '!S141</f>
        <v>4</v>
      </c>
      <c r="T141" s="115">
        <f>+enero!T141+Febrero!T141+'Marzo '!T141+'Abril '!T141+'Mayo '!T141+Junio!T141+Julio!T141+Agosto!T141+Septiembre!T141+'Octubre '!T141+Noviembre!T141+'Diciembre '!T141</f>
        <v>15</v>
      </c>
      <c r="U141" s="115">
        <f>+enero!U141+Febrero!U141+'Marzo '!U141+'Abril '!U141+'Mayo '!U141+Junio!U141+Julio!U141+Agosto!U141+Septiembre!U141+'Octubre '!U141+Noviembre!U141+'Diciembre '!U141</f>
        <v>6</v>
      </c>
      <c r="V141" s="115">
        <f>+enero!V141+Febrero!V141+'Marzo '!V141+'Abril '!V141+'Mayo '!V141+Junio!V141+Julio!V141+Agosto!V141+Septiembre!V141+'Octubre '!V141+Noviembre!V141+'Diciembre '!V141</f>
        <v>10</v>
      </c>
      <c r="W141" s="115">
        <f>+enero!W141+Febrero!W141+'Marzo '!W141+'Abril '!W141+'Mayo '!W141+Junio!W141+Julio!W141+Agosto!W141+Septiembre!W141+'Octubre '!W141+Noviembre!W141+'Diciembre '!W141</f>
        <v>3</v>
      </c>
      <c r="X141" s="115">
        <f>+enero!X141+Febrero!X141+'Marzo '!X141+'Abril '!X141+'Mayo '!X141+Junio!X141+Julio!X141+Agosto!X141+Septiembre!X141+'Octubre '!X141+Noviembre!X141+'Diciembre '!X141</f>
        <v>25</v>
      </c>
      <c r="Y141" s="115">
        <f>+enero!Y141+Febrero!Y141+'Marzo '!Y141+'Abril '!Y141+'Mayo '!Y141+Junio!Y141+Julio!Y141+Agosto!Y141+Septiembre!Y141+'Octubre '!Y141+Noviembre!Y141+'Diciembre '!Y141</f>
        <v>0</v>
      </c>
      <c r="Z141" s="115">
        <f>+enero!Z141+Febrero!Z141+'Marzo '!Z141+'Abril '!Z141+'Mayo '!Z141+Junio!Z141+Julio!Z141+Agosto!Z141+Septiembre!Z141+'Octubre '!Z141+Noviembre!Z141+'Diciembre '!Z141</f>
        <v>10</v>
      </c>
      <c r="AA141" s="115">
        <f>+enero!AA141+Febrero!AA141+'Marzo '!AA141+'Abril '!AA141+'Mayo '!AA141+Junio!AA141+Julio!AA141+Agosto!AA141+Septiembre!AA141+'Octubre '!AA141+Noviembre!AA141+'Diciembre '!AA141</f>
        <v>5</v>
      </c>
      <c r="AB141" s="115">
        <f>+enero!AB141+Febrero!AB141+'Marzo '!AB141+'Abril '!AB141+'Mayo '!AB141+Junio!AB141+Julio!AB141+Agosto!AB141+Septiembre!AB141+'Octubre '!AB141+Noviembre!AB141+'Diciembre '!AB141</f>
        <v>14</v>
      </c>
      <c r="AC141" s="115">
        <f>+enero!AC141+Febrero!AC141+'Marzo '!AC141+'Abril '!AC141+'Mayo '!AC141+Junio!AC141+Julio!AC141+Agosto!AC141+Septiembre!AC141+'Octubre '!AC141+Noviembre!AC141+'Diciembre '!AC141</f>
        <v>4</v>
      </c>
      <c r="AD141" s="115">
        <f>+enero!AD141+Febrero!AD141+'Marzo '!AD141+'Abril '!AD141+'Mayo '!AD141+Junio!AD141+Julio!AD141+Agosto!AD141+Septiembre!AD141+'Octubre '!AD141+Noviembre!AD141+'Diciembre '!AD141</f>
        <v>11</v>
      </c>
      <c r="AE141" s="115">
        <f>+enero!AE141+Febrero!AE141+'Marzo '!AE141+'Abril '!AE141+'Mayo '!AE141+Junio!AE141+Julio!AE141+Agosto!AE141+Septiembre!AE141+'Octubre '!AE141+Noviembre!AE141+'Diciembre '!AE141</f>
        <v>5</v>
      </c>
      <c r="AF141" s="115">
        <f>+enero!AF141+Febrero!AF141+'Marzo '!AF141+'Abril '!AF141+'Mayo '!AF141+Junio!AF141+Julio!AF141+Agosto!AF141+Septiembre!AF141+'Octubre '!AF141+Noviembre!AF141+'Diciembre '!AF141</f>
        <v>17</v>
      </c>
      <c r="AG141" s="115">
        <f>+enero!AG141+Febrero!AG141+'Marzo '!AG141+'Abril '!AG141+'Mayo '!AG141+Junio!AG141+Julio!AG141+Agosto!AG141+Septiembre!AG141+'Octubre '!AG141+Noviembre!AG141+'Diciembre '!AG141</f>
        <v>2</v>
      </c>
      <c r="AH141" s="115">
        <f>+enero!AH141+Febrero!AH141+'Marzo '!AH141+'Abril '!AH141+'Mayo '!AH141+Junio!AH141+Julio!AH141+Agosto!AH141+Septiembre!AH141+'Octubre '!AH141+Noviembre!AH141+'Diciembre '!AH141</f>
        <v>1</v>
      </c>
      <c r="AI141" s="115">
        <f>+enero!AI141+Febrero!AI141+'Marzo '!AI141+'Abril '!AI141+'Mayo '!AI141+Junio!AI141+Julio!AI141+Agosto!AI141+Septiembre!AI141+'Octubre '!AI141+Noviembre!AI141+'Diciembre '!AI141</f>
        <v>2</v>
      </c>
      <c r="AJ141" s="115">
        <f>+enero!AJ141+Febrero!AJ141+'Marzo '!AJ141+'Abril '!AJ141+'Mayo '!AJ141+Junio!AJ141+Julio!AJ141+Agosto!AJ141+Septiembre!AJ141+'Octubre '!AJ141+Noviembre!AJ141+'Diciembre '!AJ141</f>
        <v>6</v>
      </c>
      <c r="AK141" s="115">
        <f>+enero!AK141+Febrero!AK141+'Marzo '!AK141+'Abril '!AK141+'Mayo '!AK141+Junio!AK141+Julio!AK141+Agosto!AK141+Septiembre!AK141+'Octubre '!AK141+Noviembre!AK141+'Diciembre '!AK141</f>
        <v>0</v>
      </c>
      <c r="AL141" s="115">
        <f>+enero!AL141+Febrero!AL141+'Marzo '!AL141+'Abril '!AL141+'Mayo '!AL141+Junio!AL141+Julio!AL141+Agosto!AL141+Septiembre!AL141+'Octubre '!AL141+Noviembre!AL141+'Diciembre '!AL141</f>
        <v>1</v>
      </c>
      <c r="AM141" s="115">
        <f>+enero!AM141+Febrero!AM141+'Marzo '!AM141+'Abril '!AM141+'Mayo '!AM141+Junio!AM141+Julio!AM141+Agosto!AM141+Septiembre!AM141+'Octubre '!AM141+Noviembre!AM141+'Diciembre '!AM141</f>
        <v>1</v>
      </c>
      <c r="AN141" s="115">
        <f>+enero!AN141+Febrero!AN141+'Marzo '!AN141+'Abril '!AN141+'Mayo '!AN141+Junio!AN141+Julio!AN141+Agosto!AN141+Septiembre!AN141+'Octubre '!AN141+Noviembre!AN141+'Diciembre '!AN141</f>
        <v>2</v>
      </c>
      <c r="AO141" s="115">
        <f>+enero!AO141+Febrero!AO141+'Marzo '!AO141+'Abril '!AO141+'Mayo '!AO141+Junio!AO141+Julio!AO141+Agosto!AO141+Septiembre!AO141+'Octubre '!AO141+Noviembre!AO141+'Diciembre '!AO141</f>
        <v>0</v>
      </c>
      <c r="AP141" s="115">
        <f>+enero!AP141+Febrero!AP141+'Marzo '!AP141+'Abril '!AP141+'Mayo '!AP141+Junio!AP141+Julio!AP141+Agosto!AP141+Septiembre!AP141+'Octubre '!AP141+Noviembre!AP141+'Diciembre '!AP141</f>
        <v>0</v>
      </c>
      <c r="AQ141" s="115">
        <f>+enero!AQ141+Febrero!AQ141+'Marzo '!AQ141+'Abril '!AQ141+'Mayo '!AQ141+Junio!AQ141+Julio!AQ141+Agosto!AQ141+Septiembre!AQ141+'Octubre '!AQ141+Noviembre!AQ141+'Diciembre '!AQ141</f>
        <v>0</v>
      </c>
      <c r="AR141" s="115">
        <f>+enero!AR141+Febrero!AR141+'Marzo '!AR141+'Abril '!AR141+'Mayo '!AR141+Junio!AR141+Julio!AR141+Agosto!AR141+Septiembre!AR141+'Octubre '!AR141+Noviembre!AR141+'Diciembre '!AR141</f>
        <v>1</v>
      </c>
      <c r="AS141" s="310" t="s">
        <v>194</v>
      </c>
      <c r="AT141" s="240"/>
      <c r="AU141" s="240"/>
      <c r="BY141" s="227"/>
      <c r="BZ141" s="227"/>
      <c r="CA141" s="227"/>
      <c r="CB141" s="227"/>
      <c r="CC141" s="227"/>
      <c r="CD141" s="227"/>
      <c r="CE141" s="227"/>
      <c r="CF141" s="227"/>
      <c r="CG141" s="494">
        <v>0</v>
      </c>
      <c r="CH141" s="494">
        <v>0</v>
      </c>
      <c r="CI141" s="494">
        <v>0</v>
      </c>
      <c r="CJ141" s="494"/>
      <c r="CK141" s="494"/>
      <c r="CL141" s="494"/>
      <c r="CM141" s="494"/>
      <c r="CN141" s="494"/>
      <c r="CO141" s="227"/>
    </row>
    <row r="142" spans="1:93" s="226" customFormat="1" ht="14.25" customHeight="1" x14ac:dyDescent="0.2">
      <c r="A142" s="1247" t="s">
        <v>106</v>
      </c>
      <c r="B142" s="1353" t="s">
        <v>107</v>
      </c>
      <c r="C142" s="1354"/>
      <c r="D142" s="398">
        <f t="shared" si="19"/>
        <v>0</v>
      </c>
      <c r="E142" s="398">
        <f t="shared" si="20"/>
        <v>0</v>
      </c>
      <c r="F142" s="398">
        <f t="shared" si="20"/>
        <v>0</v>
      </c>
      <c r="G142" s="115">
        <f>+enero!G142+Febrero!G142+'Marzo '!G142+'Abril '!G142+'Mayo '!G142+Junio!G142+Julio!G142+Agosto!G142+Septiembre!G142+'Octubre '!G142+Noviembre!G142+'Diciembre '!G142</f>
        <v>0</v>
      </c>
      <c r="H142" s="115">
        <f>+enero!H142+Febrero!H142+'Marzo '!H142+'Abril '!H142+'Mayo '!H142+Junio!H142+Julio!H142+Agosto!H142+Septiembre!H142+'Octubre '!H142+Noviembre!H142+'Diciembre '!H142</f>
        <v>0</v>
      </c>
      <c r="I142" s="115">
        <f>+enero!I142+Febrero!I142+'Marzo '!I142+'Abril '!I142+'Mayo '!I142+Junio!I142+Julio!I142+Agosto!I142+Septiembre!I142+'Octubre '!I142+Noviembre!I142+'Diciembre '!I142</f>
        <v>0</v>
      </c>
      <c r="J142" s="115">
        <f>+enero!J142+Febrero!J142+'Marzo '!J142+'Abril '!J142+'Mayo '!J142+Junio!J142+Julio!J142+Agosto!J142+Septiembre!J142+'Octubre '!J142+Noviembre!J142+'Diciembre '!J142</f>
        <v>0</v>
      </c>
      <c r="K142" s="115">
        <f>+enero!K142+Febrero!K142+'Marzo '!K142+'Abril '!K142+'Mayo '!K142+Junio!K142+Julio!K142+Agosto!K142+Septiembre!K142+'Octubre '!K142+Noviembre!K142+'Diciembre '!K142</f>
        <v>0</v>
      </c>
      <c r="L142" s="115">
        <f>+enero!L142+Febrero!L142+'Marzo '!L142+'Abril '!L142+'Mayo '!L142+Junio!L142+Julio!L142+Agosto!L142+Septiembre!L142+'Octubre '!L142+Noviembre!L142+'Diciembre '!L142</f>
        <v>0</v>
      </c>
      <c r="M142" s="115">
        <f>+enero!M142+Febrero!M142+'Marzo '!M142+'Abril '!M142+'Mayo '!M142+Junio!M142+Julio!M142+Agosto!M142+Septiembre!M142+'Octubre '!M142+Noviembre!M142+'Diciembre '!M142</f>
        <v>0</v>
      </c>
      <c r="N142" s="115">
        <f>+enero!N142+Febrero!N142+'Marzo '!N142+'Abril '!N142+'Mayo '!N142+Junio!N142+Julio!N142+Agosto!N142+Septiembre!N142+'Octubre '!N142+Noviembre!N142+'Diciembre '!N142</f>
        <v>0</v>
      </c>
      <c r="O142" s="115">
        <f>+enero!O142+Febrero!O142+'Marzo '!O142+'Abril '!O142+'Mayo '!O142+Junio!O142+Julio!O142+Agosto!O142+Septiembre!O142+'Octubre '!O142+Noviembre!O142+'Diciembre '!O142</f>
        <v>0</v>
      </c>
      <c r="P142" s="115">
        <f>+enero!P142+Febrero!P142+'Marzo '!P142+'Abril '!P142+'Mayo '!P142+Junio!P142+Julio!P142+Agosto!P142+Septiembre!P142+'Octubre '!P142+Noviembre!P142+'Diciembre '!P142</f>
        <v>0</v>
      </c>
      <c r="Q142" s="115">
        <f>+enero!Q142+Febrero!Q142+'Marzo '!Q142+'Abril '!Q142+'Mayo '!Q142+Junio!Q142+Julio!Q142+Agosto!Q142+Septiembre!Q142+'Octubre '!Q142+Noviembre!Q142+'Diciembre '!Q142</f>
        <v>0</v>
      </c>
      <c r="R142" s="115">
        <f>+enero!R142+Febrero!R142+'Marzo '!R142+'Abril '!R142+'Mayo '!R142+Junio!R142+Julio!R142+Agosto!R142+Septiembre!R142+'Octubre '!R142+Noviembre!R142+'Diciembre '!R142</f>
        <v>0</v>
      </c>
      <c r="S142" s="115">
        <f>+enero!S142+Febrero!S142+'Marzo '!S142+'Abril '!S142+'Mayo '!S142+Junio!S142+Julio!S142+Agosto!S142+Septiembre!S142+'Octubre '!S142+Noviembre!S142+'Diciembre '!S142</f>
        <v>0</v>
      </c>
      <c r="T142" s="115">
        <f>+enero!T142+Febrero!T142+'Marzo '!T142+'Abril '!T142+'Mayo '!T142+Junio!T142+Julio!T142+Agosto!T142+Septiembre!T142+'Octubre '!T142+Noviembre!T142+'Diciembre '!T142</f>
        <v>0</v>
      </c>
      <c r="U142" s="115">
        <f>+enero!U142+Febrero!U142+'Marzo '!U142+'Abril '!U142+'Mayo '!U142+Junio!U142+Julio!U142+Agosto!U142+Septiembre!U142+'Octubre '!U142+Noviembre!U142+'Diciembre '!U142</f>
        <v>0</v>
      </c>
      <c r="V142" s="115">
        <f>+enero!V142+Febrero!V142+'Marzo '!V142+'Abril '!V142+'Mayo '!V142+Junio!V142+Julio!V142+Agosto!V142+Septiembre!V142+'Octubre '!V142+Noviembre!V142+'Diciembre '!V142</f>
        <v>0</v>
      </c>
      <c r="W142" s="115">
        <f>+enero!W142+Febrero!W142+'Marzo '!W142+'Abril '!W142+'Mayo '!W142+Junio!W142+Julio!W142+Agosto!W142+Septiembre!W142+'Octubre '!W142+Noviembre!W142+'Diciembre '!W142</f>
        <v>0</v>
      </c>
      <c r="X142" s="115">
        <f>+enero!X142+Febrero!X142+'Marzo '!X142+'Abril '!X142+'Mayo '!X142+Junio!X142+Julio!X142+Agosto!X142+Septiembre!X142+'Octubre '!X142+Noviembre!X142+'Diciembre '!X142</f>
        <v>0</v>
      </c>
      <c r="Y142" s="115">
        <f>+enero!Y142+Febrero!Y142+'Marzo '!Y142+'Abril '!Y142+'Mayo '!Y142+Junio!Y142+Julio!Y142+Agosto!Y142+Septiembre!Y142+'Octubre '!Y142+Noviembre!Y142+'Diciembre '!Y142</f>
        <v>0</v>
      </c>
      <c r="Z142" s="115">
        <f>+enero!Z142+Febrero!Z142+'Marzo '!Z142+'Abril '!Z142+'Mayo '!Z142+Junio!Z142+Julio!Z142+Agosto!Z142+Septiembre!Z142+'Octubre '!Z142+Noviembre!Z142+'Diciembre '!Z142</f>
        <v>0</v>
      </c>
      <c r="AA142" s="115">
        <f>+enero!AA142+Febrero!AA142+'Marzo '!AA142+'Abril '!AA142+'Mayo '!AA142+Junio!AA142+Julio!AA142+Agosto!AA142+Septiembre!AA142+'Octubre '!AA142+Noviembre!AA142+'Diciembre '!AA142</f>
        <v>0</v>
      </c>
      <c r="AB142" s="115">
        <f>+enero!AB142+Febrero!AB142+'Marzo '!AB142+'Abril '!AB142+'Mayo '!AB142+Junio!AB142+Julio!AB142+Agosto!AB142+Septiembre!AB142+'Octubre '!AB142+Noviembre!AB142+'Diciembre '!AB142</f>
        <v>0</v>
      </c>
      <c r="AC142" s="115">
        <f>+enero!AC142+Febrero!AC142+'Marzo '!AC142+'Abril '!AC142+'Mayo '!AC142+Junio!AC142+Julio!AC142+Agosto!AC142+Septiembre!AC142+'Octubre '!AC142+Noviembre!AC142+'Diciembre '!AC142</f>
        <v>0</v>
      </c>
      <c r="AD142" s="115">
        <f>+enero!AD142+Febrero!AD142+'Marzo '!AD142+'Abril '!AD142+'Mayo '!AD142+Junio!AD142+Julio!AD142+Agosto!AD142+Septiembre!AD142+'Octubre '!AD142+Noviembre!AD142+'Diciembre '!AD142</f>
        <v>0</v>
      </c>
      <c r="AE142" s="115">
        <f>+enero!AE142+Febrero!AE142+'Marzo '!AE142+'Abril '!AE142+'Mayo '!AE142+Junio!AE142+Julio!AE142+Agosto!AE142+Septiembre!AE142+'Octubre '!AE142+Noviembre!AE142+'Diciembre '!AE142</f>
        <v>0</v>
      </c>
      <c r="AF142" s="115">
        <f>+enero!AF142+Febrero!AF142+'Marzo '!AF142+'Abril '!AF142+'Mayo '!AF142+Junio!AF142+Julio!AF142+Agosto!AF142+Septiembre!AF142+'Octubre '!AF142+Noviembre!AF142+'Diciembre '!AF142</f>
        <v>0</v>
      </c>
      <c r="AG142" s="115">
        <f>+enero!AG142+Febrero!AG142+'Marzo '!AG142+'Abril '!AG142+'Mayo '!AG142+Junio!AG142+Julio!AG142+Agosto!AG142+Septiembre!AG142+'Octubre '!AG142+Noviembre!AG142+'Diciembre '!AG142</f>
        <v>0</v>
      </c>
      <c r="AH142" s="115">
        <f>+enero!AH142+Febrero!AH142+'Marzo '!AH142+'Abril '!AH142+'Mayo '!AH142+Junio!AH142+Julio!AH142+Agosto!AH142+Septiembre!AH142+'Octubre '!AH142+Noviembre!AH142+'Diciembre '!AH142</f>
        <v>0</v>
      </c>
      <c r="AI142" s="115">
        <f>+enero!AI142+Febrero!AI142+'Marzo '!AI142+'Abril '!AI142+'Mayo '!AI142+Junio!AI142+Julio!AI142+Agosto!AI142+Septiembre!AI142+'Octubre '!AI142+Noviembre!AI142+'Diciembre '!AI142</f>
        <v>0</v>
      </c>
      <c r="AJ142" s="115">
        <f>+enero!AJ142+Febrero!AJ142+'Marzo '!AJ142+'Abril '!AJ142+'Mayo '!AJ142+Junio!AJ142+Julio!AJ142+Agosto!AJ142+Septiembre!AJ142+'Octubre '!AJ142+Noviembre!AJ142+'Diciembre '!AJ142</f>
        <v>0</v>
      </c>
      <c r="AK142" s="115">
        <f>+enero!AK142+Febrero!AK142+'Marzo '!AK142+'Abril '!AK142+'Mayo '!AK142+Junio!AK142+Julio!AK142+Agosto!AK142+Septiembre!AK142+'Octubre '!AK142+Noviembre!AK142+'Diciembre '!AK142</f>
        <v>0</v>
      </c>
      <c r="AL142" s="115">
        <f>+enero!AL142+Febrero!AL142+'Marzo '!AL142+'Abril '!AL142+'Mayo '!AL142+Junio!AL142+Julio!AL142+Agosto!AL142+Septiembre!AL142+'Octubre '!AL142+Noviembre!AL142+'Diciembre '!AL142</f>
        <v>0</v>
      </c>
      <c r="AM142" s="115">
        <f>+enero!AM142+Febrero!AM142+'Marzo '!AM142+'Abril '!AM142+'Mayo '!AM142+Junio!AM142+Julio!AM142+Agosto!AM142+Septiembre!AM142+'Octubre '!AM142+Noviembre!AM142+'Diciembre '!AM142</f>
        <v>0</v>
      </c>
      <c r="AN142" s="115">
        <f>+enero!AN142+Febrero!AN142+'Marzo '!AN142+'Abril '!AN142+'Mayo '!AN142+Junio!AN142+Julio!AN142+Agosto!AN142+Septiembre!AN142+'Octubre '!AN142+Noviembre!AN142+'Diciembre '!AN142</f>
        <v>0</v>
      </c>
      <c r="AO142" s="115">
        <f>+enero!AO142+Febrero!AO142+'Marzo '!AO142+'Abril '!AO142+'Mayo '!AO142+Junio!AO142+Julio!AO142+Agosto!AO142+Septiembre!AO142+'Octubre '!AO142+Noviembre!AO142+'Diciembre '!AO142</f>
        <v>0</v>
      </c>
      <c r="AP142" s="115">
        <f>+enero!AP142+Febrero!AP142+'Marzo '!AP142+'Abril '!AP142+'Mayo '!AP142+Junio!AP142+Julio!AP142+Agosto!AP142+Septiembre!AP142+'Octubre '!AP142+Noviembre!AP142+'Diciembre '!AP142</f>
        <v>0</v>
      </c>
      <c r="AQ142" s="115">
        <f>+enero!AQ142+Febrero!AQ142+'Marzo '!AQ142+'Abril '!AQ142+'Mayo '!AQ142+Junio!AQ142+Julio!AQ142+Agosto!AQ142+Septiembre!AQ142+'Octubre '!AQ142+Noviembre!AQ142+'Diciembre '!AQ142</f>
        <v>0</v>
      </c>
      <c r="AR142" s="115">
        <f>+enero!AR142+Febrero!AR142+'Marzo '!AR142+'Abril '!AR142+'Mayo '!AR142+Junio!AR142+Julio!AR142+Agosto!AR142+Septiembre!AR142+'Octubre '!AR142+Noviembre!AR142+'Diciembre '!AR142</f>
        <v>0</v>
      </c>
      <c r="AS142" s="310" t="s">
        <v>194</v>
      </c>
      <c r="AT142" s="240"/>
      <c r="AU142" s="240"/>
      <c r="BY142" s="227"/>
      <c r="BZ142" s="227"/>
      <c r="CA142" s="227"/>
      <c r="CB142" s="227"/>
      <c r="CC142" s="227"/>
      <c r="CD142" s="227"/>
      <c r="CE142" s="227"/>
      <c r="CF142" s="227"/>
      <c r="CG142" s="494">
        <v>0</v>
      </c>
      <c r="CH142" s="494">
        <v>0</v>
      </c>
      <c r="CI142" s="494">
        <v>0</v>
      </c>
      <c r="CJ142" s="494"/>
      <c r="CK142" s="494"/>
      <c r="CL142" s="494"/>
      <c r="CM142" s="494"/>
      <c r="CN142" s="494"/>
      <c r="CO142" s="227"/>
    </row>
    <row r="143" spans="1:93" s="226" customFormat="1" x14ac:dyDescent="0.2">
      <c r="A143" s="1248"/>
      <c r="B143" s="1223" t="s">
        <v>108</v>
      </c>
      <c r="C143" s="1224"/>
      <c r="D143" s="399">
        <f t="shared" si="19"/>
        <v>7</v>
      </c>
      <c r="E143" s="399">
        <f t="shared" si="20"/>
        <v>2</v>
      </c>
      <c r="F143" s="399">
        <f t="shared" si="20"/>
        <v>5</v>
      </c>
      <c r="G143" s="115">
        <f>+enero!G143+Febrero!G143+'Marzo '!G143+'Abril '!G143+'Mayo '!G143+Junio!G143+Julio!G143+Agosto!G143+Septiembre!G143+'Octubre '!G143+Noviembre!G143+'Diciembre '!G143</f>
        <v>0</v>
      </c>
      <c r="H143" s="115">
        <f>+enero!H143+Febrero!H143+'Marzo '!H143+'Abril '!H143+'Mayo '!H143+Junio!H143+Julio!H143+Agosto!H143+Septiembre!H143+'Octubre '!H143+Noviembre!H143+'Diciembre '!H143</f>
        <v>0</v>
      </c>
      <c r="I143" s="115">
        <f>+enero!I143+Febrero!I143+'Marzo '!I143+'Abril '!I143+'Mayo '!I143+Junio!I143+Julio!I143+Agosto!I143+Septiembre!I143+'Octubre '!I143+Noviembre!I143+'Diciembre '!I143</f>
        <v>0</v>
      </c>
      <c r="J143" s="115">
        <f>+enero!J143+Febrero!J143+'Marzo '!J143+'Abril '!J143+'Mayo '!J143+Junio!J143+Julio!J143+Agosto!J143+Septiembre!J143+'Octubre '!J143+Noviembre!J143+'Diciembre '!J143</f>
        <v>0</v>
      </c>
      <c r="K143" s="115">
        <f>+enero!K143+Febrero!K143+'Marzo '!K143+'Abril '!K143+'Mayo '!K143+Junio!K143+Julio!K143+Agosto!K143+Septiembre!K143+'Octubre '!K143+Noviembre!K143+'Diciembre '!K143</f>
        <v>0</v>
      </c>
      <c r="L143" s="115">
        <f>+enero!L143+Febrero!L143+'Marzo '!L143+'Abril '!L143+'Mayo '!L143+Junio!L143+Julio!L143+Agosto!L143+Septiembre!L143+'Octubre '!L143+Noviembre!L143+'Diciembre '!L143</f>
        <v>0</v>
      </c>
      <c r="M143" s="115">
        <f>+enero!M143+Febrero!M143+'Marzo '!M143+'Abril '!M143+'Mayo '!M143+Junio!M143+Julio!M143+Agosto!M143+Septiembre!M143+'Octubre '!M143+Noviembre!M143+'Diciembre '!M143</f>
        <v>0</v>
      </c>
      <c r="N143" s="115">
        <f>+enero!N143+Febrero!N143+'Marzo '!N143+'Abril '!N143+'Mayo '!N143+Junio!N143+Julio!N143+Agosto!N143+Septiembre!N143+'Octubre '!N143+Noviembre!N143+'Diciembre '!N143</f>
        <v>0</v>
      </c>
      <c r="O143" s="115">
        <f>+enero!O143+Febrero!O143+'Marzo '!O143+'Abril '!O143+'Mayo '!O143+Junio!O143+Julio!O143+Agosto!O143+Septiembre!O143+'Octubre '!O143+Noviembre!O143+'Diciembre '!O143</f>
        <v>1</v>
      </c>
      <c r="P143" s="115">
        <f>+enero!P143+Febrero!P143+'Marzo '!P143+'Abril '!P143+'Mayo '!P143+Junio!P143+Julio!P143+Agosto!P143+Septiembre!P143+'Octubre '!P143+Noviembre!P143+'Diciembre '!P143</f>
        <v>0</v>
      </c>
      <c r="Q143" s="115">
        <f>+enero!Q143+Febrero!Q143+'Marzo '!Q143+'Abril '!Q143+'Mayo '!Q143+Junio!Q143+Julio!Q143+Agosto!Q143+Septiembre!Q143+'Octubre '!Q143+Noviembre!Q143+'Diciembre '!Q143</f>
        <v>1</v>
      </c>
      <c r="R143" s="115">
        <f>+enero!R143+Febrero!R143+'Marzo '!R143+'Abril '!R143+'Mayo '!R143+Junio!R143+Julio!R143+Agosto!R143+Septiembre!R143+'Octubre '!R143+Noviembre!R143+'Diciembre '!R143</f>
        <v>0</v>
      </c>
      <c r="S143" s="115">
        <f>+enero!S143+Febrero!S143+'Marzo '!S143+'Abril '!S143+'Mayo '!S143+Junio!S143+Julio!S143+Agosto!S143+Septiembre!S143+'Octubre '!S143+Noviembre!S143+'Diciembre '!S143</f>
        <v>0</v>
      </c>
      <c r="T143" s="115">
        <f>+enero!T143+Febrero!T143+'Marzo '!T143+'Abril '!T143+'Mayo '!T143+Junio!T143+Julio!T143+Agosto!T143+Septiembre!T143+'Octubre '!T143+Noviembre!T143+'Diciembre '!T143</f>
        <v>0</v>
      </c>
      <c r="U143" s="115">
        <f>+enero!U143+Febrero!U143+'Marzo '!U143+'Abril '!U143+'Mayo '!U143+Junio!U143+Julio!U143+Agosto!U143+Septiembre!U143+'Octubre '!U143+Noviembre!U143+'Diciembre '!U143</f>
        <v>0</v>
      </c>
      <c r="V143" s="115">
        <f>+enero!V143+Febrero!V143+'Marzo '!V143+'Abril '!V143+'Mayo '!V143+Junio!V143+Julio!V143+Agosto!V143+Septiembre!V143+'Octubre '!V143+Noviembre!V143+'Diciembre '!V143</f>
        <v>0</v>
      </c>
      <c r="W143" s="115">
        <f>+enero!W143+Febrero!W143+'Marzo '!W143+'Abril '!W143+'Mayo '!W143+Junio!W143+Julio!W143+Agosto!W143+Septiembre!W143+'Octubre '!W143+Noviembre!W143+'Diciembre '!W143</f>
        <v>0</v>
      </c>
      <c r="X143" s="115">
        <f>+enero!X143+Febrero!X143+'Marzo '!X143+'Abril '!X143+'Mayo '!X143+Junio!X143+Julio!X143+Agosto!X143+Septiembre!X143+'Octubre '!X143+Noviembre!X143+'Diciembre '!X143</f>
        <v>2</v>
      </c>
      <c r="Y143" s="115">
        <f>+enero!Y143+Febrero!Y143+'Marzo '!Y143+'Abril '!Y143+'Mayo '!Y143+Junio!Y143+Julio!Y143+Agosto!Y143+Septiembre!Y143+'Octubre '!Y143+Noviembre!Y143+'Diciembre '!Y143</f>
        <v>0</v>
      </c>
      <c r="Z143" s="115">
        <f>+enero!Z143+Febrero!Z143+'Marzo '!Z143+'Abril '!Z143+'Mayo '!Z143+Junio!Z143+Julio!Z143+Agosto!Z143+Septiembre!Z143+'Octubre '!Z143+Noviembre!Z143+'Diciembre '!Z143</f>
        <v>0</v>
      </c>
      <c r="AA143" s="115">
        <f>+enero!AA143+Febrero!AA143+'Marzo '!AA143+'Abril '!AA143+'Mayo '!AA143+Junio!AA143+Julio!AA143+Agosto!AA143+Septiembre!AA143+'Octubre '!AA143+Noviembre!AA143+'Diciembre '!AA143</f>
        <v>0</v>
      </c>
      <c r="AB143" s="115">
        <f>+enero!AB143+Febrero!AB143+'Marzo '!AB143+'Abril '!AB143+'Mayo '!AB143+Junio!AB143+Julio!AB143+Agosto!AB143+Septiembre!AB143+'Octubre '!AB143+Noviembre!AB143+'Diciembre '!AB143</f>
        <v>2</v>
      </c>
      <c r="AC143" s="115">
        <f>+enero!AC143+Febrero!AC143+'Marzo '!AC143+'Abril '!AC143+'Mayo '!AC143+Junio!AC143+Julio!AC143+Agosto!AC143+Septiembre!AC143+'Octubre '!AC143+Noviembre!AC143+'Diciembre '!AC143</f>
        <v>0</v>
      </c>
      <c r="AD143" s="115">
        <f>+enero!AD143+Febrero!AD143+'Marzo '!AD143+'Abril '!AD143+'Mayo '!AD143+Junio!AD143+Julio!AD143+Agosto!AD143+Septiembre!AD143+'Octubre '!AD143+Noviembre!AD143+'Diciembre '!AD143</f>
        <v>1</v>
      </c>
      <c r="AE143" s="115">
        <f>+enero!AE143+Febrero!AE143+'Marzo '!AE143+'Abril '!AE143+'Mayo '!AE143+Junio!AE143+Julio!AE143+Agosto!AE143+Septiembre!AE143+'Octubre '!AE143+Noviembre!AE143+'Diciembre '!AE143</f>
        <v>0</v>
      </c>
      <c r="AF143" s="115">
        <f>+enero!AF143+Febrero!AF143+'Marzo '!AF143+'Abril '!AF143+'Mayo '!AF143+Junio!AF143+Julio!AF143+Agosto!AF143+Septiembre!AF143+'Octubre '!AF143+Noviembre!AF143+'Diciembre '!AF143</f>
        <v>0</v>
      </c>
      <c r="AG143" s="115">
        <f>+enero!AG143+Febrero!AG143+'Marzo '!AG143+'Abril '!AG143+'Mayo '!AG143+Junio!AG143+Julio!AG143+Agosto!AG143+Septiembre!AG143+'Octubre '!AG143+Noviembre!AG143+'Diciembre '!AG143</f>
        <v>0</v>
      </c>
      <c r="AH143" s="115">
        <f>+enero!AH143+Febrero!AH143+'Marzo '!AH143+'Abril '!AH143+'Mayo '!AH143+Junio!AH143+Julio!AH143+Agosto!AH143+Septiembre!AH143+'Octubre '!AH143+Noviembre!AH143+'Diciembre '!AH143</f>
        <v>0</v>
      </c>
      <c r="AI143" s="115">
        <f>+enero!AI143+Febrero!AI143+'Marzo '!AI143+'Abril '!AI143+'Mayo '!AI143+Junio!AI143+Julio!AI143+Agosto!AI143+Septiembre!AI143+'Octubre '!AI143+Noviembre!AI143+'Diciembre '!AI143</f>
        <v>0</v>
      </c>
      <c r="AJ143" s="115">
        <f>+enero!AJ143+Febrero!AJ143+'Marzo '!AJ143+'Abril '!AJ143+'Mayo '!AJ143+Junio!AJ143+Julio!AJ143+Agosto!AJ143+Septiembre!AJ143+'Octubre '!AJ143+Noviembre!AJ143+'Diciembre '!AJ143</f>
        <v>0</v>
      </c>
      <c r="AK143" s="115">
        <f>+enero!AK143+Febrero!AK143+'Marzo '!AK143+'Abril '!AK143+'Mayo '!AK143+Junio!AK143+Julio!AK143+Agosto!AK143+Septiembre!AK143+'Octubre '!AK143+Noviembre!AK143+'Diciembre '!AK143</f>
        <v>0</v>
      </c>
      <c r="AL143" s="115">
        <f>+enero!AL143+Febrero!AL143+'Marzo '!AL143+'Abril '!AL143+'Mayo '!AL143+Junio!AL143+Julio!AL143+Agosto!AL143+Septiembre!AL143+'Octubre '!AL143+Noviembre!AL143+'Diciembre '!AL143</f>
        <v>0</v>
      </c>
      <c r="AM143" s="115">
        <f>+enero!AM143+Febrero!AM143+'Marzo '!AM143+'Abril '!AM143+'Mayo '!AM143+Junio!AM143+Julio!AM143+Agosto!AM143+Septiembre!AM143+'Octubre '!AM143+Noviembre!AM143+'Diciembre '!AM143</f>
        <v>0</v>
      </c>
      <c r="AN143" s="115">
        <f>+enero!AN143+Febrero!AN143+'Marzo '!AN143+'Abril '!AN143+'Mayo '!AN143+Junio!AN143+Julio!AN143+Agosto!AN143+Septiembre!AN143+'Octubre '!AN143+Noviembre!AN143+'Diciembre '!AN143</f>
        <v>0</v>
      </c>
      <c r="AO143" s="115">
        <f>+enero!AO143+Febrero!AO143+'Marzo '!AO143+'Abril '!AO143+'Mayo '!AO143+Junio!AO143+Julio!AO143+Agosto!AO143+Septiembre!AO143+'Octubre '!AO143+Noviembre!AO143+'Diciembre '!AO143</f>
        <v>0</v>
      </c>
      <c r="AP143" s="115">
        <f>+enero!AP143+Febrero!AP143+'Marzo '!AP143+'Abril '!AP143+'Mayo '!AP143+Junio!AP143+Julio!AP143+Agosto!AP143+Septiembre!AP143+'Octubre '!AP143+Noviembre!AP143+'Diciembre '!AP143</f>
        <v>0</v>
      </c>
      <c r="AQ143" s="115">
        <f>+enero!AQ143+Febrero!AQ143+'Marzo '!AQ143+'Abril '!AQ143+'Mayo '!AQ143+Junio!AQ143+Julio!AQ143+Agosto!AQ143+Septiembre!AQ143+'Octubre '!AQ143+Noviembre!AQ143+'Diciembre '!AQ143</f>
        <v>0</v>
      </c>
      <c r="AR143" s="115">
        <f>+enero!AR143+Febrero!AR143+'Marzo '!AR143+'Abril '!AR143+'Mayo '!AR143+Junio!AR143+Julio!AR143+Agosto!AR143+Septiembre!AR143+'Octubre '!AR143+Noviembre!AR143+'Diciembre '!AR143</f>
        <v>0</v>
      </c>
      <c r="AS143" s="310" t="s">
        <v>194</v>
      </c>
      <c r="AT143" s="240"/>
      <c r="AU143" s="240"/>
      <c r="BY143" s="227"/>
      <c r="BZ143" s="227"/>
      <c r="CA143" s="227"/>
      <c r="CB143" s="227"/>
      <c r="CC143" s="227"/>
      <c r="CD143" s="227"/>
      <c r="CE143" s="227"/>
      <c r="CF143" s="227"/>
      <c r="CG143" s="494">
        <v>0</v>
      </c>
      <c r="CH143" s="494">
        <v>0</v>
      </c>
      <c r="CI143" s="494">
        <v>0</v>
      </c>
      <c r="CJ143" s="494"/>
      <c r="CK143" s="494"/>
      <c r="CL143" s="494"/>
      <c r="CM143" s="494"/>
      <c r="CN143" s="494"/>
      <c r="CO143" s="227"/>
    </row>
    <row r="144" spans="1:93" s="226" customFormat="1" x14ac:dyDescent="0.2">
      <c r="A144" s="1248"/>
      <c r="B144" s="1223" t="s">
        <v>109</v>
      </c>
      <c r="C144" s="1224"/>
      <c r="D144" s="399">
        <f t="shared" si="19"/>
        <v>21</v>
      </c>
      <c r="E144" s="399">
        <f t="shared" si="20"/>
        <v>4</v>
      </c>
      <c r="F144" s="399">
        <f t="shared" si="20"/>
        <v>17</v>
      </c>
      <c r="G144" s="115">
        <f>+enero!G144+Febrero!G144+'Marzo '!G144+'Abril '!G144+'Mayo '!G144+Junio!G144+Julio!G144+Agosto!G144+Septiembre!G144+'Octubre '!G144+Noviembre!G144+'Diciembre '!G144</f>
        <v>0</v>
      </c>
      <c r="H144" s="115">
        <f>+enero!H144+Febrero!H144+'Marzo '!H144+'Abril '!H144+'Mayo '!H144+Junio!H144+Julio!H144+Agosto!H144+Septiembre!H144+'Octubre '!H144+Noviembre!H144+'Diciembre '!H144</f>
        <v>0</v>
      </c>
      <c r="I144" s="115">
        <f>+enero!I144+Febrero!I144+'Marzo '!I144+'Abril '!I144+'Mayo '!I144+Junio!I144+Julio!I144+Agosto!I144+Septiembre!I144+'Octubre '!I144+Noviembre!I144+'Diciembre '!I144</f>
        <v>0</v>
      </c>
      <c r="J144" s="115">
        <f>+enero!J144+Febrero!J144+'Marzo '!J144+'Abril '!J144+'Mayo '!J144+Junio!J144+Julio!J144+Agosto!J144+Septiembre!J144+'Octubre '!J144+Noviembre!J144+'Diciembre '!J144</f>
        <v>0</v>
      </c>
      <c r="K144" s="115">
        <f>+enero!K144+Febrero!K144+'Marzo '!K144+'Abril '!K144+'Mayo '!K144+Junio!K144+Julio!K144+Agosto!K144+Septiembre!K144+'Octubre '!K144+Noviembre!K144+'Diciembre '!K144</f>
        <v>0</v>
      </c>
      <c r="L144" s="115">
        <f>+enero!L144+Febrero!L144+'Marzo '!L144+'Abril '!L144+'Mayo '!L144+Junio!L144+Julio!L144+Agosto!L144+Septiembre!L144+'Octubre '!L144+Noviembre!L144+'Diciembre '!L144</f>
        <v>0</v>
      </c>
      <c r="M144" s="115">
        <f>+enero!M144+Febrero!M144+'Marzo '!M144+'Abril '!M144+'Mayo '!M144+Junio!M144+Julio!M144+Agosto!M144+Septiembre!M144+'Octubre '!M144+Noviembre!M144+'Diciembre '!M144</f>
        <v>0</v>
      </c>
      <c r="N144" s="115">
        <f>+enero!N144+Febrero!N144+'Marzo '!N144+'Abril '!N144+'Mayo '!N144+Junio!N144+Julio!N144+Agosto!N144+Septiembre!N144+'Octubre '!N144+Noviembre!N144+'Diciembre '!N144</f>
        <v>1</v>
      </c>
      <c r="O144" s="115">
        <f>+enero!O144+Febrero!O144+'Marzo '!O144+'Abril '!O144+'Mayo '!O144+Junio!O144+Julio!O144+Agosto!O144+Septiembre!O144+'Octubre '!O144+Noviembre!O144+'Diciembre '!O144</f>
        <v>1</v>
      </c>
      <c r="P144" s="115">
        <f>+enero!P144+Febrero!P144+'Marzo '!P144+'Abril '!P144+'Mayo '!P144+Junio!P144+Julio!P144+Agosto!P144+Septiembre!P144+'Octubre '!P144+Noviembre!P144+'Diciembre '!P144</f>
        <v>0</v>
      </c>
      <c r="Q144" s="115">
        <f>+enero!Q144+Febrero!Q144+'Marzo '!Q144+'Abril '!Q144+'Mayo '!Q144+Junio!Q144+Julio!Q144+Agosto!Q144+Septiembre!Q144+'Octubre '!Q144+Noviembre!Q144+'Diciembre '!Q144</f>
        <v>0</v>
      </c>
      <c r="R144" s="115">
        <f>+enero!R144+Febrero!R144+'Marzo '!R144+'Abril '!R144+'Mayo '!R144+Junio!R144+Julio!R144+Agosto!R144+Septiembre!R144+'Octubre '!R144+Noviembre!R144+'Diciembre '!R144</f>
        <v>0</v>
      </c>
      <c r="S144" s="115">
        <f>+enero!S144+Febrero!S144+'Marzo '!S144+'Abril '!S144+'Mayo '!S144+Junio!S144+Julio!S144+Agosto!S144+Septiembre!S144+'Octubre '!S144+Noviembre!S144+'Diciembre '!S144</f>
        <v>0</v>
      </c>
      <c r="T144" s="115">
        <f>+enero!T144+Febrero!T144+'Marzo '!T144+'Abril '!T144+'Mayo '!T144+Junio!T144+Julio!T144+Agosto!T144+Septiembre!T144+'Octubre '!T144+Noviembre!T144+'Diciembre '!T144</f>
        <v>0</v>
      </c>
      <c r="U144" s="115">
        <f>+enero!U144+Febrero!U144+'Marzo '!U144+'Abril '!U144+'Mayo '!U144+Junio!U144+Julio!U144+Agosto!U144+Septiembre!U144+'Octubre '!U144+Noviembre!U144+'Diciembre '!U144</f>
        <v>0</v>
      </c>
      <c r="V144" s="115">
        <f>+enero!V144+Febrero!V144+'Marzo '!V144+'Abril '!V144+'Mayo '!V144+Junio!V144+Julio!V144+Agosto!V144+Septiembre!V144+'Octubre '!V144+Noviembre!V144+'Diciembre '!V144</f>
        <v>1</v>
      </c>
      <c r="W144" s="115">
        <f>+enero!W144+Febrero!W144+'Marzo '!W144+'Abril '!W144+'Mayo '!W144+Junio!W144+Julio!W144+Agosto!W144+Septiembre!W144+'Octubre '!W144+Noviembre!W144+'Diciembre '!W144</f>
        <v>0</v>
      </c>
      <c r="X144" s="115">
        <f>+enero!X144+Febrero!X144+'Marzo '!X144+'Abril '!X144+'Mayo '!X144+Junio!X144+Julio!X144+Agosto!X144+Septiembre!X144+'Octubre '!X144+Noviembre!X144+'Diciembre '!X144</f>
        <v>6</v>
      </c>
      <c r="Y144" s="115">
        <f>+enero!Y144+Febrero!Y144+'Marzo '!Y144+'Abril '!Y144+'Mayo '!Y144+Junio!Y144+Julio!Y144+Agosto!Y144+Septiembre!Y144+'Octubre '!Y144+Noviembre!Y144+'Diciembre '!Y144</f>
        <v>0</v>
      </c>
      <c r="Z144" s="115">
        <f>+enero!Z144+Febrero!Z144+'Marzo '!Z144+'Abril '!Z144+'Mayo '!Z144+Junio!Z144+Julio!Z144+Agosto!Z144+Septiembre!Z144+'Octubre '!Z144+Noviembre!Z144+'Diciembre '!Z144</f>
        <v>2</v>
      </c>
      <c r="AA144" s="115">
        <f>+enero!AA144+Febrero!AA144+'Marzo '!AA144+'Abril '!AA144+'Mayo '!AA144+Junio!AA144+Julio!AA144+Agosto!AA144+Septiembre!AA144+'Octubre '!AA144+Noviembre!AA144+'Diciembre '!AA144</f>
        <v>1</v>
      </c>
      <c r="AB144" s="115">
        <f>+enero!AB144+Febrero!AB144+'Marzo '!AB144+'Abril '!AB144+'Mayo '!AB144+Junio!AB144+Julio!AB144+Agosto!AB144+Septiembre!AB144+'Octubre '!AB144+Noviembre!AB144+'Diciembre '!AB144</f>
        <v>3</v>
      </c>
      <c r="AC144" s="115">
        <f>+enero!AC144+Febrero!AC144+'Marzo '!AC144+'Abril '!AC144+'Mayo '!AC144+Junio!AC144+Julio!AC144+Agosto!AC144+Septiembre!AC144+'Octubre '!AC144+Noviembre!AC144+'Diciembre '!AC144</f>
        <v>0</v>
      </c>
      <c r="AD144" s="115">
        <f>+enero!AD144+Febrero!AD144+'Marzo '!AD144+'Abril '!AD144+'Mayo '!AD144+Junio!AD144+Julio!AD144+Agosto!AD144+Septiembre!AD144+'Octubre '!AD144+Noviembre!AD144+'Diciembre '!AD144</f>
        <v>3</v>
      </c>
      <c r="AE144" s="115">
        <f>+enero!AE144+Febrero!AE144+'Marzo '!AE144+'Abril '!AE144+'Mayo '!AE144+Junio!AE144+Julio!AE144+Agosto!AE144+Septiembre!AE144+'Octubre '!AE144+Noviembre!AE144+'Diciembre '!AE144</f>
        <v>1</v>
      </c>
      <c r="AF144" s="115">
        <f>+enero!AF144+Febrero!AF144+'Marzo '!AF144+'Abril '!AF144+'Mayo '!AF144+Junio!AF144+Julio!AF144+Agosto!AF144+Septiembre!AF144+'Octubre '!AF144+Noviembre!AF144+'Diciembre '!AF144</f>
        <v>1</v>
      </c>
      <c r="AG144" s="115">
        <f>+enero!AG144+Febrero!AG144+'Marzo '!AG144+'Abril '!AG144+'Mayo '!AG144+Junio!AG144+Julio!AG144+Agosto!AG144+Septiembre!AG144+'Octubre '!AG144+Noviembre!AG144+'Diciembre '!AG144</f>
        <v>0</v>
      </c>
      <c r="AH144" s="115">
        <f>+enero!AH144+Febrero!AH144+'Marzo '!AH144+'Abril '!AH144+'Mayo '!AH144+Junio!AH144+Julio!AH144+Agosto!AH144+Septiembre!AH144+'Octubre '!AH144+Noviembre!AH144+'Diciembre '!AH144</f>
        <v>0</v>
      </c>
      <c r="AI144" s="115">
        <f>+enero!AI144+Febrero!AI144+'Marzo '!AI144+'Abril '!AI144+'Mayo '!AI144+Junio!AI144+Julio!AI144+Agosto!AI144+Septiembre!AI144+'Octubre '!AI144+Noviembre!AI144+'Diciembre '!AI144</f>
        <v>1</v>
      </c>
      <c r="AJ144" s="115">
        <f>+enero!AJ144+Febrero!AJ144+'Marzo '!AJ144+'Abril '!AJ144+'Mayo '!AJ144+Junio!AJ144+Julio!AJ144+Agosto!AJ144+Septiembre!AJ144+'Octubre '!AJ144+Noviembre!AJ144+'Diciembre '!AJ144</f>
        <v>0</v>
      </c>
      <c r="AK144" s="115">
        <f>+enero!AK144+Febrero!AK144+'Marzo '!AK144+'Abril '!AK144+'Mayo '!AK144+Junio!AK144+Julio!AK144+Agosto!AK144+Septiembre!AK144+'Octubre '!AK144+Noviembre!AK144+'Diciembre '!AK144</f>
        <v>0</v>
      </c>
      <c r="AL144" s="115">
        <f>+enero!AL144+Febrero!AL144+'Marzo '!AL144+'Abril '!AL144+'Mayo '!AL144+Junio!AL144+Julio!AL144+Agosto!AL144+Septiembre!AL144+'Octubre '!AL144+Noviembre!AL144+'Diciembre '!AL144</f>
        <v>0</v>
      </c>
      <c r="AM144" s="115">
        <f>+enero!AM144+Febrero!AM144+'Marzo '!AM144+'Abril '!AM144+'Mayo '!AM144+Junio!AM144+Julio!AM144+Agosto!AM144+Septiembre!AM144+'Octubre '!AM144+Noviembre!AM144+'Diciembre '!AM144</f>
        <v>0</v>
      </c>
      <c r="AN144" s="115">
        <f>+enero!AN144+Febrero!AN144+'Marzo '!AN144+'Abril '!AN144+'Mayo '!AN144+Junio!AN144+Julio!AN144+Agosto!AN144+Septiembre!AN144+'Octubre '!AN144+Noviembre!AN144+'Diciembre '!AN144</f>
        <v>0</v>
      </c>
      <c r="AO144" s="115">
        <f>+enero!AO144+Febrero!AO144+'Marzo '!AO144+'Abril '!AO144+'Mayo '!AO144+Junio!AO144+Julio!AO144+Agosto!AO144+Septiembre!AO144+'Octubre '!AO144+Noviembre!AO144+'Diciembre '!AO144</f>
        <v>0</v>
      </c>
      <c r="AP144" s="115">
        <f>+enero!AP144+Febrero!AP144+'Marzo '!AP144+'Abril '!AP144+'Mayo '!AP144+Junio!AP144+Julio!AP144+Agosto!AP144+Septiembre!AP144+'Octubre '!AP144+Noviembre!AP144+'Diciembre '!AP144</f>
        <v>0</v>
      </c>
      <c r="AQ144" s="115">
        <f>+enero!AQ144+Febrero!AQ144+'Marzo '!AQ144+'Abril '!AQ144+'Mayo '!AQ144+Junio!AQ144+Julio!AQ144+Agosto!AQ144+Septiembre!AQ144+'Octubre '!AQ144+Noviembre!AQ144+'Diciembre '!AQ144</f>
        <v>0</v>
      </c>
      <c r="AR144" s="115">
        <f>+enero!AR144+Febrero!AR144+'Marzo '!AR144+'Abril '!AR144+'Mayo '!AR144+Junio!AR144+Julio!AR144+Agosto!AR144+Septiembre!AR144+'Octubre '!AR144+Noviembre!AR144+'Diciembre '!AR144</f>
        <v>0</v>
      </c>
      <c r="AS144" s="310" t="s">
        <v>194</v>
      </c>
      <c r="AT144" s="240"/>
      <c r="AU144" s="240"/>
      <c r="BY144" s="227"/>
      <c r="BZ144" s="227"/>
      <c r="CA144" s="227"/>
      <c r="CB144" s="227"/>
      <c r="CC144" s="227"/>
      <c r="CD144" s="227"/>
      <c r="CE144" s="227"/>
      <c r="CF144" s="227"/>
      <c r="CG144" s="494">
        <v>0</v>
      </c>
      <c r="CH144" s="494">
        <v>0</v>
      </c>
      <c r="CI144" s="494">
        <v>0</v>
      </c>
      <c r="CJ144" s="494"/>
      <c r="CK144" s="494"/>
      <c r="CL144" s="494"/>
      <c r="CM144" s="494"/>
      <c r="CN144" s="494"/>
      <c r="CO144" s="227"/>
    </row>
    <row r="145" spans="1:93" s="226" customFormat="1" ht="15" customHeight="1" x14ac:dyDescent="0.2">
      <c r="A145" s="1248"/>
      <c r="B145" s="1253" t="s">
        <v>110</v>
      </c>
      <c r="C145" s="1211"/>
      <c r="D145" s="400"/>
      <c r="E145" s="72"/>
      <c r="F145" s="399">
        <f>SUM(L145+N145+P145+R145+T145+V145+X145+Z145+AB145+AD145+AF145+AH145+AJ145+AL145+AN145)</f>
        <v>0</v>
      </c>
      <c r="G145" s="115">
        <f>+enero!G145+Febrero!G145+'Marzo '!G145+'Abril '!G145+'Mayo '!G145+Junio!G145+Julio!G145+Agosto!G145+Septiembre!G145+'Octubre '!G145+Noviembre!G145+'Diciembre '!G145</f>
        <v>0</v>
      </c>
      <c r="H145" s="115">
        <f>+enero!H145+Febrero!H145+'Marzo '!H145+'Abril '!H145+'Mayo '!H145+Junio!H145+Julio!H145+Agosto!H145+Septiembre!H145+'Octubre '!H145+Noviembre!H145+'Diciembre '!H145</f>
        <v>0</v>
      </c>
      <c r="I145" s="115">
        <f>+enero!I145+Febrero!I145+'Marzo '!I145+'Abril '!I145+'Mayo '!I145+Junio!I145+Julio!I145+Agosto!I145+Septiembre!I145+'Octubre '!I145+Noviembre!I145+'Diciembre '!I145</f>
        <v>0</v>
      </c>
      <c r="J145" s="115">
        <f>+enero!J145+Febrero!J145+'Marzo '!J145+'Abril '!J145+'Mayo '!J145+Junio!J145+Julio!J145+Agosto!J145+Septiembre!J145+'Octubre '!J145+Noviembre!J145+'Diciembre '!J145</f>
        <v>0</v>
      </c>
      <c r="K145" s="115">
        <f>+enero!K145+Febrero!K145+'Marzo '!K145+'Abril '!K145+'Mayo '!K145+Junio!K145+Julio!K145+Agosto!K145+Septiembre!K145+'Octubre '!K145+Noviembre!K145+'Diciembre '!K145</f>
        <v>0</v>
      </c>
      <c r="L145" s="115">
        <f>+enero!L145+Febrero!L145+'Marzo '!L145+'Abril '!L145+'Mayo '!L145+Junio!L145+Julio!L145+Agosto!L145+Septiembre!L145+'Octubre '!L145+Noviembre!L145+'Diciembre '!L145</f>
        <v>0</v>
      </c>
      <c r="M145" s="115">
        <f>+enero!M145+Febrero!M145+'Marzo '!M145+'Abril '!M145+'Mayo '!M145+Junio!M145+Julio!M145+Agosto!M145+Septiembre!M145+'Octubre '!M145+Noviembre!M145+'Diciembre '!M145</f>
        <v>0</v>
      </c>
      <c r="N145" s="115">
        <f>+enero!N145+Febrero!N145+'Marzo '!N145+'Abril '!N145+'Mayo '!N145+Junio!N145+Julio!N145+Agosto!N145+Septiembre!N145+'Octubre '!N145+Noviembre!N145+'Diciembre '!N145</f>
        <v>0</v>
      </c>
      <c r="O145" s="115">
        <f>+enero!O145+Febrero!O145+'Marzo '!O145+'Abril '!O145+'Mayo '!O145+Junio!O145+Julio!O145+Agosto!O145+Septiembre!O145+'Octubre '!O145+Noviembre!O145+'Diciembre '!O145</f>
        <v>0</v>
      </c>
      <c r="P145" s="115">
        <f>+enero!P145+Febrero!P145+'Marzo '!P145+'Abril '!P145+'Mayo '!P145+Junio!P145+Julio!P145+Agosto!P145+Septiembre!P145+'Octubre '!P145+Noviembre!P145+'Diciembre '!P145</f>
        <v>0</v>
      </c>
      <c r="Q145" s="115">
        <f>+enero!Q145+Febrero!Q145+'Marzo '!Q145+'Abril '!Q145+'Mayo '!Q145+Junio!Q145+Julio!Q145+Agosto!Q145+Septiembre!Q145+'Octubre '!Q145+Noviembre!Q145+'Diciembre '!Q145</f>
        <v>0</v>
      </c>
      <c r="R145" s="115">
        <f>+enero!R145+Febrero!R145+'Marzo '!R145+'Abril '!R145+'Mayo '!R145+Junio!R145+Julio!R145+Agosto!R145+Septiembre!R145+'Octubre '!R145+Noviembre!R145+'Diciembre '!R145</f>
        <v>0</v>
      </c>
      <c r="S145" s="115">
        <f>+enero!S145+Febrero!S145+'Marzo '!S145+'Abril '!S145+'Mayo '!S145+Junio!S145+Julio!S145+Agosto!S145+Septiembre!S145+'Octubre '!S145+Noviembre!S145+'Diciembre '!S145</f>
        <v>0</v>
      </c>
      <c r="T145" s="115">
        <f>+enero!T145+Febrero!T145+'Marzo '!T145+'Abril '!T145+'Mayo '!T145+Junio!T145+Julio!T145+Agosto!T145+Septiembre!T145+'Octubre '!T145+Noviembre!T145+'Diciembre '!T145</f>
        <v>0</v>
      </c>
      <c r="U145" s="115">
        <f>+enero!U145+Febrero!U145+'Marzo '!U145+'Abril '!U145+'Mayo '!U145+Junio!U145+Julio!U145+Agosto!U145+Septiembre!U145+'Octubre '!U145+Noviembre!U145+'Diciembre '!U145</f>
        <v>0</v>
      </c>
      <c r="V145" s="115">
        <f>+enero!V145+Febrero!V145+'Marzo '!V145+'Abril '!V145+'Mayo '!V145+Junio!V145+Julio!V145+Agosto!V145+Septiembre!V145+'Octubre '!V145+Noviembre!V145+'Diciembre '!V145</f>
        <v>0</v>
      </c>
      <c r="W145" s="115">
        <f>+enero!W145+Febrero!W145+'Marzo '!W145+'Abril '!W145+'Mayo '!W145+Junio!W145+Julio!W145+Agosto!W145+Septiembre!W145+'Octubre '!W145+Noviembre!W145+'Diciembre '!W145</f>
        <v>0</v>
      </c>
      <c r="X145" s="115">
        <f>+enero!X145+Febrero!X145+'Marzo '!X145+'Abril '!X145+'Mayo '!X145+Junio!X145+Julio!X145+Agosto!X145+Septiembre!X145+'Octubre '!X145+Noviembre!X145+'Diciembre '!X145</f>
        <v>0</v>
      </c>
      <c r="Y145" s="115">
        <f>+enero!Y145+Febrero!Y145+'Marzo '!Y145+'Abril '!Y145+'Mayo '!Y145+Junio!Y145+Julio!Y145+Agosto!Y145+Septiembre!Y145+'Octubre '!Y145+Noviembre!Y145+'Diciembre '!Y145</f>
        <v>0</v>
      </c>
      <c r="Z145" s="115">
        <f>+enero!Z145+Febrero!Z145+'Marzo '!Z145+'Abril '!Z145+'Mayo '!Z145+Junio!Z145+Julio!Z145+Agosto!Z145+Septiembre!Z145+'Octubre '!Z145+Noviembre!Z145+'Diciembre '!Z145</f>
        <v>0</v>
      </c>
      <c r="AA145" s="115">
        <f>+enero!AA145+Febrero!AA145+'Marzo '!AA145+'Abril '!AA145+'Mayo '!AA145+Junio!AA145+Julio!AA145+Agosto!AA145+Septiembre!AA145+'Octubre '!AA145+Noviembre!AA145+'Diciembre '!AA145</f>
        <v>0</v>
      </c>
      <c r="AB145" s="115">
        <f>+enero!AB145+Febrero!AB145+'Marzo '!AB145+'Abril '!AB145+'Mayo '!AB145+Junio!AB145+Julio!AB145+Agosto!AB145+Septiembre!AB145+'Octubre '!AB145+Noviembre!AB145+'Diciembre '!AB145</f>
        <v>0</v>
      </c>
      <c r="AC145" s="115">
        <f>+enero!AC145+Febrero!AC145+'Marzo '!AC145+'Abril '!AC145+'Mayo '!AC145+Junio!AC145+Julio!AC145+Agosto!AC145+Septiembre!AC145+'Octubre '!AC145+Noviembre!AC145+'Diciembre '!AC145</f>
        <v>0</v>
      </c>
      <c r="AD145" s="115">
        <f>+enero!AD145+Febrero!AD145+'Marzo '!AD145+'Abril '!AD145+'Mayo '!AD145+Junio!AD145+Julio!AD145+Agosto!AD145+Septiembre!AD145+'Octubre '!AD145+Noviembre!AD145+'Diciembre '!AD145</f>
        <v>0</v>
      </c>
      <c r="AE145" s="115">
        <f>+enero!AE145+Febrero!AE145+'Marzo '!AE145+'Abril '!AE145+'Mayo '!AE145+Junio!AE145+Julio!AE145+Agosto!AE145+Septiembre!AE145+'Octubre '!AE145+Noviembre!AE145+'Diciembre '!AE145</f>
        <v>0</v>
      </c>
      <c r="AF145" s="115">
        <f>+enero!AF145+Febrero!AF145+'Marzo '!AF145+'Abril '!AF145+'Mayo '!AF145+Junio!AF145+Julio!AF145+Agosto!AF145+Septiembre!AF145+'Octubre '!AF145+Noviembre!AF145+'Diciembre '!AF145</f>
        <v>0</v>
      </c>
      <c r="AG145" s="115">
        <f>+enero!AG145+Febrero!AG145+'Marzo '!AG145+'Abril '!AG145+'Mayo '!AG145+Junio!AG145+Julio!AG145+Agosto!AG145+Septiembre!AG145+'Octubre '!AG145+Noviembre!AG145+'Diciembre '!AG145</f>
        <v>0</v>
      </c>
      <c r="AH145" s="115">
        <f>+enero!AH145+Febrero!AH145+'Marzo '!AH145+'Abril '!AH145+'Mayo '!AH145+Junio!AH145+Julio!AH145+Agosto!AH145+Septiembre!AH145+'Octubre '!AH145+Noviembre!AH145+'Diciembre '!AH145</f>
        <v>0</v>
      </c>
      <c r="AI145" s="115">
        <f>+enero!AI145+Febrero!AI145+'Marzo '!AI145+'Abril '!AI145+'Mayo '!AI145+Junio!AI145+Julio!AI145+Agosto!AI145+Septiembre!AI145+'Octubre '!AI145+Noviembre!AI145+'Diciembre '!AI145</f>
        <v>0</v>
      </c>
      <c r="AJ145" s="115">
        <f>+enero!AJ145+Febrero!AJ145+'Marzo '!AJ145+'Abril '!AJ145+'Mayo '!AJ145+Junio!AJ145+Julio!AJ145+Agosto!AJ145+Septiembre!AJ145+'Octubre '!AJ145+Noviembre!AJ145+'Diciembre '!AJ145</f>
        <v>0</v>
      </c>
      <c r="AK145" s="115">
        <f>+enero!AK145+Febrero!AK145+'Marzo '!AK145+'Abril '!AK145+'Mayo '!AK145+Junio!AK145+Julio!AK145+Agosto!AK145+Septiembre!AK145+'Octubre '!AK145+Noviembre!AK145+'Diciembre '!AK145</f>
        <v>0</v>
      </c>
      <c r="AL145" s="115">
        <f>+enero!AL145+Febrero!AL145+'Marzo '!AL145+'Abril '!AL145+'Mayo '!AL145+Junio!AL145+Julio!AL145+Agosto!AL145+Septiembre!AL145+'Octubre '!AL145+Noviembre!AL145+'Diciembre '!AL145</f>
        <v>0</v>
      </c>
      <c r="AM145" s="115">
        <f>+enero!AM145+Febrero!AM145+'Marzo '!AM145+'Abril '!AM145+'Mayo '!AM145+Junio!AM145+Julio!AM145+Agosto!AM145+Septiembre!AM145+'Octubre '!AM145+Noviembre!AM145+'Diciembre '!AM145</f>
        <v>0</v>
      </c>
      <c r="AN145" s="115">
        <f>+enero!AN145+Febrero!AN145+'Marzo '!AN145+'Abril '!AN145+'Mayo '!AN145+Junio!AN145+Julio!AN145+Agosto!AN145+Septiembre!AN145+'Octubre '!AN145+Noviembre!AN145+'Diciembre '!AN145</f>
        <v>0</v>
      </c>
      <c r="AO145" s="115">
        <f>+enero!AO145+Febrero!AO145+'Marzo '!AO145+'Abril '!AO145+'Mayo '!AO145+Junio!AO145+Julio!AO145+Agosto!AO145+Septiembre!AO145+'Octubre '!AO145+Noviembre!AO145+'Diciembre '!AO145</f>
        <v>0</v>
      </c>
      <c r="AP145" s="115">
        <f>+enero!AP145+Febrero!AP145+'Marzo '!AP145+'Abril '!AP145+'Mayo '!AP145+Junio!AP145+Julio!AP145+Agosto!AP145+Septiembre!AP145+'Octubre '!AP145+Noviembre!AP145+'Diciembre '!AP145</f>
        <v>0</v>
      </c>
      <c r="AQ145" s="115">
        <f>+enero!AQ145+Febrero!AQ145+'Marzo '!AQ145+'Abril '!AQ145+'Mayo '!AQ145+Junio!AQ145+Julio!AQ145+Agosto!AQ145+Septiembre!AQ145+'Octubre '!AQ145+Noviembre!AQ145+'Diciembre '!AQ145</f>
        <v>0</v>
      </c>
      <c r="AR145" s="115">
        <f>+enero!AR145+Febrero!AR145+'Marzo '!AR145+'Abril '!AR145+'Mayo '!AR145+Junio!AR145+Julio!AR145+Agosto!AR145+Septiembre!AR145+'Octubre '!AR145+Noviembre!AR145+'Diciembre '!AR145</f>
        <v>0</v>
      </c>
      <c r="AS145" s="310" t="s">
        <v>194</v>
      </c>
      <c r="AT145" s="240"/>
      <c r="AU145" s="240"/>
      <c r="BY145" s="227"/>
      <c r="BZ145" s="227"/>
      <c r="CA145" s="227"/>
      <c r="CB145" s="227"/>
      <c r="CC145" s="227"/>
      <c r="CD145" s="227"/>
      <c r="CE145" s="227"/>
      <c r="CF145" s="227"/>
      <c r="CG145" s="494">
        <v>0</v>
      </c>
      <c r="CH145" s="494">
        <v>0</v>
      </c>
      <c r="CI145" s="494">
        <v>0</v>
      </c>
      <c r="CJ145" s="494"/>
      <c r="CK145" s="494"/>
      <c r="CL145" s="494"/>
      <c r="CM145" s="494"/>
      <c r="CN145" s="494"/>
      <c r="CO145" s="227"/>
    </row>
    <row r="146" spans="1:93" s="226" customFormat="1" x14ac:dyDescent="0.2">
      <c r="A146" s="1248"/>
      <c r="B146" s="1223" t="s">
        <v>111</v>
      </c>
      <c r="C146" s="1224"/>
      <c r="D146" s="399">
        <f t="shared" ref="D146:D166" si="21">SUM(E146+F146)</f>
        <v>10</v>
      </c>
      <c r="E146" s="399">
        <f t="shared" ref="E146:F152" si="22">SUM(G146+I146+K146+M146+O146+Q146+S146+U146+W146+Y146+AA146+AC146+AE146+AG146+AI146+AK146+AM146)</f>
        <v>3</v>
      </c>
      <c r="F146" s="399">
        <f t="shared" si="22"/>
        <v>7</v>
      </c>
      <c r="G146" s="115">
        <f>+enero!G146+Febrero!G146+'Marzo '!G146+'Abril '!G146+'Mayo '!G146+Junio!G146+Julio!G146+Agosto!G146+Septiembre!G146+'Octubre '!G146+Noviembre!G146+'Diciembre '!G146</f>
        <v>0</v>
      </c>
      <c r="H146" s="115">
        <f>+enero!H146+Febrero!H146+'Marzo '!H146+'Abril '!H146+'Mayo '!H146+Junio!H146+Julio!H146+Agosto!H146+Septiembre!H146+'Octubre '!H146+Noviembre!H146+'Diciembre '!H146</f>
        <v>0</v>
      </c>
      <c r="I146" s="115">
        <f>+enero!I146+Febrero!I146+'Marzo '!I146+'Abril '!I146+'Mayo '!I146+Junio!I146+Julio!I146+Agosto!I146+Septiembre!I146+'Octubre '!I146+Noviembre!I146+'Diciembre '!I146</f>
        <v>0</v>
      </c>
      <c r="J146" s="115">
        <f>+enero!J146+Febrero!J146+'Marzo '!J146+'Abril '!J146+'Mayo '!J146+Junio!J146+Julio!J146+Agosto!J146+Septiembre!J146+'Octubre '!J146+Noviembre!J146+'Diciembre '!J146</f>
        <v>0</v>
      </c>
      <c r="K146" s="115">
        <f>+enero!K146+Febrero!K146+'Marzo '!K146+'Abril '!K146+'Mayo '!K146+Junio!K146+Julio!K146+Agosto!K146+Septiembre!K146+'Octubre '!K146+Noviembre!K146+'Diciembre '!K146</f>
        <v>0</v>
      </c>
      <c r="L146" s="115">
        <f>+enero!L146+Febrero!L146+'Marzo '!L146+'Abril '!L146+'Mayo '!L146+Junio!L146+Julio!L146+Agosto!L146+Septiembre!L146+'Octubre '!L146+Noviembre!L146+'Diciembre '!L146</f>
        <v>0</v>
      </c>
      <c r="M146" s="115">
        <f>+enero!M146+Febrero!M146+'Marzo '!M146+'Abril '!M146+'Mayo '!M146+Junio!M146+Julio!M146+Agosto!M146+Septiembre!M146+'Octubre '!M146+Noviembre!M146+'Diciembre '!M146</f>
        <v>0</v>
      </c>
      <c r="N146" s="115">
        <f>+enero!N146+Febrero!N146+'Marzo '!N146+'Abril '!N146+'Mayo '!N146+Junio!N146+Julio!N146+Agosto!N146+Septiembre!N146+'Octubre '!N146+Noviembre!N146+'Diciembre '!N146</f>
        <v>0</v>
      </c>
      <c r="O146" s="115">
        <f>+enero!O146+Febrero!O146+'Marzo '!O146+'Abril '!O146+'Mayo '!O146+Junio!O146+Julio!O146+Agosto!O146+Septiembre!O146+'Octubre '!O146+Noviembre!O146+'Diciembre '!O146</f>
        <v>0</v>
      </c>
      <c r="P146" s="115">
        <f>+enero!P146+Febrero!P146+'Marzo '!P146+'Abril '!P146+'Mayo '!P146+Junio!P146+Julio!P146+Agosto!P146+Septiembre!P146+'Octubre '!P146+Noviembre!P146+'Diciembre '!P146</f>
        <v>0</v>
      </c>
      <c r="Q146" s="115">
        <f>+enero!Q146+Febrero!Q146+'Marzo '!Q146+'Abril '!Q146+'Mayo '!Q146+Junio!Q146+Julio!Q146+Agosto!Q146+Septiembre!Q146+'Octubre '!Q146+Noviembre!Q146+'Diciembre '!Q146</f>
        <v>0</v>
      </c>
      <c r="R146" s="115">
        <f>+enero!R146+Febrero!R146+'Marzo '!R146+'Abril '!R146+'Mayo '!R146+Junio!R146+Julio!R146+Agosto!R146+Septiembre!R146+'Octubre '!R146+Noviembre!R146+'Diciembre '!R146</f>
        <v>1</v>
      </c>
      <c r="S146" s="115">
        <f>+enero!S146+Febrero!S146+'Marzo '!S146+'Abril '!S146+'Mayo '!S146+Junio!S146+Julio!S146+Agosto!S146+Septiembre!S146+'Octubre '!S146+Noviembre!S146+'Diciembre '!S146</f>
        <v>0</v>
      </c>
      <c r="T146" s="115">
        <f>+enero!T146+Febrero!T146+'Marzo '!T146+'Abril '!T146+'Mayo '!T146+Junio!T146+Julio!T146+Agosto!T146+Septiembre!T146+'Octubre '!T146+Noviembre!T146+'Diciembre '!T146</f>
        <v>0</v>
      </c>
      <c r="U146" s="115">
        <f>+enero!U146+Febrero!U146+'Marzo '!U146+'Abril '!U146+'Mayo '!U146+Junio!U146+Julio!U146+Agosto!U146+Septiembre!U146+'Octubre '!U146+Noviembre!U146+'Diciembre '!U146</f>
        <v>1</v>
      </c>
      <c r="V146" s="115">
        <f>+enero!V146+Febrero!V146+'Marzo '!V146+'Abril '!V146+'Mayo '!V146+Junio!V146+Julio!V146+Agosto!V146+Septiembre!V146+'Octubre '!V146+Noviembre!V146+'Diciembre '!V146</f>
        <v>0</v>
      </c>
      <c r="W146" s="115">
        <f>+enero!W146+Febrero!W146+'Marzo '!W146+'Abril '!W146+'Mayo '!W146+Junio!W146+Julio!W146+Agosto!W146+Septiembre!W146+'Octubre '!W146+Noviembre!W146+'Diciembre '!W146</f>
        <v>0</v>
      </c>
      <c r="X146" s="115">
        <f>+enero!X146+Febrero!X146+'Marzo '!X146+'Abril '!X146+'Mayo '!X146+Junio!X146+Julio!X146+Agosto!X146+Septiembre!X146+'Octubre '!X146+Noviembre!X146+'Diciembre '!X146</f>
        <v>2</v>
      </c>
      <c r="Y146" s="115">
        <f>+enero!Y146+Febrero!Y146+'Marzo '!Y146+'Abril '!Y146+'Mayo '!Y146+Junio!Y146+Julio!Y146+Agosto!Y146+Septiembre!Y146+'Octubre '!Y146+Noviembre!Y146+'Diciembre '!Y146</f>
        <v>0</v>
      </c>
      <c r="Z146" s="115">
        <f>+enero!Z146+Febrero!Z146+'Marzo '!Z146+'Abril '!Z146+'Mayo '!Z146+Junio!Z146+Julio!Z146+Agosto!Z146+Septiembre!Z146+'Octubre '!Z146+Noviembre!Z146+'Diciembre '!Z146</f>
        <v>1</v>
      </c>
      <c r="AA146" s="115">
        <f>+enero!AA146+Febrero!AA146+'Marzo '!AA146+'Abril '!AA146+'Mayo '!AA146+Junio!AA146+Julio!AA146+Agosto!AA146+Septiembre!AA146+'Octubre '!AA146+Noviembre!AA146+'Diciembre '!AA146</f>
        <v>1</v>
      </c>
      <c r="AB146" s="115">
        <f>+enero!AB146+Febrero!AB146+'Marzo '!AB146+'Abril '!AB146+'Mayo '!AB146+Junio!AB146+Julio!AB146+Agosto!AB146+Septiembre!AB146+'Octubre '!AB146+Noviembre!AB146+'Diciembre '!AB146</f>
        <v>1</v>
      </c>
      <c r="AC146" s="115">
        <f>+enero!AC146+Febrero!AC146+'Marzo '!AC146+'Abril '!AC146+'Mayo '!AC146+Junio!AC146+Julio!AC146+Agosto!AC146+Septiembre!AC146+'Octubre '!AC146+Noviembre!AC146+'Diciembre '!AC146</f>
        <v>0</v>
      </c>
      <c r="AD146" s="115">
        <f>+enero!AD146+Febrero!AD146+'Marzo '!AD146+'Abril '!AD146+'Mayo '!AD146+Junio!AD146+Julio!AD146+Agosto!AD146+Septiembre!AD146+'Octubre '!AD146+Noviembre!AD146+'Diciembre '!AD146</f>
        <v>0</v>
      </c>
      <c r="AE146" s="115">
        <f>+enero!AE146+Febrero!AE146+'Marzo '!AE146+'Abril '!AE146+'Mayo '!AE146+Junio!AE146+Julio!AE146+Agosto!AE146+Septiembre!AE146+'Octubre '!AE146+Noviembre!AE146+'Diciembre '!AE146</f>
        <v>0</v>
      </c>
      <c r="AF146" s="115">
        <f>+enero!AF146+Febrero!AF146+'Marzo '!AF146+'Abril '!AF146+'Mayo '!AF146+Junio!AF146+Julio!AF146+Agosto!AF146+Septiembre!AF146+'Octubre '!AF146+Noviembre!AF146+'Diciembre '!AF146</f>
        <v>0</v>
      </c>
      <c r="AG146" s="115">
        <f>+enero!AG146+Febrero!AG146+'Marzo '!AG146+'Abril '!AG146+'Mayo '!AG146+Junio!AG146+Julio!AG146+Agosto!AG146+Septiembre!AG146+'Octubre '!AG146+Noviembre!AG146+'Diciembre '!AG146</f>
        <v>0</v>
      </c>
      <c r="AH146" s="115">
        <f>+enero!AH146+Febrero!AH146+'Marzo '!AH146+'Abril '!AH146+'Mayo '!AH146+Junio!AH146+Julio!AH146+Agosto!AH146+Septiembre!AH146+'Octubre '!AH146+Noviembre!AH146+'Diciembre '!AH146</f>
        <v>1</v>
      </c>
      <c r="AI146" s="115">
        <f>+enero!AI146+Febrero!AI146+'Marzo '!AI146+'Abril '!AI146+'Mayo '!AI146+Junio!AI146+Julio!AI146+Agosto!AI146+Septiembre!AI146+'Octubre '!AI146+Noviembre!AI146+'Diciembre '!AI146</f>
        <v>0</v>
      </c>
      <c r="AJ146" s="115">
        <f>+enero!AJ146+Febrero!AJ146+'Marzo '!AJ146+'Abril '!AJ146+'Mayo '!AJ146+Junio!AJ146+Julio!AJ146+Agosto!AJ146+Septiembre!AJ146+'Octubre '!AJ146+Noviembre!AJ146+'Diciembre '!AJ146</f>
        <v>1</v>
      </c>
      <c r="AK146" s="115">
        <f>+enero!AK146+Febrero!AK146+'Marzo '!AK146+'Abril '!AK146+'Mayo '!AK146+Junio!AK146+Julio!AK146+Agosto!AK146+Septiembre!AK146+'Octubre '!AK146+Noviembre!AK146+'Diciembre '!AK146</f>
        <v>0</v>
      </c>
      <c r="AL146" s="115">
        <f>+enero!AL146+Febrero!AL146+'Marzo '!AL146+'Abril '!AL146+'Mayo '!AL146+Junio!AL146+Julio!AL146+Agosto!AL146+Septiembre!AL146+'Octubre '!AL146+Noviembre!AL146+'Diciembre '!AL146</f>
        <v>0</v>
      </c>
      <c r="AM146" s="115">
        <f>+enero!AM146+Febrero!AM146+'Marzo '!AM146+'Abril '!AM146+'Mayo '!AM146+Junio!AM146+Julio!AM146+Agosto!AM146+Septiembre!AM146+'Octubre '!AM146+Noviembre!AM146+'Diciembre '!AM146</f>
        <v>1</v>
      </c>
      <c r="AN146" s="115">
        <f>+enero!AN146+Febrero!AN146+'Marzo '!AN146+'Abril '!AN146+'Mayo '!AN146+Junio!AN146+Julio!AN146+Agosto!AN146+Septiembre!AN146+'Octubre '!AN146+Noviembre!AN146+'Diciembre '!AN146</f>
        <v>0</v>
      </c>
      <c r="AO146" s="115">
        <f>+enero!AO146+Febrero!AO146+'Marzo '!AO146+'Abril '!AO146+'Mayo '!AO146+Junio!AO146+Julio!AO146+Agosto!AO146+Septiembre!AO146+'Octubre '!AO146+Noviembre!AO146+'Diciembre '!AO146</f>
        <v>0</v>
      </c>
      <c r="AP146" s="115">
        <f>+enero!AP146+Febrero!AP146+'Marzo '!AP146+'Abril '!AP146+'Mayo '!AP146+Junio!AP146+Julio!AP146+Agosto!AP146+Septiembre!AP146+'Octubre '!AP146+Noviembre!AP146+'Diciembre '!AP146</f>
        <v>0</v>
      </c>
      <c r="AQ146" s="115">
        <f>+enero!AQ146+Febrero!AQ146+'Marzo '!AQ146+'Abril '!AQ146+'Mayo '!AQ146+Junio!AQ146+Julio!AQ146+Agosto!AQ146+Septiembre!AQ146+'Octubre '!AQ146+Noviembre!AQ146+'Diciembre '!AQ146</f>
        <v>0</v>
      </c>
      <c r="AR146" s="115">
        <f>+enero!AR146+Febrero!AR146+'Marzo '!AR146+'Abril '!AR146+'Mayo '!AR146+Junio!AR146+Julio!AR146+Agosto!AR146+Septiembre!AR146+'Octubre '!AR146+Noviembre!AR146+'Diciembre '!AR146</f>
        <v>0</v>
      </c>
      <c r="AS146" s="310" t="s">
        <v>194</v>
      </c>
      <c r="AT146" s="240"/>
      <c r="AU146" s="240"/>
      <c r="BY146" s="227"/>
      <c r="BZ146" s="227"/>
      <c r="CA146" s="227"/>
      <c r="CB146" s="227"/>
      <c r="CC146" s="227"/>
      <c r="CD146" s="227"/>
      <c r="CE146" s="227"/>
      <c r="CF146" s="227"/>
      <c r="CG146" s="494">
        <v>0</v>
      </c>
      <c r="CH146" s="494">
        <v>0</v>
      </c>
      <c r="CI146" s="494">
        <v>0</v>
      </c>
      <c r="CJ146" s="494"/>
      <c r="CK146" s="494"/>
      <c r="CL146" s="494"/>
      <c r="CM146" s="494"/>
      <c r="CN146" s="494"/>
      <c r="CO146" s="227"/>
    </row>
    <row r="147" spans="1:93" s="226" customFormat="1" x14ac:dyDescent="0.2">
      <c r="A147" s="1248"/>
      <c r="B147" s="1349" t="s">
        <v>112</v>
      </c>
      <c r="C147" s="1350"/>
      <c r="D147" s="399">
        <f t="shared" si="21"/>
        <v>14</v>
      </c>
      <c r="E147" s="399">
        <f t="shared" si="22"/>
        <v>4</v>
      </c>
      <c r="F147" s="399">
        <f t="shared" si="22"/>
        <v>10</v>
      </c>
      <c r="G147" s="115">
        <f>+enero!G147+Febrero!G147+'Marzo '!G147+'Abril '!G147+'Mayo '!G147+Junio!G147+Julio!G147+Agosto!G147+Septiembre!G147+'Octubre '!G147+Noviembre!G147+'Diciembre '!G147</f>
        <v>0</v>
      </c>
      <c r="H147" s="115">
        <f>+enero!H147+Febrero!H147+'Marzo '!H147+'Abril '!H147+'Mayo '!H147+Junio!H147+Julio!H147+Agosto!H147+Septiembre!H147+'Octubre '!H147+Noviembre!H147+'Diciembre '!H147</f>
        <v>0</v>
      </c>
      <c r="I147" s="115">
        <f>+enero!I147+Febrero!I147+'Marzo '!I147+'Abril '!I147+'Mayo '!I147+Junio!I147+Julio!I147+Agosto!I147+Septiembre!I147+'Octubre '!I147+Noviembre!I147+'Diciembre '!I147</f>
        <v>0</v>
      </c>
      <c r="J147" s="115">
        <f>+enero!J147+Febrero!J147+'Marzo '!J147+'Abril '!J147+'Mayo '!J147+Junio!J147+Julio!J147+Agosto!J147+Septiembre!J147+'Octubre '!J147+Noviembre!J147+'Diciembre '!J147</f>
        <v>0</v>
      </c>
      <c r="K147" s="115">
        <f>+enero!K147+Febrero!K147+'Marzo '!K147+'Abril '!K147+'Mayo '!K147+Junio!K147+Julio!K147+Agosto!K147+Septiembre!K147+'Octubre '!K147+Noviembre!K147+'Diciembre '!K147</f>
        <v>0</v>
      </c>
      <c r="L147" s="115">
        <f>+enero!L147+Febrero!L147+'Marzo '!L147+'Abril '!L147+'Mayo '!L147+Junio!L147+Julio!L147+Agosto!L147+Septiembre!L147+'Octubre '!L147+Noviembre!L147+'Diciembre '!L147</f>
        <v>0</v>
      </c>
      <c r="M147" s="115">
        <f>+enero!M147+Febrero!M147+'Marzo '!M147+'Abril '!M147+'Mayo '!M147+Junio!M147+Julio!M147+Agosto!M147+Septiembre!M147+'Octubre '!M147+Noviembre!M147+'Diciembre '!M147</f>
        <v>0</v>
      </c>
      <c r="N147" s="115">
        <f>+enero!N147+Febrero!N147+'Marzo '!N147+'Abril '!N147+'Mayo '!N147+Junio!N147+Julio!N147+Agosto!N147+Septiembre!N147+'Octubre '!N147+Noviembre!N147+'Diciembre '!N147</f>
        <v>1</v>
      </c>
      <c r="O147" s="115">
        <f>+enero!O147+Febrero!O147+'Marzo '!O147+'Abril '!O147+'Mayo '!O147+Junio!O147+Julio!O147+Agosto!O147+Septiembre!O147+'Octubre '!O147+Noviembre!O147+'Diciembre '!O147</f>
        <v>1</v>
      </c>
      <c r="P147" s="115">
        <f>+enero!P147+Febrero!P147+'Marzo '!P147+'Abril '!P147+'Mayo '!P147+Junio!P147+Julio!P147+Agosto!P147+Septiembre!P147+'Octubre '!P147+Noviembre!P147+'Diciembre '!P147</f>
        <v>0</v>
      </c>
      <c r="Q147" s="115">
        <f>+enero!Q147+Febrero!Q147+'Marzo '!Q147+'Abril '!Q147+'Mayo '!Q147+Junio!Q147+Julio!Q147+Agosto!Q147+Septiembre!Q147+'Octubre '!Q147+Noviembre!Q147+'Diciembre '!Q147</f>
        <v>1</v>
      </c>
      <c r="R147" s="115">
        <f>+enero!R147+Febrero!R147+'Marzo '!R147+'Abril '!R147+'Mayo '!R147+Junio!R147+Julio!R147+Agosto!R147+Septiembre!R147+'Octubre '!R147+Noviembre!R147+'Diciembre '!R147</f>
        <v>1</v>
      </c>
      <c r="S147" s="115">
        <f>+enero!S147+Febrero!S147+'Marzo '!S147+'Abril '!S147+'Mayo '!S147+Junio!S147+Julio!S147+Agosto!S147+Septiembre!S147+'Octubre '!S147+Noviembre!S147+'Diciembre '!S147</f>
        <v>0</v>
      </c>
      <c r="T147" s="115">
        <f>+enero!T147+Febrero!T147+'Marzo '!T147+'Abril '!T147+'Mayo '!T147+Junio!T147+Julio!T147+Agosto!T147+Septiembre!T147+'Octubre '!T147+Noviembre!T147+'Diciembre '!T147</f>
        <v>0</v>
      </c>
      <c r="U147" s="115">
        <f>+enero!U147+Febrero!U147+'Marzo '!U147+'Abril '!U147+'Mayo '!U147+Junio!U147+Julio!U147+Agosto!U147+Septiembre!U147+'Octubre '!U147+Noviembre!U147+'Diciembre '!U147</f>
        <v>0</v>
      </c>
      <c r="V147" s="115">
        <f>+enero!V147+Febrero!V147+'Marzo '!V147+'Abril '!V147+'Mayo '!V147+Junio!V147+Julio!V147+Agosto!V147+Septiembre!V147+'Octubre '!V147+Noviembre!V147+'Diciembre '!V147</f>
        <v>1</v>
      </c>
      <c r="W147" s="115">
        <f>+enero!W147+Febrero!W147+'Marzo '!W147+'Abril '!W147+'Mayo '!W147+Junio!W147+Julio!W147+Agosto!W147+Septiembre!W147+'Octubre '!W147+Noviembre!W147+'Diciembre '!W147</f>
        <v>0</v>
      </c>
      <c r="X147" s="115">
        <f>+enero!X147+Febrero!X147+'Marzo '!X147+'Abril '!X147+'Mayo '!X147+Junio!X147+Julio!X147+Agosto!X147+Septiembre!X147+'Octubre '!X147+Noviembre!X147+'Diciembre '!X147</f>
        <v>0</v>
      </c>
      <c r="Y147" s="115">
        <f>+enero!Y147+Febrero!Y147+'Marzo '!Y147+'Abril '!Y147+'Mayo '!Y147+Junio!Y147+Julio!Y147+Agosto!Y147+Septiembre!Y147+'Octubre '!Y147+Noviembre!Y147+'Diciembre '!Y147</f>
        <v>0</v>
      </c>
      <c r="Z147" s="115">
        <f>+enero!Z147+Febrero!Z147+'Marzo '!Z147+'Abril '!Z147+'Mayo '!Z147+Junio!Z147+Julio!Z147+Agosto!Z147+Septiembre!Z147+'Octubre '!Z147+Noviembre!Z147+'Diciembre '!Z147</f>
        <v>0</v>
      </c>
      <c r="AA147" s="115">
        <f>+enero!AA147+Febrero!AA147+'Marzo '!AA147+'Abril '!AA147+'Mayo '!AA147+Junio!AA147+Julio!AA147+Agosto!AA147+Septiembre!AA147+'Octubre '!AA147+Noviembre!AA147+'Diciembre '!AA147</f>
        <v>0</v>
      </c>
      <c r="AB147" s="115">
        <f>+enero!AB147+Febrero!AB147+'Marzo '!AB147+'Abril '!AB147+'Mayo '!AB147+Junio!AB147+Julio!AB147+Agosto!AB147+Septiembre!AB147+'Octubre '!AB147+Noviembre!AB147+'Diciembre '!AB147</f>
        <v>4</v>
      </c>
      <c r="AC147" s="115">
        <f>+enero!AC147+Febrero!AC147+'Marzo '!AC147+'Abril '!AC147+'Mayo '!AC147+Junio!AC147+Julio!AC147+Agosto!AC147+Septiembre!AC147+'Octubre '!AC147+Noviembre!AC147+'Diciembre '!AC147</f>
        <v>0</v>
      </c>
      <c r="AD147" s="115">
        <f>+enero!AD147+Febrero!AD147+'Marzo '!AD147+'Abril '!AD147+'Mayo '!AD147+Junio!AD147+Julio!AD147+Agosto!AD147+Septiembre!AD147+'Octubre '!AD147+Noviembre!AD147+'Diciembre '!AD147</f>
        <v>0</v>
      </c>
      <c r="AE147" s="115">
        <f>+enero!AE147+Febrero!AE147+'Marzo '!AE147+'Abril '!AE147+'Mayo '!AE147+Junio!AE147+Julio!AE147+Agosto!AE147+Septiembre!AE147+'Octubre '!AE147+Noviembre!AE147+'Diciembre '!AE147</f>
        <v>0</v>
      </c>
      <c r="AF147" s="115">
        <f>+enero!AF147+Febrero!AF147+'Marzo '!AF147+'Abril '!AF147+'Mayo '!AF147+Junio!AF147+Julio!AF147+Agosto!AF147+Septiembre!AF147+'Octubre '!AF147+Noviembre!AF147+'Diciembre '!AF147</f>
        <v>2</v>
      </c>
      <c r="AG147" s="115">
        <f>+enero!AG147+Febrero!AG147+'Marzo '!AG147+'Abril '!AG147+'Mayo '!AG147+Junio!AG147+Julio!AG147+Agosto!AG147+Septiembre!AG147+'Octubre '!AG147+Noviembre!AG147+'Diciembre '!AG147</f>
        <v>1</v>
      </c>
      <c r="AH147" s="115">
        <f>+enero!AH147+Febrero!AH147+'Marzo '!AH147+'Abril '!AH147+'Mayo '!AH147+Junio!AH147+Julio!AH147+Agosto!AH147+Septiembre!AH147+'Octubre '!AH147+Noviembre!AH147+'Diciembre '!AH147</f>
        <v>0</v>
      </c>
      <c r="AI147" s="115">
        <f>+enero!AI147+Febrero!AI147+'Marzo '!AI147+'Abril '!AI147+'Mayo '!AI147+Junio!AI147+Julio!AI147+Agosto!AI147+Septiembre!AI147+'Octubre '!AI147+Noviembre!AI147+'Diciembre '!AI147</f>
        <v>1</v>
      </c>
      <c r="AJ147" s="115">
        <f>+enero!AJ147+Febrero!AJ147+'Marzo '!AJ147+'Abril '!AJ147+'Mayo '!AJ147+Junio!AJ147+Julio!AJ147+Agosto!AJ147+Septiembre!AJ147+'Octubre '!AJ147+Noviembre!AJ147+'Diciembre '!AJ147</f>
        <v>1</v>
      </c>
      <c r="AK147" s="115">
        <f>+enero!AK147+Febrero!AK147+'Marzo '!AK147+'Abril '!AK147+'Mayo '!AK147+Junio!AK147+Julio!AK147+Agosto!AK147+Septiembre!AK147+'Octubre '!AK147+Noviembre!AK147+'Diciembre '!AK147</f>
        <v>0</v>
      </c>
      <c r="AL147" s="115">
        <f>+enero!AL147+Febrero!AL147+'Marzo '!AL147+'Abril '!AL147+'Mayo '!AL147+Junio!AL147+Julio!AL147+Agosto!AL147+Septiembre!AL147+'Octubre '!AL147+Noviembre!AL147+'Diciembre '!AL147</f>
        <v>0</v>
      </c>
      <c r="AM147" s="115">
        <f>+enero!AM147+Febrero!AM147+'Marzo '!AM147+'Abril '!AM147+'Mayo '!AM147+Junio!AM147+Julio!AM147+Agosto!AM147+Septiembre!AM147+'Octubre '!AM147+Noviembre!AM147+'Diciembre '!AM147</f>
        <v>0</v>
      </c>
      <c r="AN147" s="115">
        <f>+enero!AN147+Febrero!AN147+'Marzo '!AN147+'Abril '!AN147+'Mayo '!AN147+Junio!AN147+Julio!AN147+Agosto!AN147+Septiembre!AN147+'Octubre '!AN147+Noviembre!AN147+'Diciembre '!AN147</f>
        <v>0</v>
      </c>
      <c r="AO147" s="115">
        <f>+enero!AO147+Febrero!AO147+'Marzo '!AO147+'Abril '!AO147+'Mayo '!AO147+Junio!AO147+Julio!AO147+Agosto!AO147+Septiembre!AO147+'Octubre '!AO147+Noviembre!AO147+'Diciembre '!AO147</f>
        <v>0</v>
      </c>
      <c r="AP147" s="115">
        <f>+enero!AP147+Febrero!AP147+'Marzo '!AP147+'Abril '!AP147+'Mayo '!AP147+Junio!AP147+Julio!AP147+Agosto!AP147+Septiembre!AP147+'Octubre '!AP147+Noviembre!AP147+'Diciembre '!AP147</f>
        <v>0</v>
      </c>
      <c r="AQ147" s="115">
        <f>+enero!AQ147+Febrero!AQ147+'Marzo '!AQ147+'Abril '!AQ147+'Mayo '!AQ147+Junio!AQ147+Julio!AQ147+Agosto!AQ147+Septiembre!AQ147+'Octubre '!AQ147+Noviembre!AQ147+'Diciembre '!AQ147</f>
        <v>0</v>
      </c>
      <c r="AR147" s="115">
        <f>+enero!AR147+Febrero!AR147+'Marzo '!AR147+'Abril '!AR147+'Mayo '!AR147+Junio!AR147+Julio!AR147+Agosto!AR147+Septiembre!AR147+'Octubre '!AR147+Noviembre!AR147+'Diciembre '!AR147</f>
        <v>0</v>
      </c>
      <c r="AS147" s="310" t="s">
        <v>194</v>
      </c>
      <c r="AT147" s="240"/>
      <c r="AU147" s="240"/>
      <c r="BY147" s="227"/>
      <c r="BZ147" s="227"/>
      <c r="CA147" s="227"/>
      <c r="CB147" s="227"/>
      <c r="CC147" s="227"/>
      <c r="CD147" s="227"/>
      <c r="CE147" s="227"/>
      <c r="CF147" s="227"/>
      <c r="CG147" s="494">
        <v>0</v>
      </c>
      <c r="CH147" s="494">
        <v>0</v>
      </c>
      <c r="CI147" s="494">
        <v>0</v>
      </c>
      <c r="CJ147" s="494"/>
      <c r="CK147" s="494"/>
      <c r="CL147" s="494"/>
      <c r="CM147" s="494"/>
      <c r="CN147" s="494"/>
      <c r="CO147" s="227"/>
    </row>
    <row r="148" spans="1:93" s="226" customFormat="1" x14ac:dyDescent="0.2">
      <c r="A148" s="1248"/>
      <c r="B148" s="1351" t="s">
        <v>113</v>
      </c>
      <c r="C148" s="1352"/>
      <c r="D148" s="399">
        <f t="shared" si="21"/>
        <v>5</v>
      </c>
      <c r="E148" s="399">
        <f t="shared" si="22"/>
        <v>0</v>
      </c>
      <c r="F148" s="399">
        <f t="shared" si="22"/>
        <v>5</v>
      </c>
      <c r="G148" s="115">
        <f>+enero!G148+Febrero!G148+'Marzo '!G148+'Abril '!G148+'Mayo '!G148+Junio!G148+Julio!G148+Agosto!G148+Septiembre!G148+'Octubre '!G148+Noviembre!G148+'Diciembre '!G148</f>
        <v>0</v>
      </c>
      <c r="H148" s="115">
        <f>+enero!H148+Febrero!H148+'Marzo '!H148+'Abril '!H148+'Mayo '!H148+Junio!H148+Julio!H148+Agosto!H148+Septiembre!H148+'Octubre '!H148+Noviembre!H148+'Diciembre '!H148</f>
        <v>0</v>
      </c>
      <c r="I148" s="115">
        <f>+enero!I148+Febrero!I148+'Marzo '!I148+'Abril '!I148+'Mayo '!I148+Junio!I148+Julio!I148+Agosto!I148+Septiembre!I148+'Octubre '!I148+Noviembre!I148+'Diciembre '!I148</f>
        <v>0</v>
      </c>
      <c r="J148" s="115">
        <f>+enero!J148+Febrero!J148+'Marzo '!J148+'Abril '!J148+'Mayo '!J148+Junio!J148+Julio!J148+Agosto!J148+Septiembre!J148+'Octubre '!J148+Noviembre!J148+'Diciembre '!J148</f>
        <v>0</v>
      </c>
      <c r="K148" s="115">
        <f>+enero!K148+Febrero!K148+'Marzo '!K148+'Abril '!K148+'Mayo '!K148+Junio!K148+Julio!K148+Agosto!K148+Septiembre!K148+'Octubre '!K148+Noviembre!K148+'Diciembre '!K148</f>
        <v>0</v>
      </c>
      <c r="L148" s="115">
        <f>+enero!L148+Febrero!L148+'Marzo '!L148+'Abril '!L148+'Mayo '!L148+Junio!L148+Julio!L148+Agosto!L148+Septiembre!L148+'Octubre '!L148+Noviembre!L148+'Diciembre '!L148</f>
        <v>0</v>
      </c>
      <c r="M148" s="115">
        <f>+enero!M148+Febrero!M148+'Marzo '!M148+'Abril '!M148+'Mayo '!M148+Junio!M148+Julio!M148+Agosto!M148+Septiembre!M148+'Octubre '!M148+Noviembre!M148+'Diciembre '!M148</f>
        <v>0</v>
      </c>
      <c r="N148" s="115">
        <f>+enero!N148+Febrero!N148+'Marzo '!N148+'Abril '!N148+'Mayo '!N148+Junio!N148+Julio!N148+Agosto!N148+Septiembre!N148+'Octubre '!N148+Noviembre!N148+'Diciembre '!N148</f>
        <v>0</v>
      </c>
      <c r="O148" s="115">
        <f>+enero!O148+Febrero!O148+'Marzo '!O148+'Abril '!O148+'Mayo '!O148+Junio!O148+Julio!O148+Agosto!O148+Septiembre!O148+'Octubre '!O148+Noviembre!O148+'Diciembre '!O148</f>
        <v>0</v>
      </c>
      <c r="P148" s="115">
        <f>+enero!P148+Febrero!P148+'Marzo '!P148+'Abril '!P148+'Mayo '!P148+Junio!P148+Julio!P148+Agosto!P148+Septiembre!P148+'Octubre '!P148+Noviembre!P148+'Diciembre '!P148</f>
        <v>0</v>
      </c>
      <c r="Q148" s="115">
        <f>+enero!Q148+Febrero!Q148+'Marzo '!Q148+'Abril '!Q148+'Mayo '!Q148+Junio!Q148+Julio!Q148+Agosto!Q148+Septiembre!Q148+'Octubre '!Q148+Noviembre!Q148+'Diciembre '!Q148</f>
        <v>0</v>
      </c>
      <c r="R148" s="115">
        <f>+enero!R148+Febrero!R148+'Marzo '!R148+'Abril '!R148+'Mayo '!R148+Junio!R148+Julio!R148+Agosto!R148+Septiembre!R148+'Octubre '!R148+Noviembre!R148+'Diciembre '!R148</f>
        <v>1</v>
      </c>
      <c r="S148" s="115">
        <f>+enero!S148+Febrero!S148+'Marzo '!S148+'Abril '!S148+'Mayo '!S148+Junio!S148+Julio!S148+Agosto!S148+Septiembre!S148+'Octubre '!S148+Noviembre!S148+'Diciembre '!S148</f>
        <v>0</v>
      </c>
      <c r="T148" s="115">
        <f>+enero!T148+Febrero!T148+'Marzo '!T148+'Abril '!T148+'Mayo '!T148+Junio!T148+Julio!T148+Agosto!T148+Septiembre!T148+'Octubre '!T148+Noviembre!T148+'Diciembre '!T148</f>
        <v>1</v>
      </c>
      <c r="U148" s="115">
        <f>+enero!U148+Febrero!U148+'Marzo '!U148+'Abril '!U148+'Mayo '!U148+Junio!U148+Julio!U148+Agosto!U148+Septiembre!U148+'Octubre '!U148+Noviembre!U148+'Diciembre '!U148</f>
        <v>0</v>
      </c>
      <c r="V148" s="115">
        <f>+enero!V148+Febrero!V148+'Marzo '!V148+'Abril '!V148+'Mayo '!V148+Junio!V148+Julio!V148+Agosto!V148+Septiembre!V148+'Octubre '!V148+Noviembre!V148+'Diciembre '!V148</f>
        <v>1</v>
      </c>
      <c r="W148" s="115">
        <f>+enero!W148+Febrero!W148+'Marzo '!W148+'Abril '!W148+'Mayo '!W148+Junio!W148+Julio!W148+Agosto!W148+Septiembre!W148+'Octubre '!W148+Noviembre!W148+'Diciembre '!W148</f>
        <v>0</v>
      </c>
      <c r="X148" s="115">
        <f>+enero!X148+Febrero!X148+'Marzo '!X148+'Abril '!X148+'Mayo '!X148+Junio!X148+Julio!X148+Agosto!X148+Septiembre!X148+'Octubre '!X148+Noviembre!X148+'Diciembre '!X148</f>
        <v>0</v>
      </c>
      <c r="Y148" s="115">
        <f>+enero!Y148+Febrero!Y148+'Marzo '!Y148+'Abril '!Y148+'Mayo '!Y148+Junio!Y148+Julio!Y148+Agosto!Y148+Septiembre!Y148+'Octubre '!Y148+Noviembre!Y148+'Diciembre '!Y148</f>
        <v>0</v>
      </c>
      <c r="Z148" s="115">
        <f>+enero!Z148+Febrero!Z148+'Marzo '!Z148+'Abril '!Z148+'Mayo '!Z148+Junio!Z148+Julio!Z148+Agosto!Z148+Septiembre!Z148+'Octubre '!Z148+Noviembre!Z148+'Diciembre '!Z148</f>
        <v>1</v>
      </c>
      <c r="AA148" s="115">
        <f>+enero!AA148+Febrero!AA148+'Marzo '!AA148+'Abril '!AA148+'Mayo '!AA148+Junio!AA148+Julio!AA148+Agosto!AA148+Septiembre!AA148+'Octubre '!AA148+Noviembre!AA148+'Diciembre '!AA148</f>
        <v>0</v>
      </c>
      <c r="AB148" s="115">
        <f>+enero!AB148+Febrero!AB148+'Marzo '!AB148+'Abril '!AB148+'Mayo '!AB148+Junio!AB148+Julio!AB148+Agosto!AB148+Septiembre!AB148+'Octubre '!AB148+Noviembre!AB148+'Diciembre '!AB148</f>
        <v>0</v>
      </c>
      <c r="AC148" s="115">
        <f>+enero!AC148+Febrero!AC148+'Marzo '!AC148+'Abril '!AC148+'Mayo '!AC148+Junio!AC148+Julio!AC148+Agosto!AC148+Septiembre!AC148+'Octubre '!AC148+Noviembre!AC148+'Diciembre '!AC148</f>
        <v>0</v>
      </c>
      <c r="AD148" s="115">
        <f>+enero!AD148+Febrero!AD148+'Marzo '!AD148+'Abril '!AD148+'Mayo '!AD148+Junio!AD148+Julio!AD148+Agosto!AD148+Septiembre!AD148+'Octubre '!AD148+Noviembre!AD148+'Diciembre '!AD148</f>
        <v>1</v>
      </c>
      <c r="AE148" s="115">
        <f>+enero!AE148+Febrero!AE148+'Marzo '!AE148+'Abril '!AE148+'Mayo '!AE148+Junio!AE148+Julio!AE148+Agosto!AE148+Septiembre!AE148+'Octubre '!AE148+Noviembre!AE148+'Diciembre '!AE148</f>
        <v>0</v>
      </c>
      <c r="AF148" s="115">
        <f>+enero!AF148+Febrero!AF148+'Marzo '!AF148+'Abril '!AF148+'Mayo '!AF148+Junio!AF148+Julio!AF148+Agosto!AF148+Septiembre!AF148+'Octubre '!AF148+Noviembre!AF148+'Diciembre '!AF148</f>
        <v>0</v>
      </c>
      <c r="AG148" s="115">
        <f>+enero!AG148+Febrero!AG148+'Marzo '!AG148+'Abril '!AG148+'Mayo '!AG148+Junio!AG148+Julio!AG148+Agosto!AG148+Septiembre!AG148+'Octubre '!AG148+Noviembre!AG148+'Diciembre '!AG148</f>
        <v>0</v>
      </c>
      <c r="AH148" s="115">
        <f>+enero!AH148+Febrero!AH148+'Marzo '!AH148+'Abril '!AH148+'Mayo '!AH148+Junio!AH148+Julio!AH148+Agosto!AH148+Septiembre!AH148+'Octubre '!AH148+Noviembre!AH148+'Diciembre '!AH148</f>
        <v>0</v>
      </c>
      <c r="AI148" s="115">
        <f>+enero!AI148+Febrero!AI148+'Marzo '!AI148+'Abril '!AI148+'Mayo '!AI148+Junio!AI148+Julio!AI148+Agosto!AI148+Septiembre!AI148+'Octubre '!AI148+Noviembre!AI148+'Diciembre '!AI148</f>
        <v>0</v>
      </c>
      <c r="AJ148" s="115">
        <f>+enero!AJ148+Febrero!AJ148+'Marzo '!AJ148+'Abril '!AJ148+'Mayo '!AJ148+Junio!AJ148+Julio!AJ148+Agosto!AJ148+Septiembre!AJ148+'Octubre '!AJ148+Noviembre!AJ148+'Diciembre '!AJ148</f>
        <v>0</v>
      </c>
      <c r="AK148" s="115">
        <f>+enero!AK148+Febrero!AK148+'Marzo '!AK148+'Abril '!AK148+'Mayo '!AK148+Junio!AK148+Julio!AK148+Agosto!AK148+Septiembre!AK148+'Octubre '!AK148+Noviembre!AK148+'Diciembre '!AK148</f>
        <v>0</v>
      </c>
      <c r="AL148" s="115">
        <f>+enero!AL148+Febrero!AL148+'Marzo '!AL148+'Abril '!AL148+'Mayo '!AL148+Junio!AL148+Julio!AL148+Agosto!AL148+Septiembre!AL148+'Octubre '!AL148+Noviembre!AL148+'Diciembre '!AL148</f>
        <v>0</v>
      </c>
      <c r="AM148" s="115">
        <f>+enero!AM148+Febrero!AM148+'Marzo '!AM148+'Abril '!AM148+'Mayo '!AM148+Junio!AM148+Julio!AM148+Agosto!AM148+Septiembre!AM148+'Octubre '!AM148+Noviembre!AM148+'Diciembre '!AM148</f>
        <v>0</v>
      </c>
      <c r="AN148" s="115">
        <f>+enero!AN148+Febrero!AN148+'Marzo '!AN148+'Abril '!AN148+'Mayo '!AN148+Junio!AN148+Julio!AN148+Agosto!AN148+Septiembre!AN148+'Octubre '!AN148+Noviembre!AN148+'Diciembre '!AN148</f>
        <v>0</v>
      </c>
      <c r="AO148" s="115">
        <f>+enero!AO148+Febrero!AO148+'Marzo '!AO148+'Abril '!AO148+'Mayo '!AO148+Junio!AO148+Julio!AO148+Agosto!AO148+Septiembre!AO148+'Octubre '!AO148+Noviembre!AO148+'Diciembre '!AO148</f>
        <v>0</v>
      </c>
      <c r="AP148" s="115">
        <f>+enero!AP148+Febrero!AP148+'Marzo '!AP148+'Abril '!AP148+'Mayo '!AP148+Junio!AP148+Julio!AP148+Agosto!AP148+Septiembre!AP148+'Octubre '!AP148+Noviembre!AP148+'Diciembre '!AP148</f>
        <v>0</v>
      </c>
      <c r="AQ148" s="115">
        <f>+enero!AQ148+Febrero!AQ148+'Marzo '!AQ148+'Abril '!AQ148+'Mayo '!AQ148+Junio!AQ148+Julio!AQ148+Agosto!AQ148+Septiembre!AQ148+'Octubre '!AQ148+Noviembre!AQ148+'Diciembre '!AQ148</f>
        <v>0</v>
      </c>
      <c r="AR148" s="115">
        <f>+enero!AR148+Febrero!AR148+'Marzo '!AR148+'Abril '!AR148+'Mayo '!AR148+Junio!AR148+Julio!AR148+Agosto!AR148+Septiembre!AR148+'Octubre '!AR148+Noviembre!AR148+'Diciembre '!AR148</f>
        <v>0</v>
      </c>
      <c r="AS148" s="310" t="s">
        <v>194</v>
      </c>
      <c r="AT148" s="240"/>
      <c r="AU148" s="240"/>
      <c r="BY148" s="227"/>
      <c r="BZ148" s="227"/>
      <c r="CA148" s="227"/>
      <c r="CB148" s="227"/>
      <c r="CC148" s="227"/>
      <c r="CD148" s="227"/>
      <c r="CE148" s="227"/>
      <c r="CF148" s="227"/>
      <c r="CG148" s="494">
        <v>0</v>
      </c>
      <c r="CH148" s="494">
        <v>0</v>
      </c>
      <c r="CI148" s="494">
        <v>0</v>
      </c>
      <c r="CJ148" s="494"/>
      <c r="CK148" s="494"/>
      <c r="CL148" s="494"/>
      <c r="CM148" s="494"/>
      <c r="CN148" s="494"/>
      <c r="CO148" s="227"/>
    </row>
    <row r="149" spans="1:93" s="226" customFormat="1" x14ac:dyDescent="0.2">
      <c r="A149" s="1249"/>
      <c r="B149" s="1266" t="s">
        <v>114</v>
      </c>
      <c r="C149" s="1267"/>
      <c r="D149" s="397">
        <f t="shared" si="21"/>
        <v>15</v>
      </c>
      <c r="E149" s="397">
        <f t="shared" si="22"/>
        <v>5</v>
      </c>
      <c r="F149" s="397">
        <f t="shared" si="22"/>
        <v>10</v>
      </c>
      <c r="G149" s="115">
        <f>+enero!G149+Febrero!G149+'Marzo '!G149+'Abril '!G149+'Mayo '!G149+Junio!G149+Julio!G149+Agosto!G149+Septiembre!G149+'Octubre '!G149+Noviembre!G149+'Diciembre '!G149</f>
        <v>0</v>
      </c>
      <c r="H149" s="115">
        <f>+enero!H149+Febrero!H149+'Marzo '!H149+'Abril '!H149+'Mayo '!H149+Junio!H149+Julio!H149+Agosto!H149+Septiembre!H149+'Octubre '!H149+Noviembre!H149+'Diciembre '!H149</f>
        <v>0</v>
      </c>
      <c r="I149" s="115">
        <f>+enero!I149+Febrero!I149+'Marzo '!I149+'Abril '!I149+'Mayo '!I149+Junio!I149+Julio!I149+Agosto!I149+Septiembre!I149+'Octubre '!I149+Noviembre!I149+'Diciembre '!I149</f>
        <v>0</v>
      </c>
      <c r="J149" s="115">
        <f>+enero!J149+Febrero!J149+'Marzo '!J149+'Abril '!J149+'Mayo '!J149+Junio!J149+Julio!J149+Agosto!J149+Septiembre!J149+'Octubre '!J149+Noviembre!J149+'Diciembre '!J149</f>
        <v>0</v>
      </c>
      <c r="K149" s="115">
        <f>+enero!K149+Febrero!K149+'Marzo '!K149+'Abril '!K149+'Mayo '!K149+Junio!K149+Julio!K149+Agosto!K149+Septiembre!K149+'Octubre '!K149+Noviembre!K149+'Diciembre '!K149</f>
        <v>2</v>
      </c>
      <c r="L149" s="115">
        <f>+enero!L149+Febrero!L149+'Marzo '!L149+'Abril '!L149+'Mayo '!L149+Junio!L149+Julio!L149+Agosto!L149+Septiembre!L149+'Octubre '!L149+Noviembre!L149+'Diciembre '!L149</f>
        <v>2</v>
      </c>
      <c r="M149" s="115">
        <f>+enero!M149+Febrero!M149+'Marzo '!M149+'Abril '!M149+'Mayo '!M149+Junio!M149+Julio!M149+Agosto!M149+Septiembre!M149+'Octubre '!M149+Noviembre!M149+'Diciembre '!M149</f>
        <v>3</v>
      </c>
      <c r="N149" s="115">
        <f>+enero!N149+Febrero!N149+'Marzo '!N149+'Abril '!N149+'Mayo '!N149+Junio!N149+Julio!N149+Agosto!N149+Septiembre!N149+'Octubre '!N149+Noviembre!N149+'Diciembre '!N149</f>
        <v>7</v>
      </c>
      <c r="O149" s="115">
        <f>+enero!O149+Febrero!O149+'Marzo '!O149+'Abril '!O149+'Mayo '!O149+Junio!O149+Julio!O149+Agosto!O149+Septiembre!O149+'Octubre '!O149+Noviembre!O149+'Diciembre '!O149</f>
        <v>0</v>
      </c>
      <c r="P149" s="115">
        <f>+enero!P149+Febrero!P149+'Marzo '!P149+'Abril '!P149+'Mayo '!P149+Junio!P149+Julio!P149+Agosto!P149+Septiembre!P149+'Octubre '!P149+Noviembre!P149+'Diciembre '!P149</f>
        <v>0</v>
      </c>
      <c r="Q149" s="115">
        <f>+enero!Q149+Febrero!Q149+'Marzo '!Q149+'Abril '!Q149+'Mayo '!Q149+Junio!Q149+Julio!Q149+Agosto!Q149+Septiembre!Q149+'Octubre '!Q149+Noviembre!Q149+'Diciembre '!Q149</f>
        <v>0</v>
      </c>
      <c r="R149" s="115">
        <f>+enero!R149+Febrero!R149+'Marzo '!R149+'Abril '!R149+'Mayo '!R149+Junio!R149+Julio!R149+Agosto!R149+Septiembre!R149+'Octubre '!R149+Noviembre!R149+'Diciembre '!R149</f>
        <v>1</v>
      </c>
      <c r="S149" s="115">
        <f>+enero!S149+Febrero!S149+'Marzo '!S149+'Abril '!S149+'Mayo '!S149+Junio!S149+Julio!S149+Agosto!S149+Septiembre!S149+'Octubre '!S149+Noviembre!S149+'Diciembre '!S149</f>
        <v>0</v>
      </c>
      <c r="T149" s="115">
        <f>+enero!T149+Febrero!T149+'Marzo '!T149+'Abril '!T149+'Mayo '!T149+Junio!T149+Julio!T149+Agosto!T149+Septiembre!T149+'Octubre '!T149+Noviembre!T149+'Diciembre '!T149</f>
        <v>0</v>
      </c>
      <c r="U149" s="115">
        <f>+enero!U149+Febrero!U149+'Marzo '!U149+'Abril '!U149+'Mayo '!U149+Junio!U149+Julio!U149+Agosto!U149+Septiembre!U149+'Octubre '!U149+Noviembre!U149+'Diciembre '!U149</f>
        <v>0</v>
      </c>
      <c r="V149" s="115">
        <f>+enero!V149+Febrero!V149+'Marzo '!V149+'Abril '!V149+'Mayo '!V149+Junio!V149+Julio!V149+Agosto!V149+Septiembre!V149+'Octubre '!V149+Noviembre!V149+'Diciembre '!V149</f>
        <v>0</v>
      </c>
      <c r="W149" s="115">
        <f>+enero!W149+Febrero!W149+'Marzo '!W149+'Abril '!W149+'Mayo '!W149+Junio!W149+Julio!W149+Agosto!W149+Septiembre!W149+'Octubre '!W149+Noviembre!W149+'Diciembre '!W149</f>
        <v>0</v>
      </c>
      <c r="X149" s="115">
        <f>+enero!X149+Febrero!X149+'Marzo '!X149+'Abril '!X149+'Mayo '!X149+Junio!X149+Julio!X149+Agosto!X149+Septiembre!X149+'Octubre '!X149+Noviembre!X149+'Diciembre '!X149</f>
        <v>0</v>
      </c>
      <c r="Y149" s="115">
        <f>+enero!Y149+Febrero!Y149+'Marzo '!Y149+'Abril '!Y149+'Mayo '!Y149+Junio!Y149+Julio!Y149+Agosto!Y149+Septiembre!Y149+'Octubre '!Y149+Noviembre!Y149+'Diciembre '!Y149</f>
        <v>0</v>
      </c>
      <c r="Z149" s="115">
        <f>+enero!Z149+Febrero!Z149+'Marzo '!Z149+'Abril '!Z149+'Mayo '!Z149+Junio!Z149+Julio!Z149+Agosto!Z149+Septiembre!Z149+'Octubre '!Z149+Noviembre!Z149+'Diciembre '!Z149</f>
        <v>0</v>
      </c>
      <c r="AA149" s="115">
        <f>+enero!AA149+Febrero!AA149+'Marzo '!AA149+'Abril '!AA149+'Mayo '!AA149+Junio!AA149+Julio!AA149+Agosto!AA149+Septiembre!AA149+'Octubre '!AA149+Noviembre!AA149+'Diciembre '!AA149</f>
        <v>0</v>
      </c>
      <c r="AB149" s="115">
        <f>+enero!AB149+Febrero!AB149+'Marzo '!AB149+'Abril '!AB149+'Mayo '!AB149+Junio!AB149+Julio!AB149+Agosto!AB149+Septiembre!AB149+'Octubre '!AB149+Noviembre!AB149+'Diciembre '!AB149</f>
        <v>0</v>
      </c>
      <c r="AC149" s="115">
        <f>+enero!AC149+Febrero!AC149+'Marzo '!AC149+'Abril '!AC149+'Mayo '!AC149+Junio!AC149+Julio!AC149+Agosto!AC149+Septiembre!AC149+'Octubre '!AC149+Noviembre!AC149+'Diciembre '!AC149</f>
        <v>0</v>
      </c>
      <c r="AD149" s="115">
        <f>+enero!AD149+Febrero!AD149+'Marzo '!AD149+'Abril '!AD149+'Mayo '!AD149+Junio!AD149+Julio!AD149+Agosto!AD149+Septiembre!AD149+'Octubre '!AD149+Noviembre!AD149+'Diciembre '!AD149</f>
        <v>0</v>
      </c>
      <c r="AE149" s="115">
        <f>+enero!AE149+Febrero!AE149+'Marzo '!AE149+'Abril '!AE149+'Mayo '!AE149+Junio!AE149+Julio!AE149+Agosto!AE149+Septiembre!AE149+'Octubre '!AE149+Noviembre!AE149+'Diciembre '!AE149</f>
        <v>0</v>
      </c>
      <c r="AF149" s="115">
        <f>+enero!AF149+Febrero!AF149+'Marzo '!AF149+'Abril '!AF149+'Mayo '!AF149+Junio!AF149+Julio!AF149+Agosto!AF149+Septiembre!AF149+'Octubre '!AF149+Noviembre!AF149+'Diciembre '!AF149</f>
        <v>0</v>
      </c>
      <c r="AG149" s="115">
        <f>+enero!AG149+Febrero!AG149+'Marzo '!AG149+'Abril '!AG149+'Mayo '!AG149+Junio!AG149+Julio!AG149+Agosto!AG149+Septiembre!AG149+'Octubre '!AG149+Noviembre!AG149+'Diciembre '!AG149</f>
        <v>0</v>
      </c>
      <c r="AH149" s="115">
        <f>+enero!AH149+Febrero!AH149+'Marzo '!AH149+'Abril '!AH149+'Mayo '!AH149+Junio!AH149+Julio!AH149+Agosto!AH149+Septiembre!AH149+'Octubre '!AH149+Noviembre!AH149+'Diciembre '!AH149</f>
        <v>0</v>
      </c>
      <c r="AI149" s="115">
        <f>+enero!AI149+Febrero!AI149+'Marzo '!AI149+'Abril '!AI149+'Mayo '!AI149+Junio!AI149+Julio!AI149+Agosto!AI149+Septiembre!AI149+'Octubre '!AI149+Noviembre!AI149+'Diciembre '!AI149</f>
        <v>0</v>
      </c>
      <c r="AJ149" s="115">
        <f>+enero!AJ149+Febrero!AJ149+'Marzo '!AJ149+'Abril '!AJ149+'Mayo '!AJ149+Junio!AJ149+Julio!AJ149+Agosto!AJ149+Septiembre!AJ149+'Octubre '!AJ149+Noviembre!AJ149+'Diciembre '!AJ149</f>
        <v>0</v>
      </c>
      <c r="AK149" s="115">
        <f>+enero!AK149+Febrero!AK149+'Marzo '!AK149+'Abril '!AK149+'Mayo '!AK149+Junio!AK149+Julio!AK149+Agosto!AK149+Septiembre!AK149+'Octubre '!AK149+Noviembre!AK149+'Diciembre '!AK149</f>
        <v>0</v>
      </c>
      <c r="AL149" s="115">
        <f>+enero!AL149+Febrero!AL149+'Marzo '!AL149+'Abril '!AL149+'Mayo '!AL149+Junio!AL149+Julio!AL149+Agosto!AL149+Septiembre!AL149+'Octubre '!AL149+Noviembre!AL149+'Diciembre '!AL149</f>
        <v>0</v>
      </c>
      <c r="AM149" s="115">
        <f>+enero!AM149+Febrero!AM149+'Marzo '!AM149+'Abril '!AM149+'Mayo '!AM149+Junio!AM149+Julio!AM149+Agosto!AM149+Septiembre!AM149+'Octubre '!AM149+Noviembre!AM149+'Diciembre '!AM149</f>
        <v>0</v>
      </c>
      <c r="AN149" s="115">
        <f>+enero!AN149+Febrero!AN149+'Marzo '!AN149+'Abril '!AN149+'Mayo '!AN149+Junio!AN149+Julio!AN149+Agosto!AN149+Septiembre!AN149+'Octubre '!AN149+Noviembre!AN149+'Diciembre '!AN149</f>
        <v>0</v>
      </c>
      <c r="AO149" s="115">
        <f>+enero!AO149+Febrero!AO149+'Marzo '!AO149+'Abril '!AO149+'Mayo '!AO149+Junio!AO149+Julio!AO149+Agosto!AO149+Septiembre!AO149+'Octubre '!AO149+Noviembre!AO149+'Diciembre '!AO149</f>
        <v>0</v>
      </c>
      <c r="AP149" s="115">
        <f>+enero!AP149+Febrero!AP149+'Marzo '!AP149+'Abril '!AP149+'Mayo '!AP149+Junio!AP149+Julio!AP149+Agosto!AP149+Septiembre!AP149+'Octubre '!AP149+Noviembre!AP149+'Diciembre '!AP149</f>
        <v>0</v>
      </c>
      <c r="AQ149" s="115">
        <f>+enero!AQ149+Febrero!AQ149+'Marzo '!AQ149+'Abril '!AQ149+'Mayo '!AQ149+Junio!AQ149+Julio!AQ149+Agosto!AQ149+Septiembre!AQ149+'Octubre '!AQ149+Noviembre!AQ149+'Diciembre '!AQ149</f>
        <v>0</v>
      </c>
      <c r="AR149" s="115">
        <f>+enero!AR149+Febrero!AR149+'Marzo '!AR149+'Abril '!AR149+'Mayo '!AR149+Junio!AR149+Julio!AR149+Agosto!AR149+Septiembre!AR149+'Octubre '!AR149+Noviembre!AR149+'Diciembre '!AR149</f>
        <v>2</v>
      </c>
      <c r="AS149" s="310" t="s">
        <v>194</v>
      </c>
      <c r="AT149" s="240"/>
      <c r="AU149" s="240"/>
      <c r="BY149" s="227"/>
      <c r="BZ149" s="227"/>
      <c r="CA149" s="227"/>
      <c r="CB149" s="227"/>
      <c r="CC149" s="227"/>
      <c r="CD149" s="227"/>
      <c r="CE149" s="227"/>
      <c r="CF149" s="227"/>
      <c r="CG149" s="494">
        <v>0</v>
      </c>
      <c r="CH149" s="494">
        <v>0</v>
      </c>
      <c r="CI149" s="494">
        <v>0</v>
      </c>
      <c r="CJ149" s="494"/>
      <c r="CK149" s="494"/>
      <c r="CL149" s="494"/>
      <c r="CM149" s="494"/>
      <c r="CN149" s="494"/>
      <c r="CO149" s="227"/>
    </row>
    <row r="150" spans="1:93" s="226" customFormat="1" ht="17.25" customHeight="1" x14ac:dyDescent="0.2">
      <c r="A150" s="1247" t="s">
        <v>115</v>
      </c>
      <c r="B150" s="1221" t="s">
        <v>116</v>
      </c>
      <c r="C150" s="1222"/>
      <c r="D150" s="394">
        <f t="shared" si="21"/>
        <v>0</v>
      </c>
      <c r="E150" s="394">
        <f t="shared" si="22"/>
        <v>0</v>
      </c>
      <c r="F150" s="394">
        <f t="shared" si="22"/>
        <v>0</v>
      </c>
      <c r="G150" s="115">
        <f>+enero!G150+Febrero!G150+'Marzo '!G150+'Abril '!G150+'Mayo '!G150+Junio!G150+Julio!G150+Agosto!G150+Septiembre!G150+'Octubre '!G150+Noviembre!G150+'Diciembre '!G150</f>
        <v>0</v>
      </c>
      <c r="H150" s="115">
        <f>+enero!H150+Febrero!H150+'Marzo '!H150+'Abril '!H150+'Mayo '!H150+Junio!H150+Julio!H150+Agosto!H150+Septiembre!H150+'Octubre '!H150+Noviembre!H150+'Diciembre '!H150</f>
        <v>0</v>
      </c>
      <c r="I150" s="115">
        <f>+enero!I150+Febrero!I150+'Marzo '!I150+'Abril '!I150+'Mayo '!I150+Junio!I150+Julio!I150+Agosto!I150+Septiembre!I150+'Octubre '!I150+Noviembre!I150+'Diciembre '!I150</f>
        <v>0</v>
      </c>
      <c r="J150" s="115">
        <f>+enero!J150+Febrero!J150+'Marzo '!J150+'Abril '!J150+'Mayo '!J150+Junio!J150+Julio!J150+Agosto!J150+Septiembre!J150+'Octubre '!J150+Noviembre!J150+'Diciembre '!J150</f>
        <v>0</v>
      </c>
      <c r="K150" s="115">
        <f>+enero!K150+Febrero!K150+'Marzo '!K150+'Abril '!K150+'Mayo '!K150+Junio!K150+Julio!K150+Agosto!K150+Septiembre!K150+'Octubre '!K150+Noviembre!K150+'Diciembre '!K150</f>
        <v>0</v>
      </c>
      <c r="L150" s="115">
        <f>+enero!L150+Febrero!L150+'Marzo '!L150+'Abril '!L150+'Mayo '!L150+Junio!L150+Julio!L150+Agosto!L150+Septiembre!L150+'Octubre '!L150+Noviembre!L150+'Diciembre '!L150</f>
        <v>0</v>
      </c>
      <c r="M150" s="115">
        <f>+enero!M150+Febrero!M150+'Marzo '!M150+'Abril '!M150+'Mayo '!M150+Junio!M150+Julio!M150+Agosto!M150+Septiembre!M150+'Octubre '!M150+Noviembre!M150+'Diciembre '!M150</f>
        <v>0</v>
      </c>
      <c r="N150" s="115">
        <f>+enero!N150+Febrero!N150+'Marzo '!N150+'Abril '!N150+'Mayo '!N150+Junio!N150+Julio!N150+Agosto!N150+Septiembre!N150+'Octubre '!N150+Noviembre!N150+'Diciembre '!N150</f>
        <v>0</v>
      </c>
      <c r="O150" s="115">
        <f>+enero!O150+Febrero!O150+'Marzo '!O150+'Abril '!O150+'Mayo '!O150+Junio!O150+Julio!O150+Agosto!O150+Septiembre!O150+'Octubre '!O150+Noviembre!O150+'Diciembre '!O150</f>
        <v>0</v>
      </c>
      <c r="P150" s="115">
        <f>+enero!P150+Febrero!P150+'Marzo '!P150+'Abril '!P150+'Mayo '!P150+Junio!P150+Julio!P150+Agosto!P150+Septiembre!P150+'Octubre '!P150+Noviembre!P150+'Diciembre '!P150</f>
        <v>0</v>
      </c>
      <c r="Q150" s="115">
        <f>+enero!Q150+Febrero!Q150+'Marzo '!Q150+'Abril '!Q150+'Mayo '!Q150+Junio!Q150+Julio!Q150+Agosto!Q150+Septiembre!Q150+'Octubre '!Q150+Noviembre!Q150+'Diciembre '!Q150</f>
        <v>0</v>
      </c>
      <c r="R150" s="115">
        <f>+enero!R150+Febrero!R150+'Marzo '!R150+'Abril '!R150+'Mayo '!R150+Junio!R150+Julio!R150+Agosto!R150+Septiembre!R150+'Octubre '!R150+Noviembre!R150+'Diciembre '!R150</f>
        <v>0</v>
      </c>
      <c r="S150" s="115">
        <f>+enero!S150+Febrero!S150+'Marzo '!S150+'Abril '!S150+'Mayo '!S150+Junio!S150+Julio!S150+Agosto!S150+Septiembre!S150+'Octubre '!S150+Noviembre!S150+'Diciembre '!S150</f>
        <v>0</v>
      </c>
      <c r="T150" s="115">
        <f>+enero!T150+Febrero!T150+'Marzo '!T150+'Abril '!T150+'Mayo '!T150+Junio!T150+Julio!T150+Agosto!T150+Septiembre!T150+'Octubre '!T150+Noviembre!T150+'Diciembre '!T150</f>
        <v>0</v>
      </c>
      <c r="U150" s="115">
        <f>+enero!U150+Febrero!U150+'Marzo '!U150+'Abril '!U150+'Mayo '!U150+Junio!U150+Julio!U150+Agosto!U150+Septiembre!U150+'Octubre '!U150+Noviembre!U150+'Diciembre '!U150</f>
        <v>0</v>
      </c>
      <c r="V150" s="115">
        <f>+enero!V150+Febrero!V150+'Marzo '!V150+'Abril '!V150+'Mayo '!V150+Junio!V150+Julio!V150+Agosto!V150+Septiembre!V150+'Octubre '!V150+Noviembre!V150+'Diciembre '!V150</f>
        <v>0</v>
      </c>
      <c r="W150" s="115">
        <f>+enero!W150+Febrero!W150+'Marzo '!W150+'Abril '!W150+'Mayo '!W150+Junio!W150+Julio!W150+Agosto!W150+Septiembre!W150+'Octubre '!W150+Noviembre!W150+'Diciembre '!W150</f>
        <v>0</v>
      </c>
      <c r="X150" s="115">
        <f>+enero!X150+Febrero!X150+'Marzo '!X150+'Abril '!X150+'Mayo '!X150+Junio!X150+Julio!X150+Agosto!X150+Septiembre!X150+'Octubre '!X150+Noviembre!X150+'Diciembre '!X150</f>
        <v>0</v>
      </c>
      <c r="Y150" s="115">
        <f>+enero!Y150+Febrero!Y150+'Marzo '!Y150+'Abril '!Y150+'Mayo '!Y150+Junio!Y150+Julio!Y150+Agosto!Y150+Septiembre!Y150+'Octubre '!Y150+Noviembre!Y150+'Diciembre '!Y150</f>
        <v>0</v>
      </c>
      <c r="Z150" s="115">
        <f>+enero!Z150+Febrero!Z150+'Marzo '!Z150+'Abril '!Z150+'Mayo '!Z150+Junio!Z150+Julio!Z150+Agosto!Z150+Septiembre!Z150+'Octubre '!Z150+Noviembre!Z150+'Diciembre '!Z150</f>
        <v>0</v>
      </c>
      <c r="AA150" s="115">
        <f>+enero!AA150+Febrero!AA150+'Marzo '!AA150+'Abril '!AA150+'Mayo '!AA150+Junio!AA150+Julio!AA150+Agosto!AA150+Septiembre!AA150+'Octubre '!AA150+Noviembre!AA150+'Diciembre '!AA150</f>
        <v>0</v>
      </c>
      <c r="AB150" s="115">
        <f>+enero!AB150+Febrero!AB150+'Marzo '!AB150+'Abril '!AB150+'Mayo '!AB150+Junio!AB150+Julio!AB150+Agosto!AB150+Septiembre!AB150+'Octubre '!AB150+Noviembre!AB150+'Diciembre '!AB150</f>
        <v>0</v>
      </c>
      <c r="AC150" s="115">
        <f>+enero!AC150+Febrero!AC150+'Marzo '!AC150+'Abril '!AC150+'Mayo '!AC150+Junio!AC150+Julio!AC150+Agosto!AC150+Septiembre!AC150+'Octubre '!AC150+Noviembre!AC150+'Diciembre '!AC150</f>
        <v>0</v>
      </c>
      <c r="AD150" s="115">
        <f>+enero!AD150+Febrero!AD150+'Marzo '!AD150+'Abril '!AD150+'Mayo '!AD150+Junio!AD150+Julio!AD150+Agosto!AD150+Septiembre!AD150+'Octubre '!AD150+Noviembre!AD150+'Diciembre '!AD150</f>
        <v>0</v>
      </c>
      <c r="AE150" s="115">
        <f>+enero!AE150+Febrero!AE150+'Marzo '!AE150+'Abril '!AE150+'Mayo '!AE150+Junio!AE150+Julio!AE150+Agosto!AE150+Septiembre!AE150+'Octubre '!AE150+Noviembre!AE150+'Diciembre '!AE150</f>
        <v>0</v>
      </c>
      <c r="AF150" s="115">
        <f>+enero!AF150+Febrero!AF150+'Marzo '!AF150+'Abril '!AF150+'Mayo '!AF150+Junio!AF150+Julio!AF150+Agosto!AF150+Septiembre!AF150+'Octubre '!AF150+Noviembre!AF150+'Diciembre '!AF150</f>
        <v>0</v>
      </c>
      <c r="AG150" s="115">
        <f>+enero!AG150+Febrero!AG150+'Marzo '!AG150+'Abril '!AG150+'Mayo '!AG150+Junio!AG150+Julio!AG150+Agosto!AG150+Septiembre!AG150+'Octubre '!AG150+Noviembre!AG150+'Diciembre '!AG150</f>
        <v>0</v>
      </c>
      <c r="AH150" s="115">
        <f>+enero!AH150+Febrero!AH150+'Marzo '!AH150+'Abril '!AH150+'Mayo '!AH150+Junio!AH150+Julio!AH150+Agosto!AH150+Septiembre!AH150+'Octubre '!AH150+Noviembre!AH150+'Diciembre '!AH150</f>
        <v>0</v>
      </c>
      <c r="AI150" s="115">
        <f>+enero!AI150+Febrero!AI150+'Marzo '!AI150+'Abril '!AI150+'Mayo '!AI150+Junio!AI150+Julio!AI150+Agosto!AI150+Septiembre!AI150+'Octubre '!AI150+Noviembre!AI150+'Diciembre '!AI150</f>
        <v>0</v>
      </c>
      <c r="AJ150" s="115">
        <f>+enero!AJ150+Febrero!AJ150+'Marzo '!AJ150+'Abril '!AJ150+'Mayo '!AJ150+Junio!AJ150+Julio!AJ150+Agosto!AJ150+Septiembre!AJ150+'Octubre '!AJ150+Noviembre!AJ150+'Diciembre '!AJ150</f>
        <v>0</v>
      </c>
      <c r="AK150" s="115">
        <f>+enero!AK150+Febrero!AK150+'Marzo '!AK150+'Abril '!AK150+'Mayo '!AK150+Junio!AK150+Julio!AK150+Agosto!AK150+Septiembre!AK150+'Octubre '!AK150+Noviembre!AK150+'Diciembre '!AK150</f>
        <v>0</v>
      </c>
      <c r="AL150" s="115">
        <f>+enero!AL150+Febrero!AL150+'Marzo '!AL150+'Abril '!AL150+'Mayo '!AL150+Junio!AL150+Julio!AL150+Agosto!AL150+Septiembre!AL150+'Octubre '!AL150+Noviembre!AL150+'Diciembre '!AL150</f>
        <v>0</v>
      </c>
      <c r="AM150" s="115">
        <f>+enero!AM150+Febrero!AM150+'Marzo '!AM150+'Abril '!AM150+'Mayo '!AM150+Junio!AM150+Julio!AM150+Agosto!AM150+Septiembre!AM150+'Octubre '!AM150+Noviembre!AM150+'Diciembre '!AM150</f>
        <v>0</v>
      </c>
      <c r="AN150" s="115">
        <f>+enero!AN150+Febrero!AN150+'Marzo '!AN150+'Abril '!AN150+'Mayo '!AN150+Junio!AN150+Julio!AN150+Agosto!AN150+Septiembre!AN150+'Octubre '!AN150+Noviembre!AN150+'Diciembre '!AN150</f>
        <v>0</v>
      </c>
      <c r="AO150" s="115">
        <f>+enero!AO150+Febrero!AO150+'Marzo '!AO150+'Abril '!AO150+'Mayo '!AO150+Junio!AO150+Julio!AO150+Agosto!AO150+Septiembre!AO150+'Octubre '!AO150+Noviembre!AO150+'Diciembre '!AO150</f>
        <v>0</v>
      </c>
      <c r="AP150" s="115">
        <f>+enero!AP150+Febrero!AP150+'Marzo '!AP150+'Abril '!AP150+'Mayo '!AP150+Junio!AP150+Julio!AP150+Agosto!AP150+Septiembre!AP150+'Octubre '!AP150+Noviembre!AP150+'Diciembre '!AP150</f>
        <v>0</v>
      </c>
      <c r="AQ150" s="115">
        <f>+enero!AQ150+Febrero!AQ150+'Marzo '!AQ150+'Abril '!AQ150+'Mayo '!AQ150+Junio!AQ150+Julio!AQ150+Agosto!AQ150+Septiembre!AQ150+'Octubre '!AQ150+Noviembre!AQ150+'Diciembre '!AQ150</f>
        <v>0</v>
      </c>
      <c r="AR150" s="115">
        <f>+enero!AR150+Febrero!AR150+'Marzo '!AR150+'Abril '!AR150+'Mayo '!AR150+Junio!AR150+Julio!AR150+Agosto!AR150+Septiembre!AR150+'Octubre '!AR150+Noviembre!AR150+'Diciembre '!AR150</f>
        <v>0</v>
      </c>
      <c r="AS150" s="310" t="s">
        <v>194</v>
      </c>
      <c r="AT150" s="240"/>
      <c r="AU150" s="240"/>
      <c r="BY150" s="227"/>
      <c r="BZ150" s="227"/>
      <c r="CA150" s="227"/>
      <c r="CB150" s="227"/>
      <c r="CC150" s="227"/>
      <c r="CD150" s="227"/>
      <c r="CE150" s="227"/>
      <c r="CF150" s="227"/>
      <c r="CG150" s="494">
        <v>0</v>
      </c>
      <c r="CH150" s="494">
        <v>0</v>
      </c>
      <c r="CI150" s="494">
        <v>0</v>
      </c>
      <c r="CJ150" s="494"/>
      <c r="CK150" s="494"/>
      <c r="CL150" s="494"/>
      <c r="CM150" s="494"/>
      <c r="CN150" s="494"/>
      <c r="CO150" s="227"/>
    </row>
    <row r="151" spans="1:93" s="226" customFormat="1" ht="24" customHeight="1" x14ac:dyDescent="0.2">
      <c r="A151" s="1248"/>
      <c r="B151" s="1223" t="s">
        <v>117</v>
      </c>
      <c r="C151" s="1224"/>
      <c r="D151" s="399">
        <f t="shared" si="21"/>
        <v>0</v>
      </c>
      <c r="E151" s="399">
        <f t="shared" si="22"/>
        <v>0</v>
      </c>
      <c r="F151" s="399">
        <f t="shared" si="22"/>
        <v>0</v>
      </c>
      <c r="G151" s="115">
        <f>+enero!G151+Febrero!G151+'Marzo '!G151+'Abril '!G151+'Mayo '!G151+Junio!G151+Julio!G151+Agosto!G151+Septiembre!G151+'Octubre '!G151+Noviembre!G151+'Diciembre '!G151</f>
        <v>0</v>
      </c>
      <c r="H151" s="115">
        <f>+enero!H151+Febrero!H151+'Marzo '!H151+'Abril '!H151+'Mayo '!H151+Junio!H151+Julio!H151+Agosto!H151+Septiembre!H151+'Octubre '!H151+Noviembre!H151+'Diciembre '!H151</f>
        <v>0</v>
      </c>
      <c r="I151" s="115">
        <f>+enero!I151+Febrero!I151+'Marzo '!I151+'Abril '!I151+'Mayo '!I151+Junio!I151+Julio!I151+Agosto!I151+Septiembre!I151+'Octubre '!I151+Noviembre!I151+'Diciembre '!I151</f>
        <v>0</v>
      </c>
      <c r="J151" s="115">
        <f>+enero!J151+Febrero!J151+'Marzo '!J151+'Abril '!J151+'Mayo '!J151+Junio!J151+Julio!J151+Agosto!J151+Septiembre!J151+'Octubre '!J151+Noviembre!J151+'Diciembre '!J151</f>
        <v>0</v>
      </c>
      <c r="K151" s="115">
        <f>+enero!K151+Febrero!K151+'Marzo '!K151+'Abril '!K151+'Mayo '!K151+Junio!K151+Julio!K151+Agosto!K151+Septiembre!K151+'Octubre '!K151+Noviembre!K151+'Diciembre '!K151</f>
        <v>0</v>
      </c>
      <c r="L151" s="115">
        <f>+enero!L151+Febrero!L151+'Marzo '!L151+'Abril '!L151+'Mayo '!L151+Junio!L151+Julio!L151+Agosto!L151+Septiembre!L151+'Octubre '!L151+Noviembre!L151+'Diciembre '!L151</f>
        <v>0</v>
      </c>
      <c r="M151" s="115">
        <f>+enero!M151+Febrero!M151+'Marzo '!M151+'Abril '!M151+'Mayo '!M151+Junio!M151+Julio!M151+Agosto!M151+Septiembre!M151+'Octubre '!M151+Noviembre!M151+'Diciembre '!M151</f>
        <v>0</v>
      </c>
      <c r="N151" s="115">
        <f>+enero!N151+Febrero!N151+'Marzo '!N151+'Abril '!N151+'Mayo '!N151+Junio!N151+Julio!N151+Agosto!N151+Septiembre!N151+'Octubre '!N151+Noviembre!N151+'Diciembre '!N151</f>
        <v>0</v>
      </c>
      <c r="O151" s="115">
        <f>+enero!O151+Febrero!O151+'Marzo '!O151+'Abril '!O151+'Mayo '!O151+Junio!O151+Julio!O151+Agosto!O151+Septiembre!O151+'Octubre '!O151+Noviembre!O151+'Diciembre '!O151</f>
        <v>0</v>
      </c>
      <c r="P151" s="115">
        <f>+enero!P151+Febrero!P151+'Marzo '!P151+'Abril '!P151+'Mayo '!P151+Junio!P151+Julio!P151+Agosto!P151+Septiembre!P151+'Octubre '!P151+Noviembre!P151+'Diciembre '!P151</f>
        <v>0</v>
      </c>
      <c r="Q151" s="115">
        <f>+enero!Q151+Febrero!Q151+'Marzo '!Q151+'Abril '!Q151+'Mayo '!Q151+Junio!Q151+Julio!Q151+Agosto!Q151+Septiembre!Q151+'Octubre '!Q151+Noviembre!Q151+'Diciembre '!Q151</f>
        <v>0</v>
      </c>
      <c r="R151" s="115">
        <f>+enero!R151+Febrero!R151+'Marzo '!R151+'Abril '!R151+'Mayo '!R151+Junio!R151+Julio!R151+Agosto!R151+Septiembre!R151+'Octubre '!R151+Noviembre!R151+'Diciembre '!R151</f>
        <v>0</v>
      </c>
      <c r="S151" s="115">
        <f>+enero!S151+Febrero!S151+'Marzo '!S151+'Abril '!S151+'Mayo '!S151+Junio!S151+Julio!S151+Agosto!S151+Septiembre!S151+'Octubre '!S151+Noviembre!S151+'Diciembre '!S151</f>
        <v>0</v>
      </c>
      <c r="T151" s="115">
        <f>+enero!T151+Febrero!T151+'Marzo '!T151+'Abril '!T151+'Mayo '!T151+Junio!T151+Julio!T151+Agosto!T151+Septiembre!T151+'Octubre '!T151+Noviembre!T151+'Diciembre '!T151</f>
        <v>0</v>
      </c>
      <c r="U151" s="115">
        <f>+enero!U151+Febrero!U151+'Marzo '!U151+'Abril '!U151+'Mayo '!U151+Junio!U151+Julio!U151+Agosto!U151+Septiembre!U151+'Octubre '!U151+Noviembre!U151+'Diciembre '!U151</f>
        <v>0</v>
      </c>
      <c r="V151" s="115">
        <f>+enero!V151+Febrero!V151+'Marzo '!V151+'Abril '!V151+'Mayo '!V151+Junio!V151+Julio!V151+Agosto!V151+Septiembre!V151+'Octubre '!V151+Noviembre!V151+'Diciembre '!V151</f>
        <v>0</v>
      </c>
      <c r="W151" s="115">
        <f>+enero!W151+Febrero!W151+'Marzo '!W151+'Abril '!W151+'Mayo '!W151+Junio!W151+Julio!W151+Agosto!W151+Septiembre!W151+'Octubre '!W151+Noviembre!W151+'Diciembre '!W151</f>
        <v>0</v>
      </c>
      <c r="X151" s="115">
        <f>+enero!X151+Febrero!X151+'Marzo '!X151+'Abril '!X151+'Mayo '!X151+Junio!X151+Julio!X151+Agosto!X151+Septiembre!X151+'Octubre '!X151+Noviembre!X151+'Diciembre '!X151</f>
        <v>0</v>
      </c>
      <c r="Y151" s="115">
        <f>+enero!Y151+Febrero!Y151+'Marzo '!Y151+'Abril '!Y151+'Mayo '!Y151+Junio!Y151+Julio!Y151+Agosto!Y151+Septiembre!Y151+'Octubre '!Y151+Noviembre!Y151+'Diciembre '!Y151</f>
        <v>0</v>
      </c>
      <c r="Z151" s="115">
        <f>+enero!Z151+Febrero!Z151+'Marzo '!Z151+'Abril '!Z151+'Mayo '!Z151+Junio!Z151+Julio!Z151+Agosto!Z151+Septiembre!Z151+'Octubre '!Z151+Noviembre!Z151+'Diciembre '!Z151</f>
        <v>0</v>
      </c>
      <c r="AA151" s="115">
        <f>+enero!AA151+Febrero!AA151+'Marzo '!AA151+'Abril '!AA151+'Mayo '!AA151+Junio!AA151+Julio!AA151+Agosto!AA151+Septiembre!AA151+'Octubre '!AA151+Noviembre!AA151+'Diciembre '!AA151</f>
        <v>0</v>
      </c>
      <c r="AB151" s="115">
        <f>+enero!AB151+Febrero!AB151+'Marzo '!AB151+'Abril '!AB151+'Mayo '!AB151+Junio!AB151+Julio!AB151+Agosto!AB151+Septiembre!AB151+'Octubre '!AB151+Noviembre!AB151+'Diciembre '!AB151</f>
        <v>0</v>
      </c>
      <c r="AC151" s="115">
        <f>+enero!AC151+Febrero!AC151+'Marzo '!AC151+'Abril '!AC151+'Mayo '!AC151+Junio!AC151+Julio!AC151+Agosto!AC151+Septiembre!AC151+'Octubre '!AC151+Noviembre!AC151+'Diciembre '!AC151</f>
        <v>0</v>
      </c>
      <c r="AD151" s="115">
        <f>+enero!AD151+Febrero!AD151+'Marzo '!AD151+'Abril '!AD151+'Mayo '!AD151+Junio!AD151+Julio!AD151+Agosto!AD151+Septiembre!AD151+'Octubre '!AD151+Noviembre!AD151+'Diciembre '!AD151</f>
        <v>0</v>
      </c>
      <c r="AE151" s="115">
        <f>+enero!AE151+Febrero!AE151+'Marzo '!AE151+'Abril '!AE151+'Mayo '!AE151+Junio!AE151+Julio!AE151+Agosto!AE151+Septiembre!AE151+'Octubre '!AE151+Noviembre!AE151+'Diciembre '!AE151</f>
        <v>0</v>
      </c>
      <c r="AF151" s="115">
        <f>+enero!AF151+Febrero!AF151+'Marzo '!AF151+'Abril '!AF151+'Mayo '!AF151+Junio!AF151+Julio!AF151+Agosto!AF151+Septiembre!AF151+'Octubre '!AF151+Noviembre!AF151+'Diciembre '!AF151</f>
        <v>0</v>
      </c>
      <c r="AG151" s="115">
        <f>+enero!AG151+Febrero!AG151+'Marzo '!AG151+'Abril '!AG151+'Mayo '!AG151+Junio!AG151+Julio!AG151+Agosto!AG151+Septiembre!AG151+'Octubre '!AG151+Noviembre!AG151+'Diciembre '!AG151</f>
        <v>0</v>
      </c>
      <c r="AH151" s="115">
        <f>+enero!AH151+Febrero!AH151+'Marzo '!AH151+'Abril '!AH151+'Mayo '!AH151+Junio!AH151+Julio!AH151+Agosto!AH151+Septiembre!AH151+'Octubre '!AH151+Noviembre!AH151+'Diciembre '!AH151</f>
        <v>0</v>
      </c>
      <c r="AI151" s="115">
        <f>+enero!AI151+Febrero!AI151+'Marzo '!AI151+'Abril '!AI151+'Mayo '!AI151+Junio!AI151+Julio!AI151+Agosto!AI151+Septiembre!AI151+'Octubre '!AI151+Noviembre!AI151+'Diciembre '!AI151</f>
        <v>0</v>
      </c>
      <c r="AJ151" s="115">
        <f>+enero!AJ151+Febrero!AJ151+'Marzo '!AJ151+'Abril '!AJ151+'Mayo '!AJ151+Junio!AJ151+Julio!AJ151+Agosto!AJ151+Septiembre!AJ151+'Octubre '!AJ151+Noviembre!AJ151+'Diciembre '!AJ151</f>
        <v>0</v>
      </c>
      <c r="AK151" s="115">
        <f>+enero!AK151+Febrero!AK151+'Marzo '!AK151+'Abril '!AK151+'Mayo '!AK151+Junio!AK151+Julio!AK151+Agosto!AK151+Septiembre!AK151+'Octubre '!AK151+Noviembre!AK151+'Diciembre '!AK151</f>
        <v>0</v>
      </c>
      <c r="AL151" s="115">
        <f>+enero!AL151+Febrero!AL151+'Marzo '!AL151+'Abril '!AL151+'Mayo '!AL151+Junio!AL151+Julio!AL151+Agosto!AL151+Septiembre!AL151+'Octubre '!AL151+Noviembre!AL151+'Diciembre '!AL151</f>
        <v>0</v>
      </c>
      <c r="AM151" s="115">
        <f>+enero!AM151+Febrero!AM151+'Marzo '!AM151+'Abril '!AM151+'Mayo '!AM151+Junio!AM151+Julio!AM151+Agosto!AM151+Septiembre!AM151+'Octubre '!AM151+Noviembre!AM151+'Diciembre '!AM151</f>
        <v>0</v>
      </c>
      <c r="AN151" s="115">
        <f>+enero!AN151+Febrero!AN151+'Marzo '!AN151+'Abril '!AN151+'Mayo '!AN151+Junio!AN151+Julio!AN151+Agosto!AN151+Septiembre!AN151+'Octubre '!AN151+Noviembre!AN151+'Diciembre '!AN151</f>
        <v>0</v>
      </c>
      <c r="AO151" s="115">
        <f>+enero!AO151+Febrero!AO151+'Marzo '!AO151+'Abril '!AO151+'Mayo '!AO151+Junio!AO151+Julio!AO151+Agosto!AO151+Septiembre!AO151+'Octubre '!AO151+Noviembre!AO151+'Diciembre '!AO151</f>
        <v>0</v>
      </c>
      <c r="AP151" s="115">
        <f>+enero!AP151+Febrero!AP151+'Marzo '!AP151+'Abril '!AP151+'Mayo '!AP151+Junio!AP151+Julio!AP151+Agosto!AP151+Septiembre!AP151+'Octubre '!AP151+Noviembre!AP151+'Diciembre '!AP151</f>
        <v>0</v>
      </c>
      <c r="AQ151" s="115">
        <f>+enero!AQ151+Febrero!AQ151+'Marzo '!AQ151+'Abril '!AQ151+'Mayo '!AQ151+Junio!AQ151+Julio!AQ151+Agosto!AQ151+Septiembre!AQ151+'Octubre '!AQ151+Noviembre!AQ151+'Diciembre '!AQ151</f>
        <v>0</v>
      </c>
      <c r="AR151" s="115">
        <f>+enero!AR151+Febrero!AR151+'Marzo '!AR151+'Abril '!AR151+'Mayo '!AR151+Junio!AR151+Julio!AR151+Agosto!AR151+Septiembre!AR151+'Octubre '!AR151+Noviembre!AR151+'Diciembre '!AR151</f>
        <v>0</v>
      </c>
      <c r="AS151" s="310" t="s">
        <v>194</v>
      </c>
      <c r="AT151" s="240"/>
      <c r="AU151" s="240"/>
      <c r="BY151" s="227"/>
      <c r="BZ151" s="227"/>
      <c r="CA151" s="227"/>
      <c r="CB151" s="227"/>
      <c r="CC151" s="227"/>
      <c r="CD151" s="227"/>
      <c r="CE151" s="227"/>
      <c r="CF151" s="227"/>
      <c r="CG151" s="494">
        <v>0</v>
      </c>
      <c r="CH151" s="494">
        <v>0</v>
      </c>
      <c r="CI151" s="494">
        <v>0</v>
      </c>
      <c r="CJ151" s="494"/>
      <c r="CK151" s="494"/>
      <c r="CL151" s="494"/>
      <c r="CM151" s="494"/>
      <c r="CN151" s="494"/>
      <c r="CO151" s="227"/>
    </row>
    <row r="152" spans="1:93" s="226" customFormat="1" ht="15" customHeight="1" x14ac:dyDescent="0.2">
      <c r="A152" s="1249"/>
      <c r="B152" s="1246" t="s">
        <v>118</v>
      </c>
      <c r="C152" s="1226"/>
      <c r="D152" s="401">
        <f t="shared" si="21"/>
        <v>0</v>
      </c>
      <c r="E152" s="401">
        <f t="shared" si="22"/>
        <v>0</v>
      </c>
      <c r="F152" s="401">
        <f t="shared" si="22"/>
        <v>0</v>
      </c>
      <c r="G152" s="115">
        <f>+enero!G152+Febrero!G152+'Marzo '!G152+'Abril '!G152+'Mayo '!G152+Junio!G152+Julio!G152+Agosto!G152+Septiembre!G152+'Octubre '!G152+Noviembre!G152+'Diciembre '!G152</f>
        <v>0</v>
      </c>
      <c r="H152" s="115">
        <f>+enero!H152+Febrero!H152+'Marzo '!H152+'Abril '!H152+'Mayo '!H152+Junio!H152+Julio!H152+Agosto!H152+Septiembre!H152+'Octubre '!H152+Noviembre!H152+'Diciembre '!H152</f>
        <v>0</v>
      </c>
      <c r="I152" s="115">
        <f>+enero!I152+Febrero!I152+'Marzo '!I152+'Abril '!I152+'Mayo '!I152+Junio!I152+Julio!I152+Agosto!I152+Septiembre!I152+'Octubre '!I152+Noviembre!I152+'Diciembre '!I152</f>
        <v>0</v>
      </c>
      <c r="J152" s="115">
        <f>+enero!J152+Febrero!J152+'Marzo '!J152+'Abril '!J152+'Mayo '!J152+Junio!J152+Julio!J152+Agosto!J152+Septiembre!J152+'Octubre '!J152+Noviembre!J152+'Diciembre '!J152</f>
        <v>0</v>
      </c>
      <c r="K152" s="115">
        <f>+enero!K152+Febrero!K152+'Marzo '!K152+'Abril '!K152+'Mayo '!K152+Junio!K152+Julio!K152+Agosto!K152+Septiembre!K152+'Octubre '!K152+Noviembre!K152+'Diciembre '!K152</f>
        <v>0</v>
      </c>
      <c r="L152" s="115">
        <f>+enero!L152+Febrero!L152+'Marzo '!L152+'Abril '!L152+'Mayo '!L152+Junio!L152+Julio!L152+Agosto!L152+Septiembre!L152+'Octubre '!L152+Noviembre!L152+'Diciembre '!L152</f>
        <v>0</v>
      </c>
      <c r="M152" s="115">
        <f>+enero!M152+Febrero!M152+'Marzo '!M152+'Abril '!M152+'Mayo '!M152+Junio!M152+Julio!M152+Agosto!M152+Septiembre!M152+'Octubre '!M152+Noviembre!M152+'Diciembre '!M152</f>
        <v>0</v>
      </c>
      <c r="N152" s="115">
        <f>+enero!N152+Febrero!N152+'Marzo '!N152+'Abril '!N152+'Mayo '!N152+Junio!N152+Julio!N152+Agosto!N152+Septiembre!N152+'Octubre '!N152+Noviembre!N152+'Diciembre '!N152</f>
        <v>0</v>
      </c>
      <c r="O152" s="115">
        <f>+enero!O152+Febrero!O152+'Marzo '!O152+'Abril '!O152+'Mayo '!O152+Junio!O152+Julio!O152+Agosto!O152+Septiembre!O152+'Octubre '!O152+Noviembre!O152+'Diciembre '!O152</f>
        <v>0</v>
      </c>
      <c r="P152" s="115">
        <f>+enero!P152+Febrero!P152+'Marzo '!P152+'Abril '!P152+'Mayo '!P152+Junio!P152+Julio!P152+Agosto!P152+Septiembre!P152+'Octubre '!P152+Noviembre!P152+'Diciembre '!P152</f>
        <v>0</v>
      </c>
      <c r="Q152" s="115">
        <f>+enero!Q152+Febrero!Q152+'Marzo '!Q152+'Abril '!Q152+'Mayo '!Q152+Junio!Q152+Julio!Q152+Agosto!Q152+Septiembre!Q152+'Octubre '!Q152+Noviembre!Q152+'Diciembre '!Q152</f>
        <v>0</v>
      </c>
      <c r="R152" s="115">
        <f>+enero!R152+Febrero!R152+'Marzo '!R152+'Abril '!R152+'Mayo '!R152+Junio!R152+Julio!R152+Agosto!R152+Septiembre!R152+'Octubre '!R152+Noviembre!R152+'Diciembre '!R152</f>
        <v>0</v>
      </c>
      <c r="S152" s="115">
        <f>+enero!S152+Febrero!S152+'Marzo '!S152+'Abril '!S152+'Mayo '!S152+Junio!S152+Julio!S152+Agosto!S152+Septiembre!S152+'Octubre '!S152+Noviembre!S152+'Diciembre '!S152</f>
        <v>0</v>
      </c>
      <c r="T152" s="115">
        <f>+enero!T152+Febrero!T152+'Marzo '!T152+'Abril '!T152+'Mayo '!T152+Junio!T152+Julio!T152+Agosto!T152+Septiembre!T152+'Octubre '!T152+Noviembre!T152+'Diciembre '!T152</f>
        <v>0</v>
      </c>
      <c r="U152" s="115">
        <f>+enero!U152+Febrero!U152+'Marzo '!U152+'Abril '!U152+'Mayo '!U152+Junio!U152+Julio!U152+Agosto!U152+Septiembre!U152+'Octubre '!U152+Noviembre!U152+'Diciembre '!U152</f>
        <v>0</v>
      </c>
      <c r="V152" s="115">
        <f>+enero!V152+Febrero!V152+'Marzo '!V152+'Abril '!V152+'Mayo '!V152+Junio!V152+Julio!V152+Agosto!V152+Septiembre!V152+'Octubre '!V152+Noviembre!V152+'Diciembre '!V152</f>
        <v>0</v>
      </c>
      <c r="W152" s="115">
        <f>+enero!W152+Febrero!W152+'Marzo '!W152+'Abril '!W152+'Mayo '!W152+Junio!W152+Julio!W152+Agosto!W152+Septiembre!W152+'Octubre '!W152+Noviembre!W152+'Diciembre '!W152</f>
        <v>0</v>
      </c>
      <c r="X152" s="115">
        <f>+enero!X152+Febrero!X152+'Marzo '!X152+'Abril '!X152+'Mayo '!X152+Junio!X152+Julio!X152+Agosto!X152+Septiembre!X152+'Octubre '!X152+Noviembre!X152+'Diciembre '!X152</f>
        <v>0</v>
      </c>
      <c r="Y152" s="115">
        <f>+enero!Y152+Febrero!Y152+'Marzo '!Y152+'Abril '!Y152+'Mayo '!Y152+Junio!Y152+Julio!Y152+Agosto!Y152+Septiembre!Y152+'Octubre '!Y152+Noviembre!Y152+'Diciembre '!Y152</f>
        <v>0</v>
      </c>
      <c r="Z152" s="115">
        <f>+enero!Z152+Febrero!Z152+'Marzo '!Z152+'Abril '!Z152+'Mayo '!Z152+Junio!Z152+Julio!Z152+Agosto!Z152+Septiembre!Z152+'Octubre '!Z152+Noviembre!Z152+'Diciembre '!Z152</f>
        <v>0</v>
      </c>
      <c r="AA152" s="115">
        <f>+enero!AA152+Febrero!AA152+'Marzo '!AA152+'Abril '!AA152+'Mayo '!AA152+Junio!AA152+Julio!AA152+Agosto!AA152+Septiembre!AA152+'Octubre '!AA152+Noviembre!AA152+'Diciembre '!AA152</f>
        <v>0</v>
      </c>
      <c r="AB152" s="115">
        <f>+enero!AB152+Febrero!AB152+'Marzo '!AB152+'Abril '!AB152+'Mayo '!AB152+Junio!AB152+Julio!AB152+Agosto!AB152+Septiembre!AB152+'Octubre '!AB152+Noviembre!AB152+'Diciembre '!AB152</f>
        <v>0</v>
      </c>
      <c r="AC152" s="115">
        <f>+enero!AC152+Febrero!AC152+'Marzo '!AC152+'Abril '!AC152+'Mayo '!AC152+Junio!AC152+Julio!AC152+Agosto!AC152+Septiembre!AC152+'Octubre '!AC152+Noviembre!AC152+'Diciembre '!AC152</f>
        <v>0</v>
      </c>
      <c r="AD152" s="115">
        <f>+enero!AD152+Febrero!AD152+'Marzo '!AD152+'Abril '!AD152+'Mayo '!AD152+Junio!AD152+Julio!AD152+Agosto!AD152+Septiembre!AD152+'Octubre '!AD152+Noviembre!AD152+'Diciembre '!AD152</f>
        <v>0</v>
      </c>
      <c r="AE152" s="115">
        <f>+enero!AE152+Febrero!AE152+'Marzo '!AE152+'Abril '!AE152+'Mayo '!AE152+Junio!AE152+Julio!AE152+Agosto!AE152+Septiembre!AE152+'Octubre '!AE152+Noviembre!AE152+'Diciembre '!AE152</f>
        <v>0</v>
      </c>
      <c r="AF152" s="115">
        <f>+enero!AF152+Febrero!AF152+'Marzo '!AF152+'Abril '!AF152+'Mayo '!AF152+Junio!AF152+Julio!AF152+Agosto!AF152+Septiembre!AF152+'Octubre '!AF152+Noviembre!AF152+'Diciembre '!AF152</f>
        <v>0</v>
      </c>
      <c r="AG152" s="115">
        <f>+enero!AG152+Febrero!AG152+'Marzo '!AG152+'Abril '!AG152+'Mayo '!AG152+Junio!AG152+Julio!AG152+Agosto!AG152+Septiembre!AG152+'Octubre '!AG152+Noviembre!AG152+'Diciembre '!AG152</f>
        <v>0</v>
      </c>
      <c r="AH152" s="115">
        <f>+enero!AH152+Febrero!AH152+'Marzo '!AH152+'Abril '!AH152+'Mayo '!AH152+Junio!AH152+Julio!AH152+Agosto!AH152+Septiembre!AH152+'Octubre '!AH152+Noviembre!AH152+'Diciembre '!AH152</f>
        <v>0</v>
      </c>
      <c r="AI152" s="115">
        <f>+enero!AI152+Febrero!AI152+'Marzo '!AI152+'Abril '!AI152+'Mayo '!AI152+Junio!AI152+Julio!AI152+Agosto!AI152+Septiembre!AI152+'Octubre '!AI152+Noviembre!AI152+'Diciembre '!AI152</f>
        <v>0</v>
      </c>
      <c r="AJ152" s="115">
        <f>+enero!AJ152+Febrero!AJ152+'Marzo '!AJ152+'Abril '!AJ152+'Mayo '!AJ152+Junio!AJ152+Julio!AJ152+Agosto!AJ152+Septiembre!AJ152+'Octubre '!AJ152+Noviembre!AJ152+'Diciembre '!AJ152</f>
        <v>0</v>
      </c>
      <c r="AK152" s="115">
        <f>+enero!AK152+Febrero!AK152+'Marzo '!AK152+'Abril '!AK152+'Mayo '!AK152+Junio!AK152+Julio!AK152+Agosto!AK152+Septiembre!AK152+'Octubre '!AK152+Noviembre!AK152+'Diciembre '!AK152</f>
        <v>0</v>
      </c>
      <c r="AL152" s="115">
        <f>+enero!AL152+Febrero!AL152+'Marzo '!AL152+'Abril '!AL152+'Mayo '!AL152+Junio!AL152+Julio!AL152+Agosto!AL152+Septiembre!AL152+'Octubre '!AL152+Noviembre!AL152+'Diciembre '!AL152</f>
        <v>0</v>
      </c>
      <c r="AM152" s="115">
        <f>+enero!AM152+Febrero!AM152+'Marzo '!AM152+'Abril '!AM152+'Mayo '!AM152+Junio!AM152+Julio!AM152+Agosto!AM152+Septiembre!AM152+'Octubre '!AM152+Noviembre!AM152+'Diciembre '!AM152</f>
        <v>0</v>
      </c>
      <c r="AN152" s="115">
        <f>+enero!AN152+Febrero!AN152+'Marzo '!AN152+'Abril '!AN152+'Mayo '!AN152+Junio!AN152+Julio!AN152+Agosto!AN152+Septiembre!AN152+'Octubre '!AN152+Noviembre!AN152+'Diciembre '!AN152</f>
        <v>0</v>
      </c>
      <c r="AO152" s="115">
        <f>+enero!AO152+Febrero!AO152+'Marzo '!AO152+'Abril '!AO152+'Mayo '!AO152+Junio!AO152+Julio!AO152+Agosto!AO152+Septiembre!AO152+'Octubre '!AO152+Noviembre!AO152+'Diciembre '!AO152</f>
        <v>0</v>
      </c>
      <c r="AP152" s="115">
        <f>+enero!AP152+Febrero!AP152+'Marzo '!AP152+'Abril '!AP152+'Mayo '!AP152+Junio!AP152+Julio!AP152+Agosto!AP152+Septiembre!AP152+'Octubre '!AP152+Noviembre!AP152+'Diciembre '!AP152</f>
        <v>0</v>
      </c>
      <c r="AQ152" s="115">
        <f>+enero!AQ152+Febrero!AQ152+'Marzo '!AQ152+'Abril '!AQ152+'Mayo '!AQ152+Junio!AQ152+Julio!AQ152+Agosto!AQ152+Septiembre!AQ152+'Octubre '!AQ152+Noviembre!AQ152+'Diciembre '!AQ152</f>
        <v>0</v>
      </c>
      <c r="AR152" s="115">
        <f>+enero!AR152+Febrero!AR152+'Marzo '!AR152+'Abril '!AR152+'Mayo '!AR152+Junio!AR152+Julio!AR152+Agosto!AR152+Septiembre!AR152+'Octubre '!AR152+Noviembre!AR152+'Diciembre '!AR152</f>
        <v>0</v>
      </c>
      <c r="AS152" s="310" t="s">
        <v>194</v>
      </c>
      <c r="AT152" s="240"/>
      <c r="AU152" s="240"/>
      <c r="BY152" s="227"/>
      <c r="BZ152" s="227"/>
      <c r="CA152" s="227"/>
      <c r="CB152" s="227"/>
      <c r="CC152" s="227"/>
      <c r="CD152" s="227"/>
      <c r="CE152" s="227"/>
      <c r="CF152" s="227"/>
      <c r="CG152" s="494">
        <v>0</v>
      </c>
      <c r="CH152" s="494">
        <v>0</v>
      </c>
      <c r="CI152" s="494">
        <v>0</v>
      </c>
      <c r="CJ152" s="494"/>
      <c r="CK152" s="494"/>
      <c r="CL152" s="494"/>
      <c r="CM152" s="494"/>
      <c r="CN152" s="494"/>
      <c r="CO152" s="227"/>
    </row>
    <row r="153" spans="1:93" s="226" customFormat="1" x14ac:dyDescent="0.2">
      <c r="A153" s="1247" t="s">
        <v>119</v>
      </c>
      <c r="B153" s="1250" t="s">
        <v>120</v>
      </c>
      <c r="C153" s="1229"/>
      <c r="D153" s="394">
        <f t="shared" si="21"/>
        <v>47</v>
      </c>
      <c r="E153" s="394">
        <f t="shared" ref="E153:F156" si="23">SUM(G153+I153+K153+M153+O153)</f>
        <v>41</v>
      </c>
      <c r="F153" s="394">
        <f t="shared" si="23"/>
        <v>6</v>
      </c>
      <c r="G153" s="115">
        <f>+enero!G153+Febrero!G153+'Marzo '!G153+'Abril '!G153+'Mayo '!G153+Junio!G153+Julio!G153+Agosto!G153+Septiembre!G153+'Octubre '!G153+Noviembre!G153+'Diciembre '!G153</f>
        <v>0</v>
      </c>
      <c r="H153" s="115">
        <f>+enero!H153+Febrero!H153+'Marzo '!H153+'Abril '!H153+'Mayo '!H153+Junio!H153+Julio!H153+Agosto!H153+Septiembre!H153+'Octubre '!H153+Noviembre!H153+'Diciembre '!H153</f>
        <v>0</v>
      </c>
      <c r="I153" s="115">
        <f>+enero!I153+Febrero!I153+'Marzo '!I153+'Abril '!I153+'Mayo '!I153+Junio!I153+Julio!I153+Agosto!I153+Septiembre!I153+'Octubre '!I153+Noviembre!I153+'Diciembre '!I153</f>
        <v>19</v>
      </c>
      <c r="J153" s="115">
        <f>+enero!J153+Febrero!J153+'Marzo '!J153+'Abril '!J153+'Mayo '!J153+Junio!J153+Julio!J153+Agosto!J153+Septiembre!J153+'Octubre '!J153+Noviembre!J153+'Diciembre '!J153</f>
        <v>3</v>
      </c>
      <c r="K153" s="115">
        <f>+enero!K153+Febrero!K153+'Marzo '!K153+'Abril '!K153+'Mayo '!K153+Junio!K153+Julio!K153+Agosto!K153+Septiembre!K153+'Octubre '!K153+Noviembre!K153+'Diciembre '!K153</f>
        <v>22</v>
      </c>
      <c r="L153" s="115">
        <f>+enero!L153+Febrero!L153+'Marzo '!L153+'Abril '!L153+'Mayo '!L153+Junio!L153+Julio!L153+Agosto!L153+Septiembre!L153+'Octubre '!L153+Noviembre!L153+'Diciembre '!L153</f>
        <v>2</v>
      </c>
      <c r="M153" s="115">
        <f>+enero!M153+Febrero!M153+'Marzo '!M153+'Abril '!M153+'Mayo '!M153+Junio!M153+Julio!M153+Agosto!M153+Septiembre!M153+'Octubre '!M153+Noviembre!M153+'Diciembre '!M153</f>
        <v>0</v>
      </c>
      <c r="N153" s="115">
        <f>+enero!N153+Febrero!N153+'Marzo '!N153+'Abril '!N153+'Mayo '!N153+Junio!N153+Julio!N153+Agosto!N153+Septiembre!N153+'Octubre '!N153+Noviembre!N153+'Diciembre '!N153</f>
        <v>1</v>
      </c>
      <c r="O153" s="115">
        <f>+enero!O153+Febrero!O153+'Marzo '!O153+'Abril '!O153+'Mayo '!O153+Junio!O153+Julio!O153+Agosto!O153+Septiembre!O153+'Octubre '!O153+Noviembre!O153+'Diciembre '!O153</f>
        <v>0</v>
      </c>
      <c r="P153" s="115">
        <f>+enero!P153+Febrero!P153+'Marzo '!P153+'Abril '!P153+'Mayo '!P153+Junio!P153+Julio!P153+Agosto!P153+Septiembre!P153+'Octubre '!P153+Noviembre!P153+'Diciembre '!P153</f>
        <v>0</v>
      </c>
      <c r="Q153" s="115">
        <f>+enero!Q153+Febrero!Q153+'Marzo '!Q153+'Abril '!Q153+'Mayo '!Q153+Junio!Q153+Julio!Q153+Agosto!Q153+Septiembre!Q153+'Octubre '!Q153+Noviembre!Q153+'Diciembre '!Q153</f>
        <v>0</v>
      </c>
      <c r="R153" s="115">
        <f>+enero!R153+Febrero!R153+'Marzo '!R153+'Abril '!R153+'Mayo '!R153+Junio!R153+Julio!R153+Agosto!R153+Septiembre!R153+'Octubre '!R153+Noviembre!R153+'Diciembre '!R153</f>
        <v>0</v>
      </c>
      <c r="S153" s="115">
        <f>+enero!S153+Febrero!S153+'Marzo '!S153+'Abril '!S153+'Mayo '!S153+Junio!S153+Julio!S153+Agosto!S153+Septiembre!S153+'Octubre '!S153+Noviembre!S153+'Diciembre '!S153</f>
        <v>0</v>
      </c>
      <c r="T153" s="115">
        <f>+enero!T153+Febrero!T153+'Marzo '!T153+'Abril '!T153+'Mayo '!T153+Junio!T153+Julio!T153+Agosto!T153+Septiembre!T153+'Octubre '!T153+Noviembre!T153+'Diciembre '!T153</f>
        <v>0</v>
      </c>
      <c r="U153" s="115">
        <f>+enero!U153+Febrero!U153+'Marzo '!U153+'Abril '!U153+'Mayo '!U153+Junio!U153+Julio!U153+Agosto!U153+Septiembre!U153+'Octubre '!U153+Noviembre!U153+'Diciembre '!U153</f>
        <v>0</v>
      </c>
      <c r="V153" s="115">
        <f>+enero!V153+Febrero!V153+'Marzo '!V153+'Abril '!V153+'Mayo '!V153+Junio!V153+Julio!V153+Agosto!V153+Septiembre!V153+'Octubre '!V153+Noviembre!V153+'Diciembre '!V153</f>
        <v>0</v>
      </c>
      <c r="W153" s="115">
        <f>+enero!W153+Febrero!W153+'Marzo '!W153+'Abril '!W153+'Mayo '!W153+Junio!W153+Julio!W153+Agosto!W153+Septiembre!W153+'Octubre '!W153+Noviembre!W153+'Diciembre '!W153</f>
        <v>0</v>
      </c>
      <c r="X153" s="115">
        <f>+enero!X153+Febrero!X153+'Marzo '!X153+'Abril '!X153+'Mayo '!X153+Junio!X153+Julio!X153+Agosto!X153+Septiembre!X153+'Octubre '!X153+Noviembre!X153+'Diciembre '!X153</f>
        <v>0</v>
      </c>
      <c r="Y153" s="115">
        <f>+enero!Y153+Febrero!Y153+'Marzo '!Y153+'Abril '!Y153+'Mayo '!Y153+Junio!Y153+Julio!Y153+Agosto!Y153+Septiembre!Y153+'Octubre '!Y153+Noviembre!Y153+'Diciembre '!Y153</f>
        <v>0</v>
      </c>
      <c r="Z153" s="115">
        <f>+enero!Z153+Febrero!Z153+'Marzo '!Z153+'Abril '!Z153+'Mayo '!Z153+Junio!Z153+Julio!Z153+Agosto!Z153+Septiembre!Z153+'Octubre '!Z153+Noviembre!Z153+'Diciembre '!Z153</f>
        <v>0</v>
      </c>
      <c r="AA153" s="115">
        <f>+enero!AA153+Febrero!AA153+'Marzo '!AA153+'Abril '!AA153+'Mayo '!AA153+Junio!AA153+Julio!AA153+Agosto!AA153+Septiembre!AA153+'Octubre '!AA153+Noviembre!AA153+'Diciembre '!AA153</f>
        <v>0</v>
      </c>
      <c r="AB153" s="115">
        <f>+enero!AB153+Febrero!AB153+'Marzo '!AB153+'Abril '!AB153+'Mayo '!AB153+Junio!AB153+Julio!AB153+Agosto!AB153+Septiembre!AB153+'Octubre '!AB153+Noviembre!AB153+'Diciembre '!AB153</f>
        <v>0</v>
      </c>
      <c r="AC153" s="115">
        <f>+enero!AC153+Febrero!AC153+'Marzo '!AC153+'Abril '!AC153+'Mayo '!AC153+Junio!AC153+Julio!AC153+Agosto!AC153+Septiembre!AC153+'Octubre '!AC153+Noviembre!AC153+'Diciembre '!AC153</f>
        <v>0</v>
      </c>
      <c r="AD153" s="115">
        <f>+enero!AD153+Febrero!AD153+'Marzo '!AD153+'Abril '!AD153+'Mayo '!AD153+Junio!AD153+Julio!AD153+Agosto!AD153+Septiembre!AD153+'Octubre '!AD153+Noviembre!AD153+'Diciembre '!AD153</f>
        <v>0</v>
      </c>
      <c r="AE153" s="115">
        <f>+enero!AE153+Febrero!AE153+'Marzo '!AE153+'Abril '!AE153+'Mayo '!AE153+Junio!AE153+Julio!AE153+Agosto!AE153+Septiembre!AE153+'Octubre '!AE153+Noviembre!AE153+'Diciembre '!AE153</f>
        <v>0</v>
      </c>
      <c r="AF153" s="115">
        <f>+enero!AF153+Febrero!AF153+'Marzo '!AF153+'Abril '!AF153+'Mayo '!AF153+Junio!AF153+Julio!AF153+Agosto!AF153+Septiembre!AF153+'Octubre '!AF153+Noviembre!AF153+'Diciembre '!AF153</f>
        <v>0</v>
      </c>
      <c r="AG153" s="115">
        <f>+enero!AG153+Febrero!AG153+'Marzo '!AG153+'Abril '!AG153+'Mayo '!AG153+Junio!AG153+Julio!AG153+Agosto!AG153+Septiembre!AG153+'Octubre '!AG153+Noviembre!AG153+'Diciembre '!AG153</f>
        <v>0</v>
      </c>
      <c r="AH153" s="115">
        <f>+enero!AH153+Febrero!AH153+'Marzo '!AH153+'Abril '!AH153+'Mayo '!AH153+Junio!AH153+Julio!AH153+Agosto!AH153+Septiembre!AH153+'Octubre '!AH153+Noviembre!AH153+'Diciembre '!AH153</f>
        <v>0</v>
      </c>
      <c r="AI153" s="115">
        <f>+enero!AI153+Febrero!AI153+'Marzo '!AI153+'Abril '!AI153+'Mayo '!AI153+Junio!AI153+Julio!AI153+Agosto!AI153+Septiembre!AI153+'Octubre '!AI153+Noviembre!AI153+'Diciembre '!AI153</f>
        <v>0</v>
      </c>
      <c r="AJ153" s="115">
        <f>+enero!AJ153+Febrero!AJ153+'Marzo '!AJ153+'Abril '!AJ153+'Mayo '!AJ153+Junio!AJ153+Julio!AJ153+Agosto!AJ153+Septiembre!AJ153+'Octubre '!AJ153+Noviembre!AJ153+'Diciembre '!AJ153</f>
        <v>0</v>
      </c>
      <c r="AK153" s="115">
        <f>+enero!AK153+Febrero!AK153+'Marzo '!AK153+'Abril '!AK153+'Mayo '!AK153+Junio!AK153+Julio!AK153+Agosto!AK153+Septiembre!AK153+'Octubre '!AK153+Noviembre!AK153+'Diciembre '!AK153</f>
        <v>0</v>
      </c>
      <c r="AL153" s="115">
        <f>+enero!AL153+Febrero!AL153+'Marzo '!AL153+'Abril '!AL153+'Mayo '!AL153+Junio!AL153+Julio!AL153+Agosto!AL153+Septiembre!AL153+'Octubre '!AL153+Noviembre!AL153+'Diciembre '!AL153</f>
        <v>0</v>
      </c>
      <c r="AM153" s="115">
        <f>+enero!AM153+Febrero!AM153+'Marzo '!AM153+'Abril '!AM153+'Mayo '!AM153+Junio!AM153+Julio!AM153+Agosto!AM153+Septiembre!AM153+'Octubre '!AM153+Noviembre!AM153+'Diciembre '!AM153</f>
        <v>0</v>
      </c>
      <c r="AN153" s="115">
        <f>+enero!AN153+Febrero!AN153+'Marzo '!AN153+'Abril '!AN153+'Mayo '!AN153+Junio!AN153+Julio!AN153+Agosto!AN153+Septiembre!AN153+'Octubre '!AN153+Noviembre!AN153+'Diciembre '!AN153</f>
        <v>0</v>
      </c>
      <c r="AO153" s="115">
        <f>+enero!AO153+Febrero!AO153+'Marzo '!AO153+'Abril '!AO153+'Mayo '!AO153+Junio!AO153+Julio!AO153+Agosto!AO153+Septiembre!AO153+'Octubre '!AO153+Noviembre!AO153+'Diciembre '!AO153</f>
        <v>0</v>
      </c>
      <c r="AP153" s="115">
        <f>+enero!AP153+Febrero!AP153+'Marzo '!AP153+'Abril '!AP153+'Mayo '!AP153+Junio!AP153+Julio!AP153+Agosto!AP153+Septiembre!AP153+'Octubre '!AP153+Noviembre!AP153+'Diciembre '!AP153</f>
        <v>0</v>
      </c>
      <c r="AQ153" s="115">
        <f>+enero!AQ153+Febrero!AQ153+'Marzo '!AQ153+'Abril '!AQ153+'Mayo '!AQ153+Junio!AQ153+Julio!AQ153+Agosto!AQ153+Septiembre!AQ153+'Octubre '!AQ153+Noviembre!AQ153+'Diciembre '!AQ153</f>
        <v>0</v>
      </c>
      <c r="AR153" s="115">
        <f>+enero!AR153+Febrero!AR153+'Marzo '!AR153+'Abril '!AR153+'Mayo '!AR153+Junio!AR153+Julio!AR153+Agosto!AR153+Septiembre!AR153+'Octubre '!AR153+Noviembre!AR153+'Diciembre '!AR153</f>
        <v>0</v>
      </c>
      <c r="AS153" s="310" t="s">
        <v>194</v>
      </c>
      <c r="AT153" s="240"/>
      <c r="AU153" s="240"/>
      <c r="BY153" s="227"/>
      <c r="BZ153" s="227"/>
      <c r="CA153" s="227"/>
      <c r="CB153" s="227"/>
      <c r="CC153" s="227"/>
      <c r="CD153" s="227"/>
      <c r="CE153" s="227"/>
      <c r="CF153" s="227"/>
      <c r="CG153" s="494">
        <v>0</v>
      </c>
      <c r="CH153" s="494"/>
      <c r="CI153" s="494">
        <v>0</v>
      </c>
      <c r="CJ153" s="494"/>
      <c r="CK153" s="494"/>
      <c r="CL153" s="494"/>
      <c r="CM153" s="494"/>
      <c r="CN153" s="494"/>
      <c r="CO153" s="227"/>
    </row>
    <row r="154" spans="1:93" s="226" customFormat="1" ht="17.25" customHeight="1" x14ac:dyDescent="0.2">
      <c r="A154" s="1248"/>
      <c r="B154" s="1223" t="s">
        <v>121</v>
      </c>
      <c r="C154" s="1224"/>
      <c r="D154" s="399">
        <f t="shared" si="21"/>
        <v>3</v>
      </c>
      <c r="E154" s="399">
        <f t="shared" si="23"/>
        <v>2</v>
      </c>
      <c r="F154" s="399">
        <f t="shared" si="23"/>
        <v>1</v>
      </c>
      <c r="G154" s="115">
        <f>+enero!G154+Febrero!G154+'Marzo '!G154+'Abril '!G154+'Mayo '!G154+Junio!G154+Julio!G154+Agosto!G154+Septiembre!G154+'Octubre '!G154+Noviembre!G154+'Diciembre '!G154</f>
        <v>0</v>
      </c>
      <c r="H154" s="115">
        <f>+enero!H154+Febrero!H154+'Marzo '!H154+'Abril '!H154+'Mayo '!H154+Junio!H154+Julio!H154+Agosto!H154+Septiembre!H154+'Octubre '!H154+Noviembre!H154+'Diciembre '!H154</f>
        <v>0</v>
      </c>
      <c r="I154" s="115">
        <f>+enero!I154+Febrero!I154+'Marzo '!I154+'Abril '!I154+'Mayo '!I154+Junio!I154+Julio!I154+Agosto!I154+Septiembre!I154+'Octubre '!I154+Noviembre!I154+'Diciembre '!I154</f>
        <v>1</v>
      </c>
      <c r="J154" s="115">
        <f>+enero!J154+Febrero!J154+'Marzo '!J154+'Abril '!J154+'Mayo '!J154+Junio!J154+Julio!J154+Agosto!J154+Septiembre!J154+'Octubre '!J154+Noviembre!J154+'Diciembre '!J154</f>
        <v>0</v>
      </c>
      <c r="K154" s="115">
        <f>+enero!K154+Febrero!K154+'Marzo '!K154+'Abril '!K154+'Mayo '!K154+Junio!K154+Julio!K154+Agosto!K154+Septiembre!K154+'Octubre '!K154+Noviembre!K154+'Diciembre '!K154</f>
        <v>1</v>
      </c>
      <c r="L154" s="115">
        <f>+enero!L154+Febrero!L154+'Marzo '!L154+'Abril '!L154+'Mayo '!L154+Junio!L154+Julio!L154+Agosto!L154+Septiembre!L154+'Octubre '!L154+Noviembre!L154+'Diciembre '!L154</f>
        <v>1</v>
      </c>
      <c r="M154" s="115">
        <f>+enero!M154+Febrero!M154+'Marzo '!M154+'Abril '!M154+'Mayo '!M154+Junio!M154+Julio!M154+Agosto!M154+Septiembre!M154+'Octubre '!M154+Noviembre!M154+'Diciembre '!M154</f>
        <v>0</v>
      </c>
      <c r="N154" s="115">
        <f>+enero!N154+Febrero!N154+'Marzo '!N154+'Abril '!N154+'Mayo '!N154+Junio!N154+Julio!N154+Agosto!N154+Septiembre!N154+'Octubre '!N154+Noviembre!N154+'Diciembre '!N154</f>
        <v>0</v>
      </c>
      <c r="O154" s="115">
        <f>+enero!O154+Febrero!O154+'Marzo '!O154+'Abril '!O154+'Mayo '!O154+Junio!O154+Julio!O154+Agosto!O154+Septiembre!O154+'Octubre '!O154+Noviembre!O154+'Diciembre '!O154</f>
        <v>0</v>
      </c>
      <c r="P154" s="115">
        <f>+enero!P154+Febrero!P154+'Marzo '!P154+'Abril '!P154+'Mayo '!P154+Junio!P154+Julio!P154+Agosto!P154+Septiembre!P154+'Octubre '!P154+Noviembre!P154+'Diciembre '!P154</f>
        <v>0</v>
      </c>
      <c r="Q154" s="115">
        <f>+enero!Q154+Febrero!Q154+'Marzo '!Q154+'Abril '!Q154+'Mayo '!Q154+Junio!Q154+Julio!Q154+Agosto!Q154+Septiembre!Q154+'Octubre '!Q154+Noviembre!Q154+'Diciembre '!Q154</f>
        <v>0</v>
      </c>
      <c r="R154" s="115">
        <f>+enero!R154+Febrero!R154+'Marzo '!R154+'Abril '!R154+'Mayo '!R154+Junio!R154+Julio!R154+Agosto!R154+Septiembre!R154+'Octubre '!R154+Noviembre!R154+'Diciembre '!R154</f>
        <v>0</v>
      </c>
      <c r="S154" s="115">
        <f>+enero!S154+Febrero!S154+'Marzo '!S154+'Abril '!S154+'Mayo '!S154+Junio!S154+Julio!S154+Agosto!S154+Septiembre!S154+'Octubre '!S154+Noviembre!S154+'Diciembre '!S154</f>
        <v>0</v>
      </c>
      <c r="T154" s="115">
        <f>+enero!T154+Febrero!T154+'Marzo '!T154+'Abril '!T154+'Mayo '!T154+Junio!T154+Julio!T154+Agosto!T154+Septiembre!T154+'Octubre '!T154+Noviembre!T154+'Diciembre '!T154</f>
        <v>0</v>
      </c>
      <c r="U154" s="115">
        <f>+enero!U154+Febrero!U154+'Marzo '!U154+'Abril '!U154+'Mayo '!U154+Junio!U154+Julio!U154+Agosto!U154+Septiembre!U154+'Octubre '!U154+Noviembre!U154+'Diciembre '!U154</f>
        <v>0</v>
      </c>
      <c r="V154" s="115">
        <f>+enero!V154+Febrero!V154+'Marzo '!V154+'Abril '!V154+'Mayo '!V154+Junio!V154+Julio!V154+Agosto!V154+Septiembre!V154+'Octubre '!V154+Noviembre!V154+'Diciembre '!V154</f>
        <v>0</v>
      </c>
      <c r="W154" s="115">
        <f>+enero!W154+Febrero!W154+'Marzo '!W154+'Abril '!W154+'Mayo '!W154+Junio!W154+Julio!W154+Agosto!W154+Septiembre!W154+'Octubre '!W154+Noviembre!W154+'Diciembre '!W154</f>
        <v>0</v>
      </c>
      <c r="X154" s="115">
        <f>+enero!X154+Febrero!X154+'Marzo '!X154+'Abril '!X154+'Mayo '!X154+Junio!X154+Julio!X154+Agosto!X154+Septiembre!X154+'Octubre '!X154+Noviembre!X154+'Diciembre '!X154</f>
        <v>0</v>
      </c>
      <c r="Y154" s="115">
        <f>+enero!Y154+Febrero!Y154+'Marzo '!Y154+'Abril '!Y154+'Mayo '!Y154+Junio!Y154+Julio!Y154+Agosto!Y154+Septiembre!Y154+'Octubre '!Y154+Noviembre!Y154+'Diciembre '!Y154</f>
        <v>0</v>
      </c>
      <c r="Z154" s="115">
        <f>+enero!Z154+Febrero!Z154+'Marzo '!Z154+'Abril '!Z154+'Mayo '!Z154+Junio!Z154+Julio!Z154+Agosto!Z154+Septiembre!Z154+'Octubre '!Z154+Noviembre!Z154+'Diciembre '!Z154</f>
        <v>0</v>
      </c>
      <c r="AA154" s="115">
        <f>+enero!AA154+Febrero!AA154+'Marzo '!AA154+'Abril '!AA154+'Mayo '!AA154+Junio!AA154+Julio!AA154+Agosto!AA154+Septiembre!AA154+'Octubre '!AA154+Noviembre!AA154+'Diciembre '!AA154</f>
        <v>0</v>
      </c>
      <c r="AB154" s="115">
        <f>+enero!AB154+Febrero!AB154+'Marzo '!AB154+'Abril '!AB154+'Mayo '!AB154+Junio!AB154+Julio!AB154+Agosto!AB154+Septiembre!AB154+'Octubre '!AB154+Noviembre!AB154+'Diciembre '!AB154</f>
        <v>0</v>
      </c>
      <c r="AC154" s="115">
        <f>+enero!AC154+Febrero!AC154+'Marzo '!AC154+'Abril '!AC154+'Mayo '!AC154+Junio!AC154+Julio!AC154+Agosto!AC154+Septiembre!AC154+'Octubre '!AC154+Noviembre!AC154+'Diciembre '!AC154</f>
        <v>0</v>
      </c>
      <c r="AD154" s="115">
        <f>+enero!AD154+Febrero!AD154+'Marzo '!AD154+'Abril '!AD154+'Mayo '!AD154+Junio!AD154+Julio!AD154+Agosto!AD154+Septiembre!AD154+'Octubre '!AD154+Noviembre!AD154+'Diciembre '!AD154</f>
        <v>0</v>
      </c>
      <c r="AE154" s="115">
        <f>+enero!AE154+Febrero!AE154+'Marzo '!AE154+'Abril '!AE154+'Mayo '!AE154+Junio!AE154+Julio!AE154+Agosto!AE154+Septiembre!AE154+'Octubre '!AE154+Noviembre!AE154+'Diciembre '!AE154</f>
        <v>0</v>
      </c>
      <c r="AF154" s="115">
        <f>+enero!AF154+Febrero!AF154+'Marzo '!AF154+'Abril '!AF154+'Mayo '!AF154+Junio!AF154+Julio!AF154+Agosto!AF154+Septiembre!AF154+'Octubre '!AF154+Noviembre!AF154+'Diciembre '!AF154</f>
        <v>0</v>
      </c>
      <c r="AG154" s="115">
        <f>+enero!AG154+Febrero!AG154+'Marzo '!AG154+'Abril '!AG154+'Mayo '!AG154+Junio!AG154+Julio!AG154+Agosto!AG154+Septiembre!AG154+'Octubre '!AG154+Noviembre!AG154+'Diciembre '!AG154</f>
        <v>0</v>
      </c>
      <c r="AH154" s="115">
        <f>+enero!AH154+Febrero!AH154+'Marzo '!AH154+'Abril '!AH154+'Mayo '!AH154+Junio!AH154+Julio!AH154+Agosto!AH154+Septiembre!AH154+'Octubre '!AH154+Noviembre!AH154+'Diciembre '!AH154</f>
        <v>0</v>
      </c>
      <c r="AI154" s="115">
        <f>+enero!AI154+Febrero!AI154+'Marzo '!AI154+'Abril '!AI154+'Mayo '!AI154+Junio!AI154+Julio!AI154+Agosto!AI154+Septiembre!AI154+'Octubre '!AI154+Noviembre!AI154+'Diciembre '!AI154</f>
        <v>0</v>
      </c>
      <c r="AJ154" s="115">
        <f>+enero!AJ154+Febrero!AJ154+'Marzo '!AJ154+'Abril '!AJ154+'Mayo '!AJ154+Junio!AJ154+Julio!AJ154+Agosto!AJ154+Septiembre!AJ154+'Octubre '!AJ154+Noviembre!AJ154+'Diciembre '!AJ154</f>
        <v>0</v>
      </c>
      <c r="AK154" s="115">
        <f>+enero!AK154+Febrero!AK154+'Marzo '!AK154+'Abril '!AK154+'Mayo '!AK154+Junio!AK154+Julio!AK154+Agosto!AK154+Septiembre!AK154+'Octubre '!AK154+Noviembre!AK154+'Diciembre '!AK154</f>
        <v>0</v>
      </c>
      <c r="AL154" s="115">
        <f>+enero!AL154+Febrero!AL154+'Marzo '!AL154+'Abril '!AL154+'Mayo '!AL154+Junio!AL154+Julio!AL154+Agosto!AL154+Septiembre!AL154+'Octubre '!AL154+Noviembre!AL154+'Diciembre '!AL154</f>
        <v>0</v>
      </c>
      <c r="AM154" s="115">
        <f>+enero!AM154+Febrero!AM154+'Marzo '!AM154+'Abril '!AM154+'Mayo '!AM154+Junio!AM154+Julio!AM154+Agosto!AM154+Septiembre!AM154+'Octubre '!AM154+Noviembre!AM154+'Diciembre '!AM154</f>
        <v>0</v>
      </c>
      <c r="AN154" s="115">
        <f>+enero!AN154+Febrero!AN154+'Marzo '!AN154+'Abril '!AN154+'Mayo '!AN154+Junio!AN154+Julio!AN154+Agosto!AN154+Septiembre!AN154+'Octubre '!AN154+Noviembre!AN154+'Diciembre '!AN154</f>
        <v>0</v>
      </c>
      <c r="AO154" s="115">
        <f>+enero!AO154+Febrero!AO154+'Marzo '!AO154+'Abril '!AO154+'Mayo '!AO154+Junio!AO154+Julio!AO154+Agosto!AO154+Septiembre!AO154+'Octubre '!AO154+Noviembre!AO154+'Diciembre '!AO154</f>
        <v>0</v>
      </c>
      <c r="AP154" s="115">
        <f>+enero!AP154+Febrero!AP154+'Marzo '!AP154+'Abril '!AP154+'Mayo '!AP154+Junio!AP154+Julio!AP154+Agosto!AP154+Septiembre!AP154+'Octubre '!AP154+Noviembre!AP154+'Diciembre '!AP154</f>
        <v>0</v>
      </c>
      <c r="AQ154" s="115">
        <f>+enero!AQ154+Febrero!AQ154+'Marzo '!AQ154+'Abril '!AQ154+'Mayo '!AQ154+Junio!AQ154+Julio!AQ154+Agosto!AQ154+Septiembre!AQ154+'Octubre '!AQ154+Noviembre!AQ154+'Diciembre '!AQ154</f>
        <v>0</v>
      </c>
      <c r="AR154" s="115">
        <f>+enero!AR154+Febrero!AR154+'Marzo '!AR154+'Abril '!AR154+'Mayo '!AR154+Junio!AR154+Julio!AR154+Agosto!AR154+Septiembre!AR154+'Octubre '!AR154+Noviembre!AR154+'Diciembre '!AR154</f>
        <v>0</v>
      </c>
      <c r="AS154" s="310" t="s">
        <v>194</v>
      </c>
      <c r="AT154" s="240"/>
      <c r="AU154" s="240"/>
      <c r="BY154" s="227"/>
      <c r="BZ154" s="227"/>
      <c r="CA154" s="227"/>
      <c r="CB154" s="227"/>
      <c r="CC154" s="227"/>
      <c r="CD154" s="227"/>
      <c r="CE154" s="227"/>
      <c r="CF154" s="227"/>
      <c r="CG154" s="494">
        <v>0</v>
      </c>
      <c r="CH154" s="494"/>
      <c r="CI154" s="494">
        <v>0</v>
      </c>
      <c r="CJ154" s="494"/>
      <c r="CK154" s="494"/>
      <c r="CL154" s="494"/>
      <c r="CM154" s="494"/>
      <c r="CN154" s="494"/>
      <c r="CO154" s="227"/>
    </row>
    <row r="155" spans="1:93" s="226" customFormat="1" ht="19.5" customHeight="1" x14ac:dyDescent="0.2">
      <c r="A155" s="1248"/>
      <c r="B155" s="1223" t="s">
        <v>122</v>
      </c>
      <c r="C155" s="1224"/>
      <c r="D155" s="399">
        <f t="shared" si="21"/>
        <v>0</v>
      </c>
      <c r="E155" s="399">
        <f t="shared" si="23"/>
        <v>0</v>
      </c>
      <c r="F155" s="399">
        <f t="shared" si="23"/>
        <v>0</v>
      </c>
      <c r="G155" s="115">
        <f>+enero!G155+Febrero!G155+'Marzo '!G155+'Abril '!G155+'Mayo '!G155+Junio!G155+Julio!G155+Agosto!G155+Septiembre!G155+'Octubre '!G155+Noviembre!G155+'Diciembre '!G155</f>
        <v>0</v>
      </c>
      <c r="H155" s="115">
        <f>+enero!H155+Febrero!H155+'Marzo '!H155+'Abril '!H155+'Mayo '!H155+Junio!H155+Julio!H155+Agosto!H155+Septiembre!H155+'Octubre '!H155+Noviembre!H155+'Diciembre '!H155</f>
        <v>0</v>
      </c>
      <c r="I155" s="115">
        <f>+enero!I155+Febrero!I155+'Marzo '!I155+'Abril '!I155+'Mayo '!I155+Junio!I155+Julio!I155+Agosto!I155+Septiembre!I155+'Octubre '!I155+Noviembre!I155+'Diciembre '!I155</f>
        <v>0</v>
      </c>
      <c r="J155" s="115">
        <f>+enero!J155+Febrero!J155+'Marzo '!J155+'Abril '!J155+'Mayo '!J155+Junio!J155+Julio!J155+Agosto!J155+Septiembre!J155+'Octubre '!J155+Noviembre!J155+'Diciembre '!J155</f>
        <v>0</v>
      </c>
      <c r="K155" s="115">
        <f>+enero!K155+Febrero!K155+'Marzo '!K155+'Abril '!K155+'Mayo '!K155+Junio!K155+Julio!K155+Agosto!K155+Septiembre!K155+'Octubre '!K155+Noviembre!K155+'Diciembre '!K155</f>
        <v>0</v>
      </c>
      <c r="L155" s="115">
        <f>+enero!L155+Febrero!L155+'Marzo '!L155+'Abril '!L155+'Mayo '!L155+Junio!L155+Julio!L155+Agosto!L155+Septiembre!L155+'Octubre '!L155+Noviembre!L155+'Diciembre '!L155</f>
        <v>0</v>
      </c>
      <c r="M155" s="115">
        <f>+enero!M155+Febrero!M155+'Marzo '!M155+'Abril '!M155+'Mayo '!M155+Junio!M155+Julio!M155+Agosto!M155+Septiembre!M155+'Octubre '!M155+Noviembre!M155+'Diciembre '!M155</f>
        <v>0</v>
      </c>
      <c r="N155" s="115">
        <f>+enero!N155+Febrero!N155+'Marzo '!N155+'Abril '!N155+'Mayo '!N155+Junio!N155+Julio!N155+Agosto!N155+Septiembre!N155+'Octubre '!N155+Noviembre!N155+'Diciembre '!N155</f>
        <v>0</v>
      </c>
      <c r="O155" s="115">
        <f>+enero!O155+Febrero!O155+'Marzo '!O155+'Abril '!O155+'Mayo '!O155+Junio!O155+Julio!O155+Agosto!O155+Septiembre!O155+'Octubre '!O155+Noviembre!O155+'Diciembre '!O155</f>
        <v>0</v>
      </c>
      <c r="P155" s="115">
        <f>+enero!P155+Febrero!P155+'Marzo '!P155+'Abril '!P155+'Mayo '!P155+Junio!P155+Julio!P155+Agosto!P155+Septiembre!P155+'Octubre '!P155+Noviembre!P155+'Diciembre '!P155</f>
        <v>0</v>
      </c>
      <c r="Q155" s="115">
        <f>+enero!Q155+Febrero!Q155+'Marzo '!Q155+'Abril '!Q155+'Mayo '!Q155+Junio!Q155+Julio!Q155+Agosto!Q155+Septiembre!Q155+'Octubre '!Q155+Noviembre!Q155+'Diciembre '!Q155</f>
        <v>0</v>
      </c>
      <c r="R155" s="115">
        <f>+enero!R155+Febrero!R155+'Marzo '!R155+'Abril '!R155+'Mayo '!R155+Junio!R155+Julio!R155+Agosto!R155+Septiembre!R155+'Octubre '!R155+Noviembre!R155+'Diciembre '!R155</f>
        <v>0</v>
      </c>
      <c r="S155" s="115">
        <f>+enero!S155+Febrero!S155+'Marzo '!S155+'Abril '!S155+'Mayo '!S155+Junio!S155+Julio!S155+Agosto!S155+Septiembre!S155+'Octubre '!S155+Noviembre!S155+'Diciembre '!S155</f>
        <v>0</v>
      </c>
      <c r="T155" s="115">
        <f>+enero!T155+Febrero!T155+'Marzo '!T155+'Abril '!T155+'Mayo '!T155+Junio!T155+Julio!T155+Agosto!T155+Septiembre!T155+'Octubre '!T155+Noviembre!T155+'Diciembre '!T155</f>
        <v>0</v>
      </c>
      <c r="U155" s="115">
        <f>+enero!U155+Febrero!U155+'Marzo '!U155+'Abril '!U155+'Mayo '!U155+Junio!U155+Julio!U155+Agosto!U155+Septiembre!U155+'Octubre '!U155+Noviembre!U155+'Diciembre '!U155</f>
        <v>0</v>
      </c>
      <c r="V155" s="115">
        <f>+enero!V155+Febrero!V155+'Marzo '!V155+'Abril '!V155+'Mayo '!V155+Junio!V155+Julio!V155+Agosto!V155+Septiembre!V155+'Octubre '!V155+Noviembre!V155+'Diciembre '!V155</f>
        <v>0</v>
      </c>
      <c r="W155" s="115">
        <f>+enero!W155+Febrero!W155+'Marzo '!W155+'Abril '!W155+'Mayo '!W155+Junio!W155+Julio!W155+Agosto!W155+Septiembre!W155+'Octubre '!W155+Noviembre!W155+'Diciembre '!W155</f>
        <v>0</v>
      </c>
      <c r="X155" s="115">
        <f>+enero!X155+Febrero!X155+'Marzo '!X155+'Abril '!X155+'Mayo '!X155+Junio!X155+Julio!X155+Agosto!X155+Septiembre!X155+'Octubre '!X155+Noviembre!X155+'Diciembre '!X155</f>
        <v>0</v>
      </c>
      <c r="Y155" s="115">
        <f>+enero!Y155+Febrero!Y155+'Marzo '!Y155+'Abril '!Y155+'Mayo '!Y155+Junio!Y155+Julio!Y155+Agosto!Y155+Septiembre!Y155+'Octubre '!Y155+Noviembre!Y155+'Diciembre '!Y155</f>
        <v>0</v>
      </c>
      <c r="Z155" s="115">
        <f>+enero!Z155+Febrero!Z155+'Marzo '!Z155+'Abril '!Z155+'Mayo '!Z155+Junio!Z155+Julio!Z155+Agosto!Z155+Septiembre!Z155+'Octubre '!Z155+Noviembre!Z155+'Diciembre '!Z155</f>
        <v>0</v>
      </c>
      <c r="AA155" s="115">
        <f>+enero!AA155+Febrero!AA155+'Marzo '!AA155+'Abril '!AA155+'Mayo '!AA155+Junio!AA155+Julio!AA155+Agosto!AA155+Septiembre!AA155+'Octubre '!AA155+Noviembre!AA155+'Diciembre '!AA155</f>
        <v>0</v>
      </c>
      <c r="AB155" s="115">
        <f>+enero!AB155+Febrero!AB155+'Marzo '!AB155+'Abril '!AB155+'Mayo '!AB155+Junio!AB155+Julio!AB155+Agosto!AB155+Septiembre!AB155+'Octubre '!AB155+Noviembre!AB155+'Diciembre '!AB155</f>
        <v>0</v>
      </c>
      <c r="AC155" s="115">
        <f>+enero!AC155+Febrero!AC155+'Marzo '!AC155+'Abril '!AC155+'Mayo '!AC155+Junio!AC155+Julio!AC155+Agosto!AC155+Septiembre!AC155+'Octubre '!AC155+Noviembre!AC155+'Diciembre '!AC155</f>
        <v>0</v>
      </c>
      <c r="AD155" s="115">
        <f>+enero!AD155+Febrero!AD155+'Marzo '!AD155+'Abril '!AD155+'Mayo '!AD155+Junio!AD155+Julio!AD155+Agosto!AD155+Septiembre!AD155+'Octubre '!AD155+Noviembre!AD155+'Diciembre '!AD155</f>
        <v>0</v>
      </c>
      <c r="AE155" s="115">
        <f>+enero!AE155+Febrero!AE155+'Marzo '!AE155+'Abril '!AE155+'Mayo '!AE155+Junio!AE155+Julio!AE155+Agosto!AE155+Septiembre!AE155+'Octubre '!AE155+Noviembre!AE155+'Diciembre '!AE155</f>
        <v>0</v>
      </c>
      <c r="AF155" s="115">
        <f>+enero!AF155+Febrero!AF155+'Marzo '!AF155+'Abril '!AF155+'Mayo '!AF155+Junio!AF155+Julio!AF155+Agosto!AF155+Septiembre!AF155+'Octubre '!AF155+Noviembre!AF155+'Diciembre '!AF155</f>
        <v>0</v>
      </c>
      <c r="AG155" s="115">
        <f>+enero!AG155+Febrero!AG155+'Marzo '!AG155+'Abril '!AG155+'Mayo '!AG155+Junio!AG155+Julio!AG155+Agosto!AG155+Septiembre!AG155+'Octubre '!AG155+Noviembre!AG155+'Diciembre '!AG155</f>
        <v>0</v>
      </c>
      <c r="AH155" s="115">
        <f>+enero!AH155+Febrero!AH155+'Marzo '!AH155+'Abril '!AH155+'Mayo '!AH155+Junio!AH155+Julio!AH155+Agosto!AH155+Septiembre!AH155+'Octubre '!AH155+Noviembre!AH155+'Diciembre '!AH155</f>
        <v>0</v>
      </c>
      <c r="AI155" s="115">
        <f>+enero!AI155+Febrero!AI155+'Marzo '!AI155+'Abril '!AI155+'Mayo '!AI155+Junio!AI155+Julio!AI155+Agosto!AI155+Septiembre!AI155+'Octubre '!AI155+Noviembre!AI155+'Diciembre '!AI155</f>
        <v>0</v>
      </c>
      <c r="AJ155" s="115">
        <f>+enero!AJ155+Febrero!AJ155+'Marzo '!AJ155+'Abril '!AJ155+'Mayo '!AJ155+Junio!AJ155+Julio!AJ155+Agosto!AJ155+Septiembre!AJ155+'Octubre '!AJ155+Noviembre!AJ155+'Diciembre '!AJ155</f>
        <v>0</v>
      </c>
      <c r="AK155" s="115">
        <f>+enero!AK155+Febrero!AK155+'Marzo '!AK155+'Abril '!AK155+'Mayo '!AK155+Junio!AK155+Julio!AK155+Agosto!AK155+Septiembre!AK155+'Octubre '!AK155+Noviembre!AK155+'Diciembre '!AK155</f>
        <v>0</v>
      </c>
      <c r="AL155" s="115">
        <f>+enero!AL155+Febrero!AL155+'Marzo '!AL155+'Abril '!AL155+'Mayo '!AL155+Junio!AL155+Julio!AL155+Agosto!AL155+Septiembre!AL155+'Octubre '!AL155+Noviembre!AL155+'Diciembre '!AL155</f>
        <v>0</v>
      </c>
      <c r="AM155" s="115">
        <f>+enero!AM155+Febrero!AM155+'Marzo '!AM155+'Abril '!AM155+'Mayo '!AM155+Junio!AM155+Julio!AM155+Agosto!AM155+Septiembre!AM155+'Octubre '!AM155+Noviembre!AM155+'Diciembre '!AM155</f>
        <v>0</v>
      </c>
      <c r="AN155" s="115">
        <f>+enero!AN155+Febrero!AN155+'Marzo '!AN155+'Abril '!AN155+'Mayo '!AN155+Junio!AN155+Julio!AN155+Agosto!AN155+Septiembre!AN155+'Octubre '!AN155+Noviembre!AN155+'Diciembre '!AN155</f>
        <v>0</v>
      </c>
      <c r="AO155" s="115">
        <f>+enero!AO155+Febrero!AO155+'Marzo '!AO155+'Abril '!AO155+'Mayo '!AO155+Junio!AO155+Julio!AO155+Agosto!AO155+Septiembre!AO155+'Octubre '!AO155+Noviembre!AO155+'Diciembre '!AO155</f>
        <v>0</v>
      </c>
      <c r="AP155" s="115">
        <f>+enero!AP155+Febrero!AP155+'Marzo '!AP155+'Abril '!AP155+'Mayo '!AP155+Junio!AP155+Julio!AP155+Agosto!AP155+Septiembre!AP155+'Octubre '!AP155+Noviembre!AP155+'Diciembre '!AP155</f>
        <v>0</v>
      </c>
      <c r="AQ155" s="115">
        <f>+enero!AQ155+Febrero!AQ155+'Marzo '!AQ155+'Abril '!AQ155+'Mayo '!AQ155+Junio!AQ155+Julio!AQ155+Agosto!AQ155+Septiembre!AQ155+'Octubre '!AQ155+Noviembre!AQ155+'Diciembre '!AQ155</f>
        <v>0</v>
      </c>
      <c r="AR155" s="115">
        <f>+enero!AR155+Febrero!AR155+'Marzo '!AR155+'Abril '!AR155+'Mayo '!AR155+Junio!AR155+Julio!AR155+Agosto!AR155+Septiembre!AR155+'Octubre '!AR155+Noviembre!AR155+'Diciembre '!AR155</f>
        <v>0</v>
      </c>
      <c r="AS155" s="310" t="s">
        <v>194</v>
      </c>
      <c r="AT155" s="240"/>
      <c r="AU155" s="240"/>
      <c r="BY155" s="227"/>
      <c r="BZ155" s="227"/>
      <c r="CA155" s="227"/>
      <c r="CB155" s="227"/>
      <c r="CC155" s="227"/>
      <c r="CD155" s="227"/>
      <c r="CE155" s="227"/>
      <c r="CF155" s="227"/>
      <c r="CG155" s="494">
        <v>0</v>
      </c>
      <c r="CH155" s="494"/>
      <c r="CI155" s="494">
        <v>0</v>
      </c>
      <c r="CJ155" s="494"/>
      <c r="CK155" s="494"/>
      <c r="CL155" s="494"/>
      <c r="CM155" s="494"/>
      <c r="CN155" s="494"/>
      <c r="CO155" s="227"/>
    </row>
    <row r="156" spans="1:93" s="226" customFormat="1" ht="32.25" customHeight="1" x14ac:dyDescent="0.2">
      <c r="A156" s="1249"/>
      <c r="B156" s="1251" t="s">
        <v>123</v>
      </c>
      <c r="C156" s="1231"/>
      <c r="D156" s="397">
        <f t="shared" si="21"/>
        <v>84</v>
      </c>
      <c r="E156" s="397">
        <f t="shared" si="23"/>
        <v>48</v>
      </c>
      <c r="F156" s="397">
        <f t="shared" si="23"/>
        <v>36</v>
      </c>
      <c r="G156" s="115">
        <f>+enero!G156+Febrero!G156+'Marzo '!G156+'Abril '!G156+'Mayo '!G156+Junio!G156+Julio!G156+Agosto!G156+Septiembre!G156+'Octubre '!G156+Noviembre!G156+'Diciembre '!G156</f>
        <v>8</v>
      </c>
      <c r="H156" s="115">
        <f>+enero!H156+Febrero!H156+'Marzo '!H156+'Abril '!H156+'Mayo '!H156+Junio!H156+Julio!H156+Agosto!H156+Septiembre!H156+'Octubre '!H156+Noviembre!H156+'Diciembre '!H156</f>
        <v>2</v>
      </c>
      <c r="I156" s="115">
        <f>+enero!I156+Febrero!I156+'Marzo '!I156+'Abril '!I156+'Mayo '!I156+Junio!I156+Julio!I156+Agosto!I156+Septiembre!I156+'Octubre '!I156+Noviembre!I156+'Diciembre '!I156</f>
        <v>17</v>
      </c>
      <c r="J156" s="115">
        <f>+enero!J156+Febrero!J156+'Marzo '!J156+'Abril '!J156+'Mayo '!J156+Junio!J156+Julio!J156+Agosto!J156+Septiembre!J156+'Octubre '!J156+Noviembre!J156+'Diciembre '!J156</f>
        <v>5</v>
      </c>
      <c r="K156" s="115">
        <f>+enero!K156+Febrero!K156+'Marzo '!K156+'Abril '!K156+'Mayo '!K156+Junio!K156+Julio!K156+Agosto!K156+Septiembre!K156+'Octubre '!K156+Noviembre!K156+'Diciembre '!K156</f>
        <v>20</v>
      </c>
      <c r="L156" s="115">
        <f>+enero!L156+Febrero!L156+'Marzo '!L156+'Abril '!L156+'Mayo '!L156+Junio!L156+Julio!L156+Agosto!L156+Septiembre!L156+'Octubre '!L156+Noviembre!L156+'Diciembre '!L156</f>
        <v>22</v>
      </c>
      <c r="M156" s="115">
        <f>+enero!M156+Febrero!M156+'Marzo '!M156+'Abril '!M156+'Mayo '!M156+Junio!M156+Julio!M156+Agosto!M156+Septiembre!M156+'Octubre '!M156+Noviembre!M156+'Diciembre '!M156</f>
        <v>3</v>
      </c>
      <c r="N156" s="115">
        <f>+enero!N156+Febrero!N156+'Marzo '!N156+'Abril '!N156+'Mayo '!N156+Junio!N156+Julio!N156+Agosto!N156+Septiembre!N156+'Octubre '!N156+Noviembre!N156+'Diciembre '!N156</f>
        <v>7</v>
      </c>
      <c r="O156" s="115">
        <f>+enero!O156+Febrero!O156+'Marzo '!O156+'Abril '!O156+'Mayo '!O156+Junio!O156+Julio!O156+Agosto!O156+Septiembre!O156+'Octubre '!O156+Noviembre!O156+'Diciembre '!O156</f>
        <v>0</v>
      </c>
      <c r="P156" s="115">
        <f>+enero!P156+Febrero!P156+'Marzo '!P156+'Abril '!P156+'Mayo '!P156+Junio!P156+Julio!P156+Agosto!P156+Septiembre!P156+'Octubre '!P156+Noviembre!P156+'Diciembre '!P156</f>
        <v>0</v>
      </c>
      <c r="Q156" s="115">
        <f>+enero!Q156+Febrero!Q156+'Marzo '!Q156+'Abril '!Q156+'Mayo '!Q156+Junio!Q156+Julio!Q156+Agosto!Q156+Septiembre!Q156+'Octubre '!Q156+Noviembre!Q156+'Diciembre '!Q156</f>
        <v>0</v>
      </c>
      <c r="R156" s="115">
        <f>+enero!R156+Febrero!R156+'Marzo '!R156+'Abril '!R156+'Mayo '!R156+Junio!R156+Julio!R156+Agosto!R156+Septiembre!R156+'Octubre '!R156+Noviembre!R156+'Diciembre '!R156</f>
        <v>0</v>
      </c>
      <c r="S156" s="115">
        <f>+enero!S156+Febrero!S156+'Marzo '!S156+'Abril '!S156+'Mayo '!S156+Junio!S156+Julio!S156+Agosto!S156+Septiembre!S156+'Octubre '!S156+Noviembre!S156+'Diciembre '!S156</f>
        <v>0</v>
      </c>
      <c r="T156" s="115">
        <f>+enero!T156+Febrero!T156+'Marzo '!T156+'Abril '!T156+'Mayo '!T156+Junio!T156+Julio!T156+Agosto!T156+Septiembre!T156+'Octubre '!T156+Noviembre!T156+'Diciembre '!T156</f>
        <v>0</v>
      </c>
      <c r="U156" s="115">
        <f>+enero!U156+Febrero!U156+'Marzo '!U156+'Abril '!U156+'Mayo '!U156+Junio!U156+Julio!U156+Agosto!U156+Septiembre!U156+'Octubre '!U156+Noviembre!U156+'Diciembre '!U156</f>
        <v>0</v>
      </c>
      <c r="V156" s="115">
        <f>+enero!V156+Febrero!V156+'Marzo '!V156+'Abril '!V156+'Mayo '!V156+Junio!V156+Julio!V156+Agosto!V156+Septiembre!V156+'Octubre '!V156+Noviembre!V156+'Diciembre '!V156</f>
        <v>0</v>
      </c>
      <c r="W156" s="115">
        <f>+enero!W156+Febrero!W156+'Marzo '!W156+'Abril '!W156+'Mayo '!W156+Junio!W156+Julio!W156+Agosto!W156+Septiembre!W156+'Octubre '!W156+Noviembre!W156+'Diciembre '!W156</f>
        <v>0</v>
      </c>
      <c r="X156" s="115">
        <f>+enero!X156+Febrero!X156+'Marzo '!X156+'Abril '!X156+'Mayo '!X156+Junio!X156+Julio!X156+Agosto!X156+Septiembre!X156+'Octubre '!X156+Noviembre!X156+'Diciembre '!X156</f>
        <v>0</v>
      </c>
      <c r="Y156" s="115">
        <f>+enero!Y156+Febrero!Y156+'Marzo '!Y156+'Abril '!Y156+'Mayo '!Y156+Junio!Y156+Julio!Y156+Agosto!Y156+Septiembre!Y156+'Octubre '!Y156+Noviembre!Y156+'Diciembre '!Y156</f>
        <v>0</v>
      </c>
      <c r="Z156" s="115">
        <f>+enero!Z156+Febrero!Z156+'Marzo '!Z156+'Abril '!Z156+'Mayo '!Z156+Junio!Z156+Julio!Z156+Agosto!Z156+Septiembre!Z156+'Octubre '!Z156+Noviembre!Z156+'Diciembre '!Z156</f>
        <v>0</v>
      </c>
      <c r="AA156" s="115">
        <f>+enero!AA156+Febrero!AA156+'Marzo '!AA156+'Abril '!AA156+'Mayo '!AA156+Junio!AA156+Julio!AA156+Agosto!AA156+Septiembre!AA156+'Octubre '!AA156+Noviembre!AA156+'Diciembre '!AA156</f>
        <v>0</v>
      </c>
      <c r="AB156" s="115">
        <f>+enero!AB156+Febrero!AB156+'Marzo '!AB156+'Abril '!AB156+'Mayo '!AB156+Junio!AB156+Julio!AB156+Agosto!AB156+Septiembre!AB156+'Octubre '!AB156+Noviembre!AB156+'Diciembre '!AB156</f>
        <v>0</v>
      </c>
      <c r="AC156" s="115">
        <f>+enero!AC156+Febrero!AC156+'Marzo '!AC156+'Abril '!AC156+'Mayo '!AC156+Junio!AC156+Julio!AC156+Agosto!AC156+Septiembre!AC156+'Octubre '!AC156+Noviembre!AC156+'Diciembre '!AC156</f>
        <v>0</v>
      </c>
      <c r="AD156" s="115">
        <f>+enero!AD156+Febrero!AD156+'Marzo '!AD156+'Abril '!AD156+'Mayo '!AD156+Junio!AD156+Julio!AD156+Agosto!AD156+Septiembre!AD156+'Octubre '!AD156+Noviembre!AD156+'Diciembre '!AD156</f>
        <v>0</v>
      </c>
      <c r="AE156" s="115">
        <f>+enero!AE156+Febrero!AE156+'Marzo '!AE156+'Abril '!AE156+'Mayo '!AE156+Junio!AE156+Julio!AE156+Agosto!AE156+Septiembre!AE156+'Octubre '!AE156+Noviembre!AE156+'Diciembre '!AE156</f>
        <v>0</v>
      </c>
      <c r="AF156" s="115">
        <f>+enero!AF156+Febrero!AF156+'Marzo '!AF156+'Abril '!AF156+'Mayo '!AF156+Junio!AF156+Julio!AF156+Agosto!AF156+Septiembre!AF156+'Octubre '!AF156+Noviembre!AF156+'Diciembre '!AF156</f>
        <v>0</v>
      </c>
      <c r="AG156" s="115">
        <f>+enero!AG156+Febrero!AG156+'Marzo '!AG156+'Abril '!AG156+'Mayo '!AG156+Junio!AG156+Julio!AG156+Agosto!AG156+Septiembre!AG156+'Octubre '!AG156+Noviembre!AG156+'Diciembre '!AG156</f>
        <v>0</v>
      </c>
      <c r="AH156" s="115">
        <f>+enero!AH156+Febrero!AH156+'Marzo '!AH156+'Abril '!AH156+'Mayo '!AH156+Junio!AH156+Julio!AH156+Agosto!AH156+Septiembre!AH156+'Octubre '!AH156+Noviembre!AH156+'Diciembre '!AH156</f>
        <v>0</v>
      </c>
      <c r="AI156" s="115">
        <f>+enero!AI156+Febrero!AI156+'Marzo '!AI156+'Abril '!AI156+'Mayo '!AI156+Junio!AI156+Julio!AI156+Agosto!AI156+Septiembre!AI156+'Octubre '!AI156+Noviembre!AI156+'Diciembre '!AI156</f>
        <v>0</v>
      </c>
      <c r="AJ156" s="115">
        <f>+enero!AJ156+Febrero!AJ156+'Marzo '!AJ156+'Abril '!AJ156+'Mayo '!AJ156+Junio!AJ156+Julio!AJ156+Agosto!AJ156+Septiembre!AJ156+'Octubre '!AJ156+Noviembre!AJ156+'Diciembre '!AJ156</f>
        <v>0</v>
      </c>
      <c r="AK156" s="115">
        <f>+enero!AK156+Febrero!AK156+'Marzo '!AK156+'Abril '!AK156+'Mayo '!AK156+Junio!AK156+Julio!AK156+Agosto!AK156+Septiembre!AK156+'Octubre '!AK156+Noviembre!AK156+'Diciembre '!AK156</f>
        <v>0</v>
      </c>
      <c r="AL156" s="115">
        <f>+enero!AL156+Febrero!AL156+'Marzo '!AL156+'Abril '!AL156+'Mayo '!AL156+Junio!AL156+Julio!AL156+Agosto!AL156+Septiembre!AL156+'Octubre '!AL156+Noviembre!AL156+'Diciembre '!AL156</f>
        <v>0</v>
      </c>
      <c r="AM156" s="115">
        <f>+enero!AM156+Febrero!AM156+'Marzo '!AM156+'Abril '!AM156+'Mayo '!AM156+Junio!AM156+Julio!AM156+Agosto!AM156+Septiembre!AM156+'Octubre '!AM156+Noviembre!AM156+'Diciembre '!AM156</f>
        <v>0</v>
      </c>
      <c r="AN156" s="115">
        <f>+enero!AN156+Febrero!AN156+'Marzo '!AN156+'Abril '!AN156+'Mayo '!AN156+Junio!AN156+Julio!AN156+Agosto!AN156+Septiembre!AN156+'Octubre '!AN156+Noviembre!AN156+'Diciembre '!AN156</f>
        <v>0</v>
      </c>
      <c r="AO156" s="115">
        <f>+enero!AO156+Febrero!AO156+'Marzo '!AO156+'Abril '!AO156+'Mayo '!AO156+Junio!AO156+Julio!AO156+Agosto!AO156+Septiembre!AO156+'Octubre '!AO156+Noviembre!AO156+'Diciembre '!AO156</f>
        <v>0</v>
      </c>
      <c r="AP156" s="115">
        <f>+enero!AP156+Febrero!AP156+'Marzo '!AP156+'Abril '!AP156+'Mayo '!AP156+Junio!AP156+Julio!AP156+Agosto!AP156+Septiembre!AP156+'Octubre '!AP156+Noviembre!AP156+'Diciembre '!AP156</f>
        <v>0</v>
      </c>
      <c r="AQ156" s="115">
        <f>+enero!AQ156+Febrero!AQ156+'Marzo '!AQ156+'Abril '!AQ156+'Mayo '!AQ156+Junio!AQ156+Julio!AQ156+Agosto!AQ156+Septiembre!AQ156+'Octubre '!AQ156+Noviembre!AQ156+'Diciembre '!AQ156</f>
        <v>0</v>
      </c>
      <c r="AR156" s="115">
        <f>+enero!AR156+Febrero!AR156+'Marzo '!AR156+'Abril '!AR156+'Mayo '!AR156+Junio!AR156+Julio!AR156+Agosto!AR156+Septiembre!AR156+'Octubre '!AR156+Noviembre!AR156+'Diciembre '!AR156</f>
        <v>0</v>
      </c>
      <c r="AS156" s="310" t="s">
        <v>194</v>
      </c>
      <c r="AT156" s="240"/>
      <c r="AU156" s="240"/>
      <c r="BY156" s="227"/>
      <c r="BZ156" s="227"/>
      <c r="CA156" s="227"/>
      <c r="CB156" s="227"/>
      <c r="CC156" s="227"/>
      <c r="CD156" s="227"/>
      <c r="CE156" s="227"/>
      <c r="CF156" s="227"/>
      <c r="CG156" s="494">
        <v>0</v>
      </c>
      <c r="CH156" s="494"/>
      <c r="CI156" s="494">
        <v>0</v>
      </c>
      <c r="CJ156" s="494"/>
      <c r="CK156" s="494"/>
      <c r="CL156" s="494"/>
      <c r="CM156" s="494"/>
      <c r="CN156" s="494"/>
      <c r="CO156" s="227"/>
    </row>
    <row r="157" spans="1:93" s="226" customFormat="1" x14ac:dyDescent="0.2">
      <c r="A157" s="1206" t="s">
        <v>124</v>
      </c>
      <c r="B157" s="1206"/>
      <c r="C157" s="1207"/>
      <c r="D157" s="406">
        <f t="shared" si="21"/>
        <v>61</v>
      </c>
      <c r="E157" s="406">
        <f t="shared" ref="E157:F166" si="24">SUM(G157+I157+K157+M157+O157+Q157+S157+U157+W157+Y157+AA157+AC157+AE157+AG157+AI157+AK157+AM157)</f>
        <v>21</v>
      </c>
      <c r="F157" s="406">
        <f t="shared" si="24"/>
        <v>40</v>
      </c>
      <c r="G157" s="115">
        <f>+enero!G157+Febrero!G157+'Marzo '!G157+'Abril '!G157+'Mayo '!G157+Junio!G157+Julio!G157+Agosto!G157+Septiembre!G157+'Octubre '!G157+Noviembre!G157+'Diciembre '!G157</f>
        <v>0</v>
      </c>
      <c r="H157" s="115">
        <f>+enero!H157+Febrero!H157+'Marzo '!H157+'Abril '!H157+'Mayo '!H157+Junio!H157+Julio!H157+Agosto!H157+Septiembre!H157+'Octubre '!H157+Noviembre!H157+'Diciembre '!H157</f>
        <v>0</v>
      </c>
      <c r="I157" s="115">
        <f>+enero!I157+Febrero!I157+'Marzo '!I157+'Abril '!I157+'Mayo '!I157+Junio!I157+Julio!I157+Agosto!I157+Septiembre!I157+'Octubre '!I157+Noviembre!I157+'Diciembre '!I157</f>
        <v>0</v>
      </c>
      <c r="J157" s="115">
        <f>+enero!J157+Febrero!J157+'Marzo '!J157+'Abril '!J157+'Mayo '!J157+Junio!J157+Julio!J157+Agosto!J157+Septiembre!J157+'Octubre '!J157+Noviembre!J157+'Diciembre '!J157</f>
        <v>0</v>
      </c>
      <c r="K157" s="115">
        <f>+enero!K157+Febrero!K157+'Marzo '!K157+'Abril '!K157+'Mayo '!K157+Junio!K157+Julio!K157+Agosto!K157+Septiembre!K157+'Octubre '!K157+Noviembre!K157+'Diciembre '!K157</f>
        <v>0</v>
      </c>
      <c r="L157" s="115">
        <f>+enero!L157+Febrero!L157+'Marzo '!L157+'Abril '!L157+'Mayo '!L157+Junio!L157+Julio!L157+Agosto!L157+Septiembre!L157+'Octubre '!L157+Noviembre!L157+'Diciembre '!L157</f>
        <v>0</v>
      </c>
      <c r="M157" s="115">
        <f>+enero!M157+Febrero!M157+'Marzo '!M157+'Abril '!M157+'Mayo '!M157+Junio!M157+Julio!M157+Agosto!M157+Septiembre!M157+'Octubre '!M157+Noviembre!M157+'Diciembre '!M157</f>
        <v>1</v>
      </c>
      <c r="N157" s="115">
        <f>+enero!N157+Febrero!N157+'Marzo '!N157+'Abril '!N157+'Mayo '!N157+Junio!N157+Julio!N157+Agosto!N157+Septiembre!N157+'Octubre '!N157+Noviembre!N157+'Diciembre '!N157</f>
        <v>0</v>
      </c>
      <c r="O157" s="115">
        <f>+enero!O157+Febrero!O157+'Marzo '!O157+'Abril '!O157+'Mayo '!O157+Junio!O157+Julio!O157+Agosto!O157+Septiembre!O157+'Octubre '!O157+Noviembre!O157+'Diciembre '!O157</f>
        <v>2</v>
      </c>
      <c r="P157" s="115">
        <f>+enero!P157+Febrero!P157+'Marzo '!P157+'Abril '!P157+'Mayo '!P157+Junio!P157+Julio!P157+Agosto!P157+Septiembre!P157+'Octubre '!P157+Noviembre!P157+'Diciembre '!P157</f>
        <v>2</v>
      </c>
      <c r="Q157" s="115">
        <f>+enero!Q157+Febrero!Q157+'Marzo '!Q157+'Abril '!Q157+'Mayo '!Q157+Junio!Q157+Julio!Q157+Agosto!Q157+Septiembre!Q157+'Octubre '!Q157+Noviembre!Q157+'Diciembre '!Q157</f>
        <v>3</v>
      </c>
      <c r="R157" s="115">
        <f>+enero!R157+Febrero!R157+'Marzo '!R157+'Abril '!R157+'Mayo '!R157+Junio!R157+Julio!R157+Agosto!R157+Septiembre!R157+'Octubre '!R157+Noviembre!R157+'Diciembre '!R157</f>
        <v>1</v>
      </c>
      <c r="S157" s="115">
        <f>+enero!S157+Febrero!S157+'Marzo '!S157+'Abril '!S157+'Mayo '!S157+Junio!S157+Julio!S157+Agosto!S157+Septiembre!S157+'Octubre '!S157+Noviembre!S157+'Diciembre '!S157</f>
        <v>3</v>
      </c>
      <c r="T157" s="115">
        <f>+enero!T157+Febrero!T157+'Marzo '!T157+'Abril '!T157+'Mayo '!T157+Junio!T157+Julio!T157+Agosto!T157+Septiembre!T157+'Octubre '!T157+Noviembre!T157+'Diciembre '!T157</f>
        <v>10</v>
      </c>
      <c r="U157" s="115">
        <f>+enero!U157+Febrero!U157+'Marzo '!U157+'Abril '!U157+'Mayo '!U157+Junio!U157+Julio!U157+Agosto!U157+Septiembre!U157+'Octubre '!U157+Noviembre!U157+'Diciembre '!U157</f>
        <v>3</v>
      </c>
      <c r="V157" s="115">
        <f>+enero!V157+Febrero!V157+'Marzo '!V157+'Abril '!V157+'Mayo '!V157+Junio!V157+Julio!V157+Agosto!V157+Septiembre!V157+'Octubre '!V157+Noviembre!V157+'Diciembre '!V157</f>
        <v>1</v>
      </c>
      <c r="W157" s="115">
        <f>+enero!W157+Febrero!W157+'Marzo '!W157+'Abril '!W157+'Mayo '!W157+Junio!W157+Julio!W157+Agosto!W157+Septiembre!W157+'Octubre '!W157+Noviembre!W157+'Diciembre '!W157</f>
        <v>3</v>
      </c>
      <c r="X157" s="115">
        <f>+enero!X157+Febrero!X157+'Marzo '!X157+'Abril '!X157+'Mayo '!X157+Junio!X157+Julio!X157+Agosto!X157+Septiembre!X157+'Octubre '!X157+Noviembre!X157+'Diciembre '!X157</f>
        <v>8</v>
      </c>
      <c r="Y157" s="115">
        <f>+enero!Y157+Febrero!Y157+'Marzo '!Y157+'Abril '!Y157+'Mayo '!Y157+Junio!Y157+Julio!Y157+Agosto!Y157+Septiembre!Y157+'Octubre '!Y157+Noviembre!Y157+'Diciembre '!Y157</f>
        <v>0</v>
      </c>
      <c r="Z157" s="115">
        <f>+enero!Z157+Febrero!Z157+'Marzo '!Z157+'Abril '!Z157+'Mayo '!Z157+Junio!Z157+Julio!Z157+Agosto!Z157+Septiembre!Z157+'Octubre '!Z157+Noviembre!Z157+'Diciembre '!Z157</f>
        <v>2</v>
      </c>
      <c r="AA157" s="115">
        <f>+enero!AA157+Febrero!AA157+'Marzo '!AA157+'Abril '!AA157+'Mayo '!AA157+Junio!AA157+Julio!AA157+Agosto!AA157+Septiembre!AA157+'Octubre '!AA157+Noviembre!AA157+'Diciembre '!AA157</f>
        <v>0</v>
      </c>
      <c r="AB157" s="115">
        <f>+enero!AB157+Febrero!AB157+'Marzo '!AB157+'Abril '!AB157+'Mayo '!AB157+Junio!AB157+Julio!AB157+Agosto!AB157+Septiembre!AB157+'Octubre '!AB157+Noviembre!AB157+'Diciembre '!AB157</f>
        <v>4</v>
      </c>
      <c r="AC157" s="115">
        <f>+enero!AC157+Febrero!AC157+'Marzo '!AC157+'Abril '!AC157+'Mayo '!AC157+Junio!AC157+Julio!AC157+Agosto!AC157+Septiembre!AC157+'Octubre '!AC157+Noviembre!AC157+'Diciembre '!AC157</f>
        <v>2</v>
      </c>
      <c r="AD157" s="115">
        <f>+enero!AD157+Febrero!AD157+'Marzo '!AD157+'Abril '!AD157+'Mayo '!AD157+Junio!AD157+Julio!AD157+Agosto!AD157+Septiembre!AD157+'Octubre '!AD157+Noviembre!AD157+'Diciembre '!AD157</f>
        <v>5</v>
      </c>
      <c r="AE157" s="115">
        <f>+enero!AE157+Febrero!AE157+'Marzo '!AE157+'Abril '!AE157+'Mayo '!AE157+Junio!AE157+Julio!AE157+Agosto!AE157+Septiembre!AE157+'Octubre '!AE157+Noviembre!AE157+'Diciembre '!AE157</f>
        <v>3</v>
      </c>
      <c r="AF157" s="115">
        <f>+enero!AF157+Febrero!AF157+'Marzo '!AF157+'Abril '!AF157+'Mayo '!AF157+Junio!AF157+Julio!AF157+Agosto!AF157+Septiembre!AF157+'Octubre '!AF157+Noviembre!AF157+'Diciembre '!AF157</f>
        <v>6</v>
      </c>
      <c r="AG157" s="115">
        <f>+enero!AG157+Febrero!AG157+'Marzo '!AG157+'Abril '!AG157+'Mayo '!AG157+Junio!AG157+Julio!AG157+Agosto!AG157+Septiembre!AG157+'Octubre '!AG157+Noviembre!AG157+'Diciembre '!AG157</f>
        <v>1</v>
      </c>
      <c r="AH157" s="115">
        <f>+enero!AH157+Febrero!AH157+'Marzo '!AH157+'Abril '!AH157+'Mayo '!AH157+Junio!AH157+Julio!AH157+Agosto!AH157+Septiembre!AH157+'Octubre '!AH157+Noviembre!AH157+'Diciembre '!AH157</f>
        <v>0</v>
      </c>
      <c r="AI157" s="115">
        <f>+enero!AI157+Febrero!AI157+'Marzo '!AI157+'Abril '!AI157+'Mayo '!AI157+Junio!AI157+Julio!AI157+Agosto!AI157+Septiembre!AI157+'Octubre '!AI157+Noviembre!AI157+'Diciembre '!AI157</f>
        <v>0</v>
      </c>
      <c r="AJ157" s="115">
        <f>+enero!AJ157+Febrero!AJ157+'Marzo '!AJ157+'Abril '!AJ157+'Mayo '!AJ157+Junio!AJ157+Julio!AJ157+Agosto!AJ157+Septiembre!AJ157+'Octubre '!AJ157+Noviembre!AJ157+'Diciembre '!AJ157</f>
        <v>1</v>
      </c>
      <c r="AK157" s="115">
        <f>+enero!AK157+Febrero!AK157+'Marzo '!AK157+'Abril '!AK157+'Mayo '!AK157+Junio!AK157+Julio!AK157+Agosto!AK157+Septiembre!AK157+'Octubre '!AK157+Noviembre!AK157+'Diciembre '!AK157</f>
        <v>0</v>
      </c>
      <c r="AL157" s="115">
        <f>+enero!AL157+Febrero!AL157+'Marzo '!AL157+'Abril '!AL157+'Mayo '!AL157+Junio!AL157+Julio!AL157+Agosto!AL157+Septiembre!AL157+'Octubre '!AL157+Noviembre!AL157+'Diciembre '!AL157</f>
        <v>0</v>
      </c>
      <c r="AM157" s="115">
        <f>+enero!AM157+Febrero!AM157+'Marzo '!AM157+'Abril '!AM157+'Mayo '!AM157+Junio!AM157+Julio!AM157+Agosto!AM157+Septiembre!AM157+'Octubre '!AM157+Noviembre!AM157+'Diciembre '!AM157</f>
        <v>0</v>
      </c>
      <c r="AN157" s="115">
        <f>+enero!AN157+Febrero!AN157+'Marzo '!AN157+'Abril '!AN157+'Mayo '!AN157+Junio!AN157+Julio!AN157+Agosto!AN157+Septiembre!AN157+'Octubre '!AN157+Noviembre!AN157+'Diciembre '!AN157</f>
        <v>0</v>
      </c>
      <c r="AO157" s="115">
        <f>+enero!AO157+Febrero!AO157+'Marzo '!AO157+'Abril '!AO157+'Mayo '!AO157+Junio!AO157+Julio!AO157+Agosto!AO157+Septiembre!AO157+'Octubre '!AO157+Noviembre!AO157+'Diciembre '!AO157</f>
        <v>0</v>
      </c>
      <c r="AP157" s="115">
        <f>+enero!AP157+Febrero!AP157+'Marzo '!AP157+'Abril '!AP157+'Mayo '!AP157+Junio!AP157+Julio!AP157+Agosto!AP157+Septiembre!AP157+'Octubre '!AP157+Noviembre!AP157+'Diciembre '!AP157</f>
        <v>0</v>
      </c>
      <c r="AQ157" s="115">
        <f>+enero!AQ157+Febrero!AQ157+'Marzo '!AQ157+'Abril '!AQ157+'Mayo '!AQ157+Junio!AQ157+Julio!AQ157+Agosto!AQ157+Septiembre!AQ157+'Octubre '!AQ157+Noviembre!AQ157+'Diciembre '!AQ157</f>
        <v>0</v>
      </c>
      <c r="AR157" s="115">
        <f>+enero!AR157+Febrero!AR157+'Marzo '!AR157+'Abril '!AR157+'Mayo '!AR157+Junio!AR157+Julio!AR157+Agosto!AR157+Septiembre!AR157+'Octubre '!AR157+Noviembre!AR157+'Diciembre '!AR157</f>
        <v>0</v>
      </c>
      <c r="AS157" s="310" t="s">
        <v>194</v>
      </c>
      <c r="AT157" s="240"/>
      <c r="AU157" s="240"/>
      <c r="BY157" s="227"/>
      <c r="BZ157" s="227"/>
      <c r="CA157" s="227"/>
      <c r="CB157" s="227"/>
      <c r="CC157" s="227"/>
      <c r="CD157" s="227"/>
      <c r="CE157" s="227"/>
      <c r="CF157" s="227"/>
      <c r="CG157" s="494">
        <v>0</v>
      </c>
      <c r="CH157" s="494">
        <v>0</v>
      </c>
      <c r="CI157" s="494">
        <v>0</v>
      </c>
      <c r="CJ157" s="494"/>
      <c r="CK157" s="494"/>
      <c r="CL157" s="494"/>
      <c r="CM157" s="494"/>
      <c r="CN157" s="494"/>
      <c r="CO157" s="227"/>
    </row>
    <row r="158" spans="1:93" s="226" customFormat="1" ht="15" customHeight="1" x14ac:dyDescent="0.2">
      <c r="A158" s="1247" t="s">
        <v>253</v>
      </c>
      <c r="B158" s="1252" t="s">
        <v>254</v>
      </c>
      <c r="C158" s="1209"/>
      <c r="D158" s="394">
        <f t="shared" si="21"/>
        <v>3</v>
      </c>
      <c r="E158" s="394">
        <f t="shared" si="24"/>
        <v>1</v>
      </c>
      <c r="F158" s="394">
        <f t="shared" si="24"/>
        <v>2</v>
      </c>
      <c r="G158" s="115">
        <f>+enero!G158+Febrero!G158+'Marzo '!G158+'Abril '!G158+'Mayo '!G158+Junio!G158+Julio!G158+Agosto!G158+Septiembre!G158+'Octubre '!G158+Noviembre!G158+'Diciembre '!G158</f>
        <v>0</v>
      </c>
      <c r="H158" s="115">
        <f>+enero!H158+Febrero!H158+'Marzo '!H158+'Abril '!H158+'Mayo '!H158+Junio!H158+Julio!H158+Agosto!H158+Septiembre!H158+'Octubre '!H158+Noviembre!H158+'Diciembre '!H158</f>
        <v>0</v>
      </c>
      <c r="I158" s="115">
        <f>+enero!I158+Febrero!I158+'Marzo '!I158+'Abril '!I158+'Mayo '!I158+Junio!I158+Julio!I158+Agosto!I158+Septiembre!I158+'Octubre '!I158+Noviembre!I158+'Diciembre '!I158</f>
        <v>0</v>
      </c>
      <c r="J158" s="115">
        <f>+enero!J158+Febrero!J158+'Marzo '!J158+'Abril '!J158+'Mayo '!J158+Junio!J158+Julio!J158+Agosto!J158+Septiembre!J158+'Octubre '!J158+Noviembre!J158+'Diciembre '!J158</f>
        <v>0</v>
      </c>
      <c r="K158" s="115">
        <f>+enero!K158+Febrero!K158+'Marzo '!K158+'Abril '!K158+'Mayo '!K158+Junio!K158+Julio!K158+Agosto!K158+Septiembre!K158+'Octubre '!K158+Noviembre!K158+'Diciembre '!K158</f>
        <v>0</v>
      </c>
      <c r="L158" s="115">
        <f>+enero!L158+Febrero!L158+'Marzo '!L158+'Abril '!L158+'Mayo '!L158+Junio!L158+Julio!L158+Agosto!L158+Septiembre!L158+'Octubre '!L158+Noviembre!L158+'Diciembre '!L158</f>
        <v>0</v>
      </c>
      <c r="M158" s="115">
        <f>+enero!M158+Febrero!M158+'Marzo '!M158+'Abril '!M158+'Mayo '!M158+Junio!M158+Julio!M158+Agosto!M158+Septiembre!M158+'Octubre '!M158+Noviembre!M158+'Diciembre '!M158</f>
        <v>0</v>
      </c>
      <c r="N158" s="115">
        <f>+enero!N158+Febrero!N158+'Marzo '!N158+'Abril '!N158+'Mayo '!N158+Junio!N158+Julio!N158+Agosto!N158+Septiembre!N158+'Octubre '!N158+Noviembre!N158+'Diciembre '!N158</f>
        <v>0</v>
      </c>
      <c r="O158" s="115">
        <f>+enero!O158+Febrero!O158+'Marzo '!O158+'Abril '!O158+'Mayo '!O158+Junio!O158+Julio!O158+Agosto!O158+Septiembre!O158+'Octubre '!O158+Noviembre!O158+'Diciembre '!O158</f>
        <v>0</v>
      </c>
      <c r="P158" s="115">
        <f>+enero!P158+Febrero!P158+'Marzo '!P158+'Abril '!P158+'Mayo '!P158+Junio!P158+Julio!P158+Agosto!P158+Septiembre!P158+'Octubre '!P158+Noviembre!P158+'Diciembre '!P158</f>
        <v>0</v>
      </c>
      <c r="Q158" s="115">
        <f>+enero!Q158+Febrero!Q158+'Marzo '!Q158+'Abril '!Q158+'Mayo '!Q158+Junio!Q158+Julio!Q158+Agosto!Q158+Septiembre!Q158+'Octubre '!Q158+Noviembre!Q158+'Diciembre '!Q158</f>
        <v>0</v>
      </c>
      <c r="R158" s="115">
        <f>+enero!R158+Febrero!R158+'Marzo '!R158+'Abril '!R158+'Mayo '!R158+Junio!R158+Julio!R158+Agosto!R158+Septiembre!R158+'Octubre '!R158+Noviembre!R158+'Diciembre '!R158</f>
        <v>0</v>
      </c>
      <c r="S158" s="115">
        <f>+enero!S158+Febrero!S158+'Marzo '!S158+'Abril '!S158+'Mayo '!S158+Junio!S158+Julio!S158+Agosto!S158+Septiembre!S158+'Octubre '!S158+Noviembre!S158+'Diciembre '!S158</f>
        <v>0</v>
      </c>
      <c r="T158" s="115">
        <f>+enero!T158+Febrero!T158+'Marzo '!T158+'Abril '!T158+'Mayo '!T158+Junio!T158+Julio!T158+Agosto!T158+Septiembre!T158+'Octubre '!T158+Noviembre!T158+'Diciembre '!T158</f>
        <v>0</v>
      </c>
      <c r="U158" s="115">
        <f>+enero!U158+Febrero!U158+'Marzo '!U158+'Abril '!U158+'Mayo '!U158+Junio!U158+Julio!U158+Agosto!U158+Septiembre!U158+'Octubre '!U158+Noviembre!U158+'Diciembre '!U158</f>
        <v>0</v>
      </c>
      <c r="V158" s="115">
        <f>+enero!V158+Febrero!V158+'Marzo '!V158+'Abril '!V158+'Mayo '!V158+Junio!V158+Julio!V158+Agosto!V158+Septiembre!V158+'Octubre '!V158+Noviembre!V158+'Diciembre '!V158</f>
        <v>0</v>
      </c>
      <c r="W158" s="115">
        <f>+enero!W158+Febrero!W158+'Marzo '!W158+'Abril '!W158+'Mayo '!W158+Junio!W158+Julio!W158+Agosto!W158+Septiembre!W158+'Octubre '!W158+Noviembre!W158+'Diciembre '!W158</f>
        <v>1</v>
      </c>
      <c r="X158" s="115">
        <f>+enero!X158+Febrero!X158+'Marzo '!X158+'Abril '!X158+'Mayo '!X158+Junio!X158+Julio!X158+Agosto!X158+Septiembre!X158+'Octubre '!X158+Noviembre!X158+'Diciembre '!X158</f>
        <v>0</v>
      </c>
      <c r="Y158" s="115">
        <f>+enero!Y158+Febrero!Y158+'Marzo '!Y158+'Abril '!Y158+'Mayo '!Y158+Junio!Y158+Julio!Y158+Agosto!Y158+Septiembre!Y158+'Octubre '!Y158+Noviembre!Y158+'Diciembre '!Y158</f>
        <v>0</v>
      </c>
      <c r="Z158" s="115">
        <f>+enero!Z158+Febrero!Z158+'Marzo '!Z158+'Abril '!Z158+'Mayo '!Z158+Junio!Z158+Julio!Z158+Agosto!Z158+Septiembre!Z158+'Octubre '!Z158+Noviembre!Z158+'Diciembre '!Z158</f>
        <v>0</v>
      </c>
      <c r="AA158" s="115">
        <f>+enero!AA158+Febrero!AA158+'Marzo '!AA158+'Abril '!AA158+'Mayo '!AA158+Junio!AA158+Julio!AA158+Agosto!AA158+Septiembre!AA158+'Octubre '!AA158+Noviembre!AA158+'Diciembre '!AA158</f>
        <v>0</v>
      </c>
      <c r="AB158" s="115">
        <f>+enero!AB158+Febrero!AB158+'Marzo '!AB158+'Abril '!AB158+'Mayo '!AB158+Junio!AB158+Julio!AB158+Agosto!AB158+Septiembre!AB158+'Octubre '!AB158+Noviembre!AB158+'Diciembre '!AB158</f>
        <v>0</v>
      </c>
      <c r="AC158" s="115">
        <f>+enero!AC158+Febrero!AC158+'Marzo '!AC158+'Abril '!AC158+'Mayo '!AC158+Junio!AC158+Julio!AC158+Agosto!AC158+Septiembre!AC158+'Octubre '!AC158+Noviembre!AC158+'Diciembre '!AC158</f>
        <v>0</v>
      </c>
      <c r="AD158" s="115">
        <f>+enero!AD158+Febrero!AD158+'Marzo '!AD158+'Abril '!AD158+'Mayo '!AD158+Junio!AD158+Julio!AD158+Agosto!AD158+Septiembre!AD158+'Octubre '!AD158+Noviembre!AD158+'Diciembre '!AD158</f>
        <v>0</v>
      </c>
      <c r="AE158" s="115">
        <f>+enero!AE158+Febrero!AE158+'Marzo '!AE158+'Abril '!AE158+'Mayo '!AE158+Junio!AE158+Julio!AE158+Agosto!AE158+Septiembre!AE158+'Octubre '!AE158+Noviembre!AE158+'Diciembre '!AE158</f>
        <v>0</v>
      </c>
      <c r="AF158" s="115">
        <f>+enero!AF158+Febrero!AF158+'Marzo '!AF158+'Abril '!AF158+'Mayo '!AF158+Junio!AF158+Julio!AF158+Agosto!AF158+Septiembre!AF158+'Octubre '!AF158+Noviembre!AF158+'Diciembre '!AF158</f>
        <v>1</v>
      </c>
      <c r="AG158" s="115">
        <f>+enero!AG158+Febrero!AG158+'Marzo '!AG158+'Abril '!AG158+'Mayo '!AG158+Junio!AG158+Julio!AG158+Agosto!AG158+Septiembre!AG158+'Octubre '!AG158+Noviembre!AG158+'Diciembre '!AG158</f>
        <v>0</v>
      </c>
      <c r="AH158" s="115">
        <f>+enero!AH158+Febrero!AH158+'Marzo '!AH158+'Abril '!AH158+'Mayo '!AH158+Junio!AH158+Julio!AH158+Agosto!AH158+Septiembre!AH158+'Octubre '!AH158+Noviembre!AH158+'Diciembre '!AH158</f>
        <v>0</v>
      </c>
      <c r="AI158" s="115">
        <f>+enero!AI158+Febrero!AI158+'Marzo '!AI158+'Abril '!AI158+'Mayo '!AI158+Junio!AI158+Julio!AI158+Agosto!AI158+Septiembre!AI158+'Octubre '!AI158+Noviembre!AI158+'Diciembre '!AI158</f>
        <v>0</v>
      </c>
      <c r="AJ158" s="115">
        <f>+enero!AJ158+Febrero!AJ158+'Marzo '!AJ158+'Abril '!AJ158+'Mayo '!AJ158+Junio!AJ158+Julio!AJ158+Agosto!AJ158+Septiembre!AJ158+'Octubre '!AJ158+Noviembre!AJ158+'Diciembre '!AJ158</f>
        <v>0</v>
      </c>
      <c r="AK158" s="115">
        <f>+enero!AK158+Febrero!AK158+'Marzo '!AK158+'Abril '!AK158+'Mayo '!AK158+Junio!AK158+Julio!AK158+Agosto!AK158+Septiembre!AK158+'Octubre '!AK158+Noviembre!AK158+'Diciembre '!AK158</f>
        <v>0</v>
      </c>
      <c r="AL158" s="115">
        <f>+enero!AL158+Febrero!AL158+'Marzo '!AL158+'Abril '!AL158+'Mayo '!AL158+Junio!AL158+Julio!AL158+Agosto!AL158+Septiembre!AL158+'Octubre '!AL158+Noviembre!AL158+'Diciembre '!AL158</f>
        <v>0</v>
      </c>
      <c r="AM158" s="115">
        <f>+enero!AM158+Febrero!AM158+'Marzo '!AM158+'Abril '!AM158+'Mayo '!AM158+Junio!AM158+Julio!AM158+Agosto!AM158+Septiembre!AM158+'Octubre '!AM158+Noviembre!AM158+'Diciembre '!AM158</f>
        <v>0</v>
      </c>
      <c r="AN158" s="115">
        <f>+enero!AN158+Febrero!AN158+'Marzo '!AN158+'Abril '!AN158+'Mayo '!AN158+Junio!AN158+Julio!AN158+Agosto!AN158+Septiembre!AN158+'Octubre '!AN158+Noviembre!AN158+'Diciembre '!AN158</f>
        <v>1</v>
      </c>
      <c r="AO158" s="115">
        <f>+enero!AO158+Febrero!AO158+'Marzo '!AO158+'Abril '!AO158+'Mayo '!AO158+Junio!AO158+Julio!AO158+Agosto!AO158+Septiembre!AO158+'Octubre '!AO158+Noviembre!AO158+'Diciembre '!AO158</f>
        <v>0</v>
      </c>
      <c r="AP158" s="115">
        <f>+enero!AP158+Febrero!AP158+'Marzo '!AP158+'Abril '!AP158+'Mayo '!AP158+Junio!AP158+Julio!AP158+Agosto!AP158+Septiembre!AP158+'Octubre '!AP158+Noviembre!AP158+'Diciembre '!AP158</f>
        <v>0</v>
      </c>
      <c r="AQ158" s="115">
        <f>+enero!AQ158+Febrero!AQ158+'Marzo '!AQ158+'Abril '!AQ158+'Mayo '!AQ158+Junio!AQ158+Julio!AQ158+Agosto!AQ158+Septiembre!AQ158+'Octubre '!AQ158+Noviembre!AQ158+'Diciembre '!AQ158</f>
        <v>0</v>
      </c>
      <c r="AR158" s="115">
        <f>+enero!AR158+Febrero!AR158+'Marzo '!AR158+'Abril '!AR158+'Mayo '!AR158+Junio!AR158+Julio!AR158+Agosto!AR158+Septiembre!AR158+'Octubre '!AR158+Noviembre!AR158+'Diciembre '!AR158</f>
        <v>0</v>
      </c>
      <c r="AS158" s="310" t="s">
        <v>194</v>
      </c>
      <c r="AT158" s="240"/>
      <c r="AU158" s="240"/>
      <c r="BY158" s="227"/>
      <c r="BZ158" s="227"/>
      <c r="CA158" s="227"/>
      <c r="CB158" s="227"/>
      <c r="CC158" s="227"/>
      <c r="CD158" s="227"/>
      <c r="CE158" s="227"/>
      <c r="CF158" s="227"/>
      <c r="CG158" s="494"/>
      <c r="CH158" s="494"/>
      <c r="CI158" s="494">
        <v>0</v>
      </c>
      <c r="CJ158" s="494"/>
      <c r="CK158" s="494"/>
      <c r="CL158" s="494"/>
      <c r="CM158" s="494"/>
      <c r="CN158" s="494"/>
      <c r="CO158" s="227"/>
    </row>
    <row r="159" spans="1:93" s="226" customFormat="1" ht="15" customHeight="1" x14ac:dyDescent="0.2">
      <c r="A159" s="1248"/>
      <c r="B159" s="1253" t="s">
        <v>255</v>
      </c>
      <c r="C159" s="1211"/>
      <c r="D159" s="399">
        <f t="shared" si="21"/>
        <v>0</v>
      </c>
      <c r="E159" s="399">
        <f t="shared" si="24"/>
        <v>0</v>
      </c>
      <c r="F159" s="399">
        <f t="shared" si="24"/>
        <v>0</v>
      </c>
      <c r="G159" s="115">
        <f>+enero!G159+Febrero!G159+'Marzo '!G159+'Abril '!G159+'Mayo '!G159+Junio!G159+Julio!G159+Agosto!G159+Septiembre!G159+'Octubre '!G159+Noviembre!G159+'Diciembre '!G159</f>
        <v>0</v>
      </c>
      <c r="H159" s="115">
        <f>+enero!H159+Febrero!H159+'Marzo '!H159+'Abril '!H159+'Mayo '!H159+Junio!H159+Julio!H159+Agosto!H159+Septiembre!H159+'Octubre '!H159+Noviembre!H159+'Diciembre '!H159</f>
        <v>0</v>
      </c>
      <c r="I159" s="115">
        <f>+enero!I159+Febrero!I159+'Marzo '!I159+'Abril '!I159+'Mayo '!I159+Junio!I159+Julio!I159+Agosto!I159+Septiembre!I159+'Octubre '!I159+Noviembre!I159+'Diciembre '!I159</f>
        <v>0</v>
      </c>
      <c r="J159" s="115">
        <f>+enero!J159+Febrero!J159+'Marzo '!J159+'Abril '!J159+'Mayo '!J159+Junio!J159+Julio!J159+Agosto!J159+Septiembre!J159+'Octubre '!J159+Noviembre!J159+'Diciembre '!J159</f>
        <v>0</v>
      </c>
      <c r="K159" s="115">
        <f>+enero!K159+Febrero!K159+'Marzo '!K159+'Abril '!K159+'Mayo '!K159+Junio!K159+Julio!K159+Agosto!K159+Septiembre!K159+'Octubre '!K159+Noviembre!K159+'Diciembre '!K159</f>
        <v>0</v>
      </c>
      <c r="L159" s="115">
        <f>+enero!L159+Febrero!L159+'Marzo '!L159+'Abril '!L159+'Mayo '!L159+Junio!L159+Julio!L159+Agosto!L159+Septiembre!L159+'Octubre '!L159+Noviembre!L159+'Diciembre '!L159</f>
        <v>0</v>
      </c>
      <c r="M159" s="115">
        <f>+enero!M159+Febrero!M159+'Marzo '!M159+'Abril '!M159+'Mayo '!M159+Junio!M159+Julio!M159+Agosto!M159+Septiembre!M159+'Octubre '!M159+Noviembre!M159+'Diciembre '!M159</f>
        <v>0</v>
      </c>
      <c r="N159" s="115">
        <f>+enero!N159+Febrero!N159+'Marzo '!N159+'Abril '!N159+'Mayo '!N159+Junio!N159+Julio!N159+Agosto!N159+Septiembre!N159+'Octubre '!N159+Noviembre!N159+'Diciembre '!N159</f>
        <v>0</v>
      </c>
      <c r="O159" s="115">
        <f>+enero!O159+Febrero!O159+'Marzo '!O159+'Abril '!O159+'Mayo '!O159+Junio!O159+Julio!O159+Agosto!O159+Septiembre!O159+'Octubre '!O159+Noviembre!O159+'Diciembre '!O159</f>
        <v>0</v>
      </c>
      <c r="P159" s="115">
        <f>+enero!P159+Febrero!P159+'Marzo '!P159+'Abril '!P159+'Mayo '!P159+Junio!P159+Julio!P159+Agosto!P159+Septiembre!P159+'Octubre '!P159+Noviembre!P159+'Diciembre '!P159</f>
        <v>0</v>
      </c>
      <c r="Q159" s="115">
        <f>+enero!Q159+Febrero!Q159+'Marzo '!Q159+'Abril '!Q159+'Mayo '!Q159+Junio!Q159+Julio!Q159+Agosto!Q159+Septiembre!Q159+'Octubre '!Q159+Noviembre!Q159+'Diciembre '!Q159</f>
        <v>0</v>
      </c>
      <c r="R159" s="115">
        <f>+enero!R159+Febrero!R159+'Marzo '!R159+'Abril '!R159+'Mayo '!R159+Junio!R159+Julio!R159+Agosto!R159+Septiembre!R159+'Octubre '!R159+Noviembre!R159+'Diciembre '!R159</f>
        <v>0</v>
      </c>
      <c r="S159" s="115">
        <f>+enero!S159+Febrero!S159+'Marzo '!S159+'Abril '!S159+'Mayo '!S159+Junio!S159+Julio!S159+Agosto!S159+Septiembre!S159+'Octubre '!S159+Noviembre!S159+'Diciembre '!S159</f>
        <v>0</v>
      </c>
      <c r="T159" s="115">
        <f>+enero!T159+Febrero!T159+'Marzo '!T159+'Abril '!T159+'Mayo '!T159+Junio!T159+Julio!T159+Agosto!T159+Septiembre!T159+'Octubre '!T159+Noviembre!T159+'Diciembre '!T159</f>
        <v>0</v>
      </c>
      <c r="U159" s="115">
        <f>+enero!U159+Febrero!U159+'Marzo '!U159+'Abril '!U159+'Mayo '!U159+Junio!U159+Julio!U159+Agosto!U159+Septiembre!U159+'Octubre '!U159+Noviembre!U159+'Diciembre '!U159</f>
        <v>0</v>
      </c>
      <c r="V159" s="115">
        <f>+enero!V159+Febrero!V159+'Marzo '!V159+'Abril '!V159+'Mayo '!V159+Junio!V159+Julio!V159+Agosto!V159+Septiembre!V159+'Octubre '!V159+Noviembre!V159+'Diciembre '!V159</f>
        <v>0</v>
      </c>
      <c r="W159" s="115">
        <f>+enero!W159+Febrero!W159+'Marzo '!W159+'Abril '!W159+'Mayo '!W159+Junio!W159+Julio!W159+Agosto!W159+Septiembre!W159+'Octubre '!W159+Noviembre!W159+'Diciembre '!W159</f>
        <v>0</v>
      </c>
      <c r="X159" s="115">
        <f>+enero!X159+Febrero!X159+'Marzo '!X159+'Abril '!X159+'Mayo '!X159+Junio!X159+Julio!X159+Agosto!X159+Septiembre!X159+'Octubre '!X159+Noviembre!X159+'Diciembre '!X159</f>
        <v>0</v>
      </c>
      <c r="Y159" s="115">
        <f>+enero!Y159+Febrero!Y159+'Marzo '!Y159+'Abril '!Y159+'Mayo '!Y159+Junio!Y159+Julio!Y159+Agosto!Y159+Septiembre!Y159+'Octubre '!Y159+Noviembre!Y159+'Diciembre '!Y159</f>
        <v>0</v>
      </c>
      <c r="Z159" s="115">
        <f>+enero!Z159+Febrero!Z159+'Marzo '!Z159+'Abril '!Z159+'Mayo '!Z159+Junio!Z159+Julio!Z159+Agosto!Z159+Septiembre!Z159+'Octubre '!Z159+Noviembre!Z159+'Diciembre '!Z159</f>
        <v>0</v>
      </c>
      <c r="AA159" s="115">
        <f>+enero!AA159+Febrero!AA159+'Marzo '!AA159+'Abril '!AA159+'Mayo '!AA159+Junio!AA159+Julio!AA159+Agosto!AA159+Septiembre!AA159+'Octubre '!AA159+Noviembre!AA159+'Diciembre '!AA159</f>
        <v>0</v>
      </c>
      <c r="AB159" s="115">
        <f>+enero!AB159+Febrero!AB159+'Marzo '!AB159+'Abril '!AB159+'Mayo '!AB159+Junio!AB159+Julio!AB159+Agosto!AB159+Septiembre!AB159+'Octubre '!AB159+Noviembre!AB159+'Diciembre '!AB159</f>
        <v>0</v>
      </c>
      <c r="AC159" s="115">
        <f>+enero!AC159+Febrero!AC159+'Marzo '!AC159+'Abril '!AC159+'Mayo '!AC159+Junio!AC159+Julio!AC159+Agosto!AC159+Septiembre!AC159+'Octubre '!AC159+Noviembre!AC159+'Diciembre '!AC159</f>
        <v>0</v>
      </c>
      <c r="AD159" s="115">
        <f>+enero!AD159+Febrero!AD159+'Marzo '!AD159+'Abril '!AD159+'Mayo '!AD159+Junio!AD159+Julio!AD159+Agosto!AD159+Septiembre!AD159+'Octubre '!AD159+Noviembre!AD159+'Diciembre '!AD159</f>
        <v>0</v>
      </c>
      <c r="AE159" s="115">
        <f>+enero!AE159+Febrero!AE159+'Marzo '!AE159+'Abril '!AE159+'Mayo '!AE159+Junio!AE159+Julio!AE159+Agosto!AE159+Septiembre!AE159+'Octubre '!AE159+Noviembre!AE159+'Diciembre '!AE159</f>
        <v>0</v>
      </c>
      <c r="AF159" s="115">
        <f>+enero!AF159+Febrero!AF159+'Marzo '!AF159+'Abril '!AF159+'Mayo '!AF159+Junio!AF159+Julio!AF159+Agosto!AF159+Septiembre!AF159+'Octubre '!AF159+Noviembre!AF159+'Diciembre '!AF159</f>
        <v>0</v>
      </c>
      <c r="AG159" s="115">
        <f>+enero!AG159+Febrero!AG159+'Marzo '!AG159+'Abril '!AG159+'Mayo '!AG159+Junio!AG159+Julio!AG159+Agosto!AG159+Septiembre!AG159+'Octubre '!AG159+Noviembre!AG159+'Diciembre '!AG159</f>
        <v>0</v>
      </c>
      <c r="AH159" s="115">
        <f>+enero!AH159+Febrero!AH159+'Marzo '!AH159+'Abril '!AH159+'Mayo '!AH159+Junio!AH159+Julio!AH159+Agosto!AH159+Septiembre!AH159+'Octubre '!AH159+Noviembre!AH159+'Diciembre '!AH159</f>
        <v>0</v>
      </c>
      <c r="AI159" s="115">
        <f>+enero!AI159+Febrero!AI159+'Marzo '!AI159+'Abril '!AI159+'Mayo '!AI159+Junio!AI159+Julio!AI159+Agosto!AI159+Septiembre!AI159+'Octubre '!AI159+Noviembre!AI159+'Diciembre '!AI159</f>
        <v>0</v>
      </c>
      <c r="AJ159" s="115">
        <f>+enero!AJ159+Febrero!AJ159+'Marzo '!AJ159+'Abril '!AJ159+'Mayo '!AJ159+Junio!AJ159+Julio!AJ159+Agosto!AJ159+Septiembre!AJ159+'Octubre '!AJ159+Noviembre!AJ159+'Diciembre '!AJ159</f>
        <v>0</v>
      </c>
      <c r="AK159" s="115">
        <f>+enero!AK159+Febrero!AK159+'Marzo '!AK159+'Abril '!AK159+'Mayo '!AK159+Junio!AK159+Julio!AK159+Agosto!AK159+Septiembre!AK159+'Octubre '!AK159+Noviembre!AK159+'Diciembre '!AK159</f>
        <v>0</v>
      </c>
      <c r="AL159" s="115">
        <f>+enero!AL159+Febrero!AL159+'Marzo '!AL159+'Abril '!AL159+'Mayo '!AL159+Junio!AL159+Julio!AL159+Agosto!AL159+Septiembre!AL159+'Octubre '!AL159+Noviembre!AL159+'Diciembre '!AL159</f>
        <v>0</v>
      </c>
      <c r="AM159" s="115">
        <f>+enero!AM159+Febrero!AM159+'Marzo '!AM159+'Abril '!AM159+'Mayo '!AM159+Junio!AM159+Julio!AM159+Agosto!AM159+Septiembre!AM159+'Octubre '!AM159+Noviembre!AM159+'Diciembre '!AM159</f>
        <v>0</v>
      </c>
      <c r="AN159" s="115">
        <f>+enero!AN159+Febrero!AN159+'Marzo '!AN159+'Abril '!AN159+'Mayo '!AN159+Junio!AN159+Julio!AN159+Agosto!AN159+Septiembre!AN159+'Octubre '!AN159+Noviembre!AN159+'Diciembre '!AN159</f>
        <v>0</v>
      </c>
      <c r="AO159" s="115">
        <f>+enero!AO159+Febrero!AO159+'Marzo '!AO159+'Abril '!AO159+'Mayo '!AO159+Junio!AO159+Julio!AO159+Agosto!AO159+Septiembre!AO159+'Octubre '!AO159+Noviembre!AO159+'Diciembre '!AO159</f>
        <v>0</v>
      </c>
      <c r="AP159" s="115">
        <f>+enero!AP159+Febrero!AP159+'Marzo '!AP159+'Abril '!AP159+'Mayo '!AP159+Junio!AP159+Julio!AP159+Agosto!AP159+Septiembre!AP159+'Octubre '!AP159+Noviembre!AP159+'Diciembre '!AP159</f>
        <v>0</v>
      </c>
      <c r="AQ159" s="115">
        <f>+enero!AQ159+Febrero!AQ159+'Marzo '!AQ159+'Abril '!AQ159+'Mayo '!AQ159+Junio!AQ159+Julio!AQ159+Agosto!AQ159+Septiembre!AQ159+'Octubre '!AQ159+Noviembre!AQ159+'Diciembre '!AQ159</f>
        <v>0</v>
      </c>
      <c r="AR159" s="115">
        <f>+enero!AR159+Febrero!AR159+'Marzo '!AR159+'Abril '!AR159+'Mayo '!AR159+Junio!AR159+Julio!AR159+Agosto!AR159+Septiembre!AR159+'Octubre '!AR159+Noviembre!AR159+'Diciembre '!AR159</f>
        <v>0</v>
      </c>
      <c r="AS159" s="310" t="s">
        <v>194</v>
      </c>
      <c r="AT159" s="240"/>
      <c r="AU159" s="240"/>
      <c r="BY159" s="227"/>
      <c r="BZ159" s="227"/>
      <c r="CA159" s="227"/>
      <c r="CB159" s="227"/>
      <c r="CC159" s="227"/>
      <c r="CD159" s="227"/>
      <c r="CE159" s="227"/>
      <c r="CF159" s="227"/>
      <c r="CG159" s="494"/>
      <c r="CH159" s="494"/>
      <c r="CI159" s="494">
        <v>0</v>
      </c>
      <c r="CJ159" s="494"/>
      <c r="CK159" s="494"/>
      <c r="CL159" s="494"/>
      <c r="CM159" s="494"/>
      <c r="CN159" s="494"/>
      <c r="CO159" s="227"/>
    </row>
    <row r="160" spans="1:93" s="226" customFormat="1" ht="15" customHeight="1" x14ac:dyDescent="0.2">
      <c r="A160" s="1249"/>
      <c r="B160" s="1254" t="s">
        <v>256</v>
      </c>
      <c r="C160" s="1213"/>
      <c r="D160" s="401">
        <f t="shared" si="21"/>
        <v>0</v>
      </c>
      <c r="E160" s="401">
        <f t="shared" si="24"/>
        <v>0</v>
      </c>
      <c r="F160" s="401">
        <f t="shared" si="24"/>
        <v>0</v>
      </c>
      <c r="G160" s="115">
        <f>+enero!G160+Febrero!G160+'Marzo '!G160+'Abril '!G160+'Mayo '!G160+Junio!G160+Julio!G160+Agosto!G160+Septiembre!G160+'Octubre '!G160+Noviembre!G160+'Diciembre '!G160</f>
        <v>0</v>
      </c>
      <c r="H160" s="115">
        <f>+enero!H160+Febrero!H160+'Marzo '!H160+'Abril '!H160+'Mayo '!H160+Junio!H160+Julio!H160+Agosto!H160+Septiembre!H160+'Octubre '!H160+Noviembre!H160+'Diciembre '!H160</f>
        <v>0</v>
      </c>
      <c r="I160" s="115">
        <f>+enero!I160+Febrero!I160+'Marzo '!I160+'Abril '!I160+'Mayo '!I160+Junio!I160+Julio!I160+Agosto!I160+Septiembre!I160+'Octubre '!I160+Noviembre!I160+'Diciembre '!I160</f>
        <v>0</v>
      </c>
      <c r="J160" s="115">
        <f>+enero!J160+Febrero!J160+'Marzo '!J160+'Abril '!J160+'Mayo '!J160+Junio!J160+Julio!J160+Agosto!J160+Septiembre!J160+'Octubre '!J160+Noviembre!J160+'Diciembre '!J160</f>
        <v>0</v>
      </c>
      <c r="K160" s="115">
        <f>+enero!K160+Febrero!K160+'Marzo '!K160+'Abril '!K160+'Mayo '!K160+Junio!K160+Julio!K160+Agosto!K160+Septiembre!K160+'Octubre '!K160+Noviembre!K160+'Diciembre '!K160</f>
        <v>0</v>
      </c>
      <c r="L160" s="115">
        <f>+enero!L160+Febrero!L160+'Marzo '!L160+'Abril '!L160+'Mayo '!L160+Junio!L160+Julio!L160+Agosto!L160+Septiembre!L160+'Octubre '!L160+Noviembre!L160+'Diciembre '!L160</f>
        <v>0</v>
      </c>
      <c r="M160" s="115">
        <f>+enero!M160+Febrero!M160+'Marzo '!M160+'Abril '!M160+'Mayo '!M160+Junio!M160+Julio!M160+Agosto!M160+Septiembre!M160+'Octubre '!M160+Noviembre!M160+'Diciembre '!M160</f>
        <v>0</v>
      </c>
      <c r="N160" s="115">
        <f>+enero!N160+Febrero!N160+'Marzo '!N160+'Abril '!N160+'Mayo '!N160+Junio!N160+Julio!N160+Agosto!N160+Septiembre!N160+'Octubre '!N160+Noviembre!N160+'Diciembre '!N160</f>
        <v>0</v>
      </c>
      <c r="O160" s="115">
        <f>+enero!O160+Febrero!O160+'Marzo '!O160+'Abril '!O160+'Mayo '!O160+Junio!O160+Julio!O160+Agosto!O160+Septiembre!O160+'Octubre '!O160+Noviembre!O160+'Diciembre '!O160</f>
        <v>0</v>
      </c>
      <c r="P160" s="115">
        <f>+enero!P160+Febrero!P160+'Marzo '!P160+'Abril '!P160+'Mayo '!P160+Junio!P160+Julio!P160+Agosto!P160+Septiembre!P160+'Octubre '!P160+Noviembre!P160+'Diciembre '!P160</f>
        <v>0</v>
      </c>
      <c r="Q160" s="115">
        <f>+enero!Q160+Febrero!Q160+'Marzo '!Q160+'Abril '!Q160+'Mayo '!Q160+Junio!Q160+Julio!Q160+Agosto!Q160+Septiembre!Q160+'Octubre '!Q160+Noviembre!Q160+'Diciembre '!Q160</f>
        <v>0</v>
      </c>
      <c r="R160" s="115">
        <f>+enero!R160+Febrero!R160+'Marzo '!R160+'Abril '!R160+'Mayo '!R160+Junio!R160+Julio!R160+Agosto!R160+Septiembre!R160+'Octubre '!R160+Noviembre!R160+'Diciembre '!R160</f>
        <v>0</v>
      </c>
      <c r="S160" s="115">
        <f>+enero!S160+Febrero!S160+'Marzo '!S160+'Abril '!S160+'Mayo '!S160+Junio!S160+Julio!S160+Agosto!S160+Septiembre!S160+'Octubre '!S160+Noviembre!S160+'Diciembre '!S160</f>
        <v>0</v>
      </c>
      <c r="T160" s="115">
        <f>+enero!T160+Febrero!T160+'Marzo '!T160+'Abril '!T160+'Mayo '!T160+Junio!T160+Julio!T160+Agosto!T160+Septiembre!T160+'Octubre '!T160+Noviembre!T160+'Diciembre '!T160</f>
        <v>0</v>
      </c>
      <c r="U160" s="115">
        <f>+enero!U160+Febrero!U160+'Marzo '!U160+'Abril '!U160+'Mayo '!U160+Junio!U160+Julio!U160+Agosto!U160+Septiembre!U160+'Octubre '!U160+Noviembre!U160+'Diciembre '!U160</f>
        <v>0</v>
      </c>
      <c r="V160" s="115">
        <f>+enero!V160+Febrero!V160+'Marzo '!V160+'Abril '!V160+'Mayo '!V160+Junio!V160+Julio!V160+Agosto!V160+Septiembre!V160+'Octubre '!V160+Noviembre!V160+'Diciembre '!V160</f>
        <v>0</v>
      </c>
      <c r="W160" s="115">
        <f>+enero!W160+Febrero!W160+'Marzo '!W160+'Abril '!W160+'Mayo '!W160+Junio!W160+Julio!W160+Agosto!W160+Septiembre!W160+'Octubre '!W160+Noviembre!W160+'Diciembre '!W160</f>
        <v>0</v>
      </c>
      <c r="X160" s="115">
        <f>+enero!X160+Febrero!X160+'Marzo '!X160+'Abril '!X160+'Mayo '!X160+Junio!X160+Julio!X160+Agosto!X160+Septiembre!X160+'Octubre '!X160+Noviembre!X160+'Diciembre '!X160</f>
        <v>0</v>
      </c>
      <c r="Y160" s="115">
        <f>+enero!Y160+Febrero!Y160+'Marzo '!Y160+'Abril '!Y160+'Mayo '!Y160+Junio!Y160+Julio!Y160+Agosto!Y160+Septiembre!Y160+'Octubre '!Y160+Noviembre!Y160+'Diciembre '!Y160</f>
        <v>0</v>
      </c>
      <c r="Z160" s="115">
        <f>+enero!Z160+Febrero!Z160+'Marzo '!Z160+'Abril '!Z160+'Mayo '!Z160+Junio!Z160+Julio!Z160+Agosto!Z160+Septiembre!Z160+'Octubre '!Z160+Noviembre!Z160+'Diciembre '!Z160</f>
        <v>0</v>
      </c>
      <c r="AA160" s="115">
        <f>+enero!AA160+Febrero!AA160+'Marzo '!AA160+'Abril '!AA160+'Mayo '!AA160+Junio!AA160+Julio!AA160+Agosto!AA160+Septiembre!AA160+'Octubre '!AA160+Noviembre!AA160+'Diciembre '!AA160</f>
        <v>0</v>
      </c>
      <c r="AB160" s="115">
        <f>+enero!AB160+Febrero!AB160+'Marzo '!AB160+'Abril '!AB160+'Mayo '!AB160+Junio!AB160+Julio!AB160+Agosto!AB160+Septiembre!AB160+'Octubre '!AB160+Noviembre!AB160+'Diciembre '!AB160</f>
        <v>0</v>
      </c>
      <c r="AC160" s="115">
        <f>+enero!AC160+Febrero!AC160+'Marzo '!AC160+'Abril '!AC160+'Mayo '!AC160+Junio!AC160+Julio!AC160+Agosto!AC160+Septiembre!AC160+'Octubre '!AC160+Noviembre!AC160+'Diciembre '!AC160</f>
        <v>0</v>
      </c>
      <c r="AD160" s="115">
        <f>+enero!AD160+Febrero!AD160+'Marzo '!AD160+'Abril '!AD160+'Mayo '!AD160+Junio!AD160+Julio!AD160+Agosto!AD160+Septiembre!AD160+'Octubre '!AD160+Noviembre!AD160+'Diciembre '!AD160</f>
        <v>0</v>
      </c>
      <c r="AE160" s="115">
        <f>+enero!AE160+Febrero!AE160+'Marzo '!AE160+'Abril '!AE160+'Mayo '!AE160+Junio!AE160+Julio!AE160+Agosto!AE160+Septiembre!AE160+'Octubre '!AE160+Noviembre!AE160+'Diciembre '!AE160</f>
        <v>0</v>
      </c>
      <c r="AF160" s="115">
        <f>+enero!AF160+Febrero!AF160+'Marzo '!AF160+'Abril '!AF160+'Mayo '!AF160+Junio!AF160+Julio!AF160+Agosto!AF160+Septiembre!AF160+'Octubre '!AF160+Noviembre!AF160+'Diciembre '!AF160</f>
        <v>0</v>
      </c>
      <c r="AG160" s="115">
        <f>+enero!AG160+Febrero!AG160+'Marzo '!AG160+'Abril '!AG160+'Mayo '!AG160+Junio!AG160+Julio!AG160+Agosto!AG160+Septiembre!AG160+'Octubre '!AG160+Noviembre!AG160+'Diciembre '!AG160</f>
        <v>0</v>
      </c>
      <c r="AH160" s="115">
        <f>+enero!AH160+Febrero!AH160+'Marzo '!AH160+'Abril '!AH160+'Mayo '!AH160+Junio!AH160+Julio!AH160+Agosto!AH160+Septiembre!AH160+'Octubre '!AH160+Noviembre!AH160+'Diciembre '!AH160</f>
        <v>0</v>
      </c>
      <c r="AI160" s="115">
        <f>+enero!AI160+Febrero!AI160+'Marzo '!AI160+'Abril '!AI160+'Mayo '!AI160+Junio!AI160+Julio!AI160+Agosto!AI160+Septiembre!AI160+'Octubre '!AI160+Noviembre!AI160+'Diciembre '!AI160</f>
        <v>0</v>
      </c>
      <c r="AJ160" s="115">
        <f>+enero!AJ160+Febrero!AJ160+'Marzo '!AJ160+'Abril '!AJ160+'Mayo '!AJ160+Junio!AJ160+Julio!AJ160+Agosto!AJ160+Septiembre!AJ160+'Octubre '!AJ160+Noviembre!AJ160+'Diciembre '!AJ160</f>
        <v>0</v>
      </c>
      <c r="AK160" s="115">
        <f>+enero!AK160+Febrero!AK160+'Marzo '!AK160+'Abril '!AK160+'Mayo '!AK160+Junio!AK160+Julio!AK160+Agosto!AK160+Septiembre!AK160+'Octubre '!AK160+Noviembre!AK160+'Diciembre '!AK160</f>
        <v>0</v>
      </c>
      <c r="AL160" s="115">
        <f>+enero!AL160+Febrero!AL160+'Marzo '!AL160+'Abril '!AL160+'Mayo '!AL160+Junio!AL160+Julio!AL160+Agosto!AL160+Septiembre!AL160+'Octubre '!AL160+Noviembre!AL160+'Diciembre '!AL160</f>
        <v>0</v>
      </c>
      <c r="AM160" s="115">
        <f>+enero!AM160+Febrero!AM160+'Marzo '!AM160+'Abril '!AM160+'Mayo '!AM160+Junio!AM160+Julio!AM160+Agosto!AM160+Septiembre!AM160+'Octubre '!AM160+Noviembre!AM160+'Diciembre '!AM160</f>
        <v>0</v>
      </c>
      <c r="AN160" s="115">
        <f>+enero!AN160+Febrero!AN160+'Marzo '!AN160+'Abril '!AN160+'Mayo '!AN160+Junio!AN160+Julio!AN160+Agosto!AN160+Septiembre!AN160+'Octubre '!AN160+Noviembre!AN160+'Diciembre '!AN160</f>
        <v>0</v>
      </c>
      <c r="AO160" s="115">
        <f>+enero!AO160+Febrero!AO160+'Marzo '!AO160+'Abril '!AO160+'Mayo '!AO160+Junio!AO160+Julio!AO160+Agosto!AO160+Septiembre!AO160+'Octubre '!AO160+Noviembre!AO160+'Diciembre '!AO160</f>
        <v>0</v>
      </c>
      <c r="AP160" s="115">
        <f>+enero!AP160+Febrero!AP160+'Marzo '!AP160+'Abril '!AP160+'Mayo '!AP160+Junio!AP160+Julio!AP160+Agosto!AP160+Septiembre!AP160+'Octubre '!AP160+Noviembre!AP160+'Diciembre '!AP160</f>
        <v>0</v>
      </c>
      <c r="AQ160" s="115">
        <f>+enero!AQ160+Febrero!AQ160+'Marzo '!AQ160+'Abril '!AQ160+'Mayo '!AQ160+Junio!AQ160+Julio!AQ160+Agosto!AQ160+Septiembre!AQ160+'Octubre '!AQ160+Noviembre!AQ160+'Diciembre '!AQ160</f>
        <v>0</v>
      </c>
      <c r="AR160" s="115">
        <f>+enero!AR160+Febrero!AR160+'Marzo '!AR160+'Abril '!AR160+'Mayo '!AR160+Junio!AR160+Julio!AR160+Agosto!AR160+Septiembre!AR160+'Octubre '!AR160+Noviembre!AR160+'Diciembre '!AR160</f>
        <v>0</v>
      </c>
      <c r="AS160" s="310" t="s">
        <v>194</v>
      </c>
      <c r="AT160" s="240"/>
      <c r="AU160" s="240"/>
      <c r="BY160" s="227"/>
      <c r="BZ160" s="227"/>
      <c r="CA160" s="227"/>
      <c r="CB160" s="227"/>
      <c r="CC160" s="227"/>
      <c r="CD160" s="227"/>
      <c r="CE160" s="227"/>
      <c r="CF160" s="227"/>
      <c r="CG160" s="494"/>
      <c r="CH160" s="494"/>
      <c r="CI160" s="494">
        <v>0</v>
      </c>
      <c r="CJ160" s="494"/>
      <c r="CK160" s="494"/>
      <c r="CL160" s="494"/>
      <c r="CM160" s="494"/>
      <c r="CN160" s="494"/>
      <c r="CO160" s="227"/>
    </row>
    <row r="161" spans="1:93" s="226" customFormat="1" x14ac:dyDescent="0.2">
      <c r="A161" s="1286" t="s">
        <v>125</v>
      </c>
      <c r="B161" s="1287"/>
      <c r="C161" s="1288"/>
      <c r="D161" s="398">
        <f t="shared" si="21"/>
        <v>22</v>
      </c>
      <c r="E161" s="398">
        <f t="shared" si="24"/>
        <v>10</v>
      </c>
      <c r="F161" s="398">
        <f t="shared" si="24"/>
        <v>12</v>
      </c>
      <c r="G161" s="115">
        <f>+enero!G161+Febrero!G161+'Marzo '!G161+'Abril '!G161+'Mayo '!G161+Junio!G161+Julio!G161+Agosto!G161+Septiembre!G161+'Octubre '!G161+Noviembre!G161+'Diciembre '!G161</f>
        <v>0</v>
      </c>
      <c r="H161" s="115">
        <f>+enero!H161+Febrero!H161+'Marzo '!H161+'Abril '!H161+'Mayo '!H161+Junio!H161+Julio!H161+Agosto!H161+Septiembre!H161+'Octubre '!H161+Noviembre!H161+'Diciembre '!H161</f>
        <v>0</v>
      </c>
      <c r="I161" s="115">
        <f>+enero!I161+Febrero!I161+'Marzo '!I161+'Abril '!I161+'Mayo '!I161+Junio!I161+Julio!I161+Agosto!I161+Septiembre!I161+'Octubre '!I161+Noviembre!I161+'Diciembre '!I161</f>
        <v>1</v>
      </c>
      <c r="J161" s="115">
        <f>+enero!J161+Febrero!J161+'Marzo '!J161+'Abril '!J161+'Mayo '!J161+Junio!J161+Julio!J161+Agosto!J161+Septiembre!J161+'Octubre '!J161+Noviembre!J161+'Diciembre '!J161</f>
        <v>0</v>
      </c>
      <c r="K161" s="115">
        <f>+enero!K161+Febrero!K161+'Marzo '!K161+'Abril '!K161+'Mayo '!K161+Junio!K161+Julio!K161+Agosto!K161+Septiembre!K161+'Octubre '!K161+Noviembre!K161+'Diciembre '!K161</f>
        <v>0</v>
      </c>
      <c r="L161" s="115">
        <f>+enero!L161+Febrero!L161+'Marzo '!L161+'Abril '!L161+'Mayo '!L161+Junio!L161+Julio!L161+Agosto!L161+Septiembre!L161+'Octubre '!L161+Noviembre!L161+'Diciembre '!L161</f>
        <v>1</v>
      </c>
      <c r="M161" s="115">
        <f>+enero!M161+Febrero!M161+'Marzo '!M161+'Abril '!M161+'Mayo '!M161+Junio!M161+Julio!M161+Agosto!M161+Septiembre!M161+'Octubre '!M161+Noviembre!M161+'Diciembre '!M161</f>
        <v>2</v>
      </c>
      <c r="N161" s="115">
        <f>+enero!N161+Febrero!N161+'Marzo '!N161+'Abril '!N161+'Mayo '!N161+Junio!N161+Julio!N161+Agosto!N161+Septiembre!N161+'Octubre '!N161+Noviembre!N161+'Diciembre '!N161</f>
        <v>4</v>
      </c>
      <c r="O161" s="115">
        <f>+enero!O161+Febrero!O161+'Marzo '!O161+'Abril '!O161+'Mayo '!O161+Junio!O161+Julio!O161+Agosto!O161+Septiembre!O161+'Octubre '!O161+Noviembre!O161+'Diciembre '!O161</f>
        <v>2</v>
      </c>
      <c r="P161" s="115">
        <f>+enero!P161+Febrero!P161+'Marzo '!P161+'Abril '!P161+'Mayo '!P161+Junio!P161+Julio!P161+Agosto!P161+Septiembre!P161+'Octubre '!P161+Noviembre!P161+'Diciembre '!P161</f>
        <v>0</v>
      </c>
      <c r="Q161" s="115">
        <f>+enero!Q161+Febrero!Q161+'Marzo '!Q161+'Abril '!Q161+'Mayo '!Q161+Junio!Q161+Julio!Q161+Agosto!Q161+Septiembre!Q161+'Octubre '!Q161+Noviembre!Q161+'Diciembre '!Q161</f>
        <v>3</v>
      </c>
      <c r="R161" s="115">
        <f>+enero!R161+Febrero!R161+'Marzo '!R161+'Abril '!R161+'Mayo '!R161+Junio!R161+Julio!R161+Agosto!R161+Septiembre!R161+'Octubre '!R161+Noviembre!R161+'Diciembre '!R161</f>
        <v>1</v>
      </c>
      <c r="S161" s="115">
        <f>+enero!S161+Febrero!S161+'Marzo '!S161+'Abril '!S161+'Mayo '!S161+Junio!S161+Julio!S161+Agosto!S161+Septiembre!S161+'Octubre '!S161+Noviembre!S161+'Diciembre '!S161</f>
        <v>0</v>
      </c>
      <c r="T161" s="115">
        <f>+enero!T161+Febrero!T161+'Marzo '!T161+'Abril '!T161+'Mayo '!T161+Junio!T161+Julio!T161+Agosto!T161+Septiembre!T161+'Octubre '!T161+Noviembre!T161+'Diciembre '!T161</f>
        <v>1</v>
      </c>
      <c r="U161" s="115">
        <f>+enero!U161+Febrero!U161+'Marzo '!U161+'Abril '!U161+'Mayo '!U161+Junio!U161+Julio!U161+Agosto!U161+Septiembre!U161+'Octubre '!U161+Noviembre!U161+'Diciembre '!U161</f>
        <v>0</v>
      </c>
      <c r="V161" s="115">
        <f>+enero!V161+Febrero!V161+'Marzo '!V161+'Abril '!V161+'Mayo '!V161+Junio!V161+Julio!V161+Agosto!V161+Septiembre!V161+'Octubre '!V161+Noviembre!V161+'Diciembre '!V161</f>
        <v>0</v>
      </c>
      <c r="W161" s="115">
        <f>+enero!W161+Febrero!W161+'Marzo '!W161+'Abril '!W161+'Mayo '!W161+Junio!W161+Julio!W161+Agosto!W161+Septiembre!W161+'Octubre '!W161+Noviembre!W161+'Diciembre '!W161</f>
        <v>0</v>
      </c>
      <c r="X161" s="115">
        <f>+enero!X161+Febrero!X161+'Marzo '!X161+'Abril '!X161+'Mayo '!X161+Junio!X161+Julio!X161+Agosto!X161+Septiembre!X161+'Octubre '!X161+Noviembre!X161+'Diciembre '!X161</f>
        <v>0</v>
      </c>
      <c r="Y161" s="115">
        <f>+enero!Y161+Febrero!Y161+'Marzo '!Y161+'Abril '!Y161+'Mayo '!Y161+Junio!Y161+Julio!Y161+Agosto!Y161+Septiembre!Y161+'Octubre '!Y161+Noviembre!Y161+'Diciembre '!Y161</f>
        <v>0</v>
      </c>
      <c r="Z161" s="115">
        <f>+enero!Z161+Febrero!Z161+'Marzo '!Z161+'Abril '!Z161+'Mayo '!Z161+Junio!Z161+Julio!Z161+Agosto!Z161+Septiembre!Z161+'Octubre '!Z161+Noviembre!Z161+'Diciembre '!Z161</f>
        <v>0</v>
      </c>
      <c r="AA161" s="115">
        <f>+enero!AA161+Febrero!AA161+'Marzo '!AA161+'Abril '!AA161+'Mayo '!AA161+Junio!AA161+Julio!AA161+Agosto!AA161+Septiembre!AA161+'Octubre '!AA161+Noviembre!AA161+'Diciembre '!AA161</f>
        <v>2</v>
      </c>
      <c r="AB161" s="115">
        <f>+enero!AB161+Febrero!AB161+'Marzo '!AB161+'Abril '!AB161+'Mayo '!AB161+Junio!AB161+Julio!AB161+Agosto!AB161+Septiembre!AB161+'Octubre '!AB161+Noviembre!AB161+'Diciembre '!AB161</f>
        <v>1</v>
      </c>
      <c r="AC161" s="115">
        <f>+enero!AC161+Febrero!AC161+'Marzo '!AC161+'Abril '!AC161+'Mayo '!AC161+Junio!AC161+Julio!AC161+Agosto!AC161+Septiembre!AC161+'Octubre '!AC161+Noviembre!AC161+'Diciembre '!AC161</f>
        <v>0</v>
      </c>
      <c r="AD161" s="115">
        <f>+enero!AD161+Febrero!AD161+'Marzo '!AD161+'Abril '!AD161+'Mayo '!AD161+Junio!AD161+Julio!AD161+Agosto!AD161+Septiembre!AD161+'Octubre '!AD161+Noviembre!AD161+'Diciembre '!AD161</f>
        <v>2</v>
      </c>
      <c r="AE161" s="115">
        <f>+enero!AE161+Febrero!AE161+'Marzo '!AE161+'Abril '!AE161+'Mayo '!AE161+Junio!AE161+Julio!AE161+Agosto!AE161+Septiembre!AE161+'Octubre '!AE161+Noviembre!AE161+'Diciembre '!AE161</f>
        <v>0</v>
      </c>
      <c r="AF161" s="115">
        <f>+enero!AF161+Febrero!AF161+'Marzo '!AF161+'Abril '!AF161+'Mayo '!AF161+Junio!AF161+Julio!AF161+Agosto!AF161+Septiembre!AF161+'Octubre '!AF161+Noviembre!AF161+'Diciembre '!AF161</f>
        <v>2</v>
      </c>
      <c r="AG161" s="115">
        <f>+enero!AG161+Febrero!AG161+'Marzo '!AG161+'Abril '!AG161+'Mayo '!AG161+Junio!AG161+Julio!AG161+Agosto!AG161+Septiembre!AG161+'Octubre '!AG161+Noviembre!AG161+'Diciembre '!AG161</f>
        <v>0</v>
      </c>
      <c r="AH161" s="115">
        <f>+enero!AH161+Febrero!AH161+'Marzo '!AH161+'Abril '!AH161+'Mayo '!AH161+Junio!AH161+Julio!AH161+Agosto!AH161+Septiembre!AH161+'Octubre '!AH161+Noviembre!AH161+'Diciembre '!AH161</f>
        <v>0</v>
      </c>
      <c r="AI161" s="115">
        <f>+enero!AI161+Febrero!AI161+'Marzo '!AI161+'Abril '!AI161+'Mayo '!AI161+Junio!AI161+Julio!AI161+Agosto!AI161+Septiembre!AI161+'Octubre '!AI161+Noviembre!AI161+'Diciembre '!AI161</f>
        <v>0</v>
      </c>
      <c r="AJ161" s="115">
        <f>+enero!AJ161+Febrero!AJ161+'Marzo '!AJ161+'Abril '!AJ161+'Mayo '!AJ161+Junio!AJ161+Julio!AJ161+Agosto!AJ161+Septiembre!AJ161+'Octubre '!AJ161+Noviembre!AJ161+'Diciembre '!AJ161</f>
        <v>0</v>
      </c>
      <c r="AK161" s="115">
        <f>+enero!AK161+Febrero!AK161+'Marzo '!AK161+'Abril '!AK161+'Mayo '!AK161+Junio!AK161+Julio!AK161+Agosto!AK161+Septiembre!AK161+'Octubre '!AK161+Noviembre!AK161+'Diciembre '!AK161</f>
        <v>0</v>
      </c>
      <c r="AL161" s="115">
        <f>+enero!AL161+Febrero!AL161+'Marzo '!AL161+'Abril '!AL161+'Mayo '!AL161+Junio!AL161+Julio!AL161+Agosto!AL161+Septiembre!AL161+'Octubre '!AL161+Noviembre!AL161+'Diciembre '!AL161</f>
        <v>0</v>
      </c>
      <c r="AM161" s="115">
        <f>+enero!AM161+Febrero!AM161+'Marzo '!AM161+'Abril '!AM161+'Mayo '!AM161+Junio!AM161+Julio!AM161+Agosto!AM161+Septiembre!AM161+'Octubre '!AM161+Noviembre!AM161+'Diciembre '!AM161</f>
        <v>0</v>
      </c>
      <c r="AN161" s="115">
        <f>+enero!AN161+Febrero!AN161+'Marzo '!AN161+'Abril '!AN161+'Mayo '!AN161+Junio!AN161+Julio!AN161+Agosto!AN161+Septiembre!AN161+'Octubre '!AN161+Noviembre!AN161+'Diciembre '!AN161</f>
        <v>0</v>
      </c>
      <c r="AO161" s="115">
        <f>+enero!AO161+Febrero!AO161+'Marzo '!AO161+'Abril '!AO161+'Mayo '!AO161+Junio!AO161+Julio!AO161+Agosto!AO161+Septiembre!AO161+'Octubre '!AO161+Noviembre!AO161+'Diciembre '!AO161</f>
        <v>0</v>
      </c>
      <c r="AP161" s="115">
        <f>+enero!AP161+Febrero!AP161+'Marzo '!AP161+'Abril '!AP161+'Mayo '!AP161+Junio!AP161+Julio!AP161+Agosto!AP161+Septiembre!AP161+'Octubre '!AP161+Noviembre!AP161+'Diciembre '!AP161</f>
        <v>0</v>
      </c>
      <c r="AQ161" s="115">
        <f>+enero!AQ161+Febrero!AQ161+'Marzo '!AQ161+'Abril '!AQ161+'Mayo '!AQ161+Junio!AQ161+Julio!AQ161+Agosto!AQ161+Septiembre!AQ161+'Octubre '!AQ161+Noviembre!AQ161+'Diciembre '!AQ161</f>
        <v>0</v>
      </c>
      <c r="AR161" s="115">
        <f>+enero!AR161+Febrero!AR161+'Marzo '!AR161+'Abril '!AR161+'Mayo '!AR161+Junio!AR161+Julio!AR161+Agosto!AR161+Septiembre!AR161+'Octubre '!AR161+Noviembre!AR161+'Diciembre '!AR161</f>
        <v>0</v>
      </c>
      <c r="AS161" s="310" t="s">
        <v>194</v>
      </c>
      <c r="AT161" s="240"/>
      <c r="AU161" s="240"/>
      <c r="BY161" s="227"/>
      <c r="BZ161" s="227"/>
      <c r="CA161" s="227"/>
      <c r="CB161" s="227"/>
      <c r="CC161" s="227"/>
      <c r="CD161" s="227"/>
      <c r="CE161" s="227"/>
      <c r="CF161" s="227"/>
      <c r="CG161" s="494">
        <v>0</v>
      </c>
      <c r="CH161" s="494">
        <v>0</v>
      </c>
      <c r="CI161" s="494">
        <v>0</v>
      </c>
      <c r="CJ161" s="494"/>
      <c r="CK161" s="494"/>
      <c r="CL161" s="494"/>
      <c r="CM161" s="494"/>
      <c r="CN161" s="494"/>
      <c r="CO161" s="227"/>
    </row>
    <row r="162" spans="1:93" s="226" customFormat="1" x14ac:dyDescent="0.2">
      <c r="A162" s="1289" t="s">
        <v>126</v>
      </c>
      <c r="B162" s="1290"/>
      <c r="C162" s="1291"/>
      <c r="D162" s="399">
        <f t="shared" si="21"/>
        <v>4</v>
      </c>
      <c r="E162" s="399">
        <f t="shared" si="24"/>
        <v>1</v>
      </c>
      <c r="F162" s="399">
        <f t="shared" si="24"/>
        <v>3</v>
      </c>
      <c r="G162" s="115">
        <f>+enero!G162+Febrero!G162+'Marzo '!G162+'Abril '!G162+'Mayo '!G162+Junio!G162+Julio!G162+Agosto!G162+Septiembre!G162+'Octubre '!G162+Noviembre!G162+'Diciembre '!G162</f>
        <v>0</v>
      </c>
      <c r="H162" s="115">
        <f>+enero!H162+Febrero!H162+'Marzo '!H162+'Abril '!H162+'Mayo '!H162+Junio!H162+Julio!H162+Agosto!H162+Septiembre!H162+'Octubre '!H162+Noviembre!H162+'Diciembre '!H162</f>
        <v>0</v>
      </c>
      <c r="I162" s="115">
        <f>+enero!I162+Febrero!I162+'Marzo '!I162+'Abril '!I162+'Mayo '!I162+Junio!I162+Julio!I162+Agosto!I162+Septiembre!I162+'Octubre '!I162+Noviembre!I162+'Diciembre '!I162</f>
        <v>0</v>
      </c>
      <c r="J162" s="115">
        <f>+enero!J162+Febrero!J162+'Marzo '!J162+'Abril '!J162+'Mayo '!J162+Junio!J162+Julio!J162+Agosto!J162+Septiembre!J162+'Octubre '!J162+Noviembre!J162+'Diciembre '!J162</f>
        <v>0</v>
      </c>
      <c r="K162" s="115">
        <f>+enero!K162+Febrero!K162+'Marzo '!K162+'Abril '!K162+'Mayo '!K162+Junio!K162+Julio!K162+Agosto!K162+Septiembre!K162+'Octubre '!K162+Noviembre!K162+'Diciembre '!K162</f>
        <v>1</v>
      </c>
      <c r="L162" s="115">
        <f>+enero!L162+Febrero!L162+'Marzo '!L162+'Abril '!L162+'Mayo '!L162+Junio!L162+Julio!L162+Agosto!L162+Septiembre!L162+'Octubre '!L162+Noviembre!L162+'Diciembre '!L162</f>
        <v>1</v>
      </c>
      <c r="M162" s="115">
        <f>+enero!M162+Febrero!M162+'Marzo '!M162+'Abril '!M162+'Mayo '!M162+Junio!M162+Julio!M162+Agosto!M162+Septiembre!M162+'Octubre '!M162+Noviembre!M162+'Diciembre '!M162</f>
        <v>0</v>
      </c>
      <c r="N162" s="115">
        <f>+enero!N162+Febrero!N162+'Marzo '!N162+'Abril '!N162+'Mayo '!N162+Junio!N162+Julio!N162+Agosto!N162+Septiembre!N162+'Octubre '!N162+Noviembre!N162+'Diciembre '!N162</f>
        <v>2</v>
      </c>
      <c r="O162" s="115">
        <f>+enero!O162+Febrero!O162+'Marzo '!O162+'Abril '!O162+'Mayo '!O162+Junio!O162+Julio!O162+Agosto!O162+Septiembre!O162+'Octubre '!O162+Noviembre!O162+'Diciembre '!O162</f>
        <v>0</v>
      </c>
      <c r="P162" s="115">
        <f>+enero!P162+Febrero!P162+'Marzo '!P162+'Abril '!P162+'Mayo '!P162+Junio!P162+Julio!P162+Agosto!P162+Septiembre!P162+'Octubre '!P162+Noviembre!P162+'Diciembre '!P162</f>
        <v>0</v>
      </c>
      <c r="Q162" s="115">
        <f>+enero!Q162+Febrero!Q162+'Marzo '!Q162+'Abril '!Q162+'Mayo '!Q162+Junio!Q162+Julio!Q162+Agosto!Q162+Septiembre!Q162+'Octubre '!Q162+Noviembre!Q162+'Diciembre '!Q162</f>
        <v>0</v>
      </c>
      <c r="R162" s="115">
        <f>+enero!R162+Febrero!R162+'Marzo '!R162+'Abril '!R162+'Mayo '!R162+Junio!R162+Julio!R162+Agosto!R162+Septiembre!R162+'Octubre '!R162+Noviembre!R162+'Diciembre '!R162</f>
        <v>0</v>
      </c>
      <c r="S162" s="115">
        <f>+enero!S162+Febrero!S162+'Marzo '!S162+'Abril '!S162+'Mayo '!S162+Junio!S162+Julio!S162+Agosto!S162+Septiembre!S162+'Octubre '!S162+Noviembre!S162+'Diciembre '!S162</f>
        <v>0</v>
      </c>
      <c r="T162" s="115">
        <f>+enero!T162+Febrero!T162+'Marzo '!T162+'Abril '!T162+'Mayo '!T162+Junio!T162+Julio!T162+Agosto!T162+Septiembre!T162+'Octubre '!T162+Noviembre!T162+'Diciembre '!T162</f>
        <v>0</v>
      </c>
      <c r="U162" s="115">
        <f>+enero!U162+Febrero!U162+'Marzo '!U162+'Abril '!U162+'Mayo '!U162+Junio!U162+Julio!U162+Agosto!U162+Septiembre!U162+'Octubre '!U162+Noviembre!U162+'Diciembre '!U162</f>
        <v>0</v>
      </c>
      <c r="V162" s="115">
        <f>+enero!V162+Febrero!V162+'Marzo '!V162+'Abril '!V162+'Mayo '!V162+Junio!V162+Julio!V162+Agosto!V162+Septiembre!V162+'Octubre '!V162+Noviembre!V162+'Diciembre '!V162</f>
        <v>0</v>
      </c>
      <c r="W162" s="115">
        <f>+enero!W162+Febrero!W162+'Marzo '!W162+'Abril '!W162+'Mayo '!W162+Junio!W162+Julio!W162+Agosto!W162+Septiembre!W162+'Octubre '!W162+Noviembre!W162+'Diciembre '!W162</f>
        <v>0</v>
      </c>
      <c r="X162" s="115">
        <f>+enero!X162+Febrero!X162+'Marzo '!X162+'Abril '!X162+'Mayo '!X162+Junio!X162+Julio!X162+Agosto!X162+Septiembre!X162+'Octubre '!X162+Noviembre!X162+'Diciembre '!X162</f>
        <v>0</v>
      </c>
      <c r="Y162" s="115">
        <f>+enero!Y162+Febrero!Y162+'Marzo '!Y162+'Abril '!Y162+'Mayo '!Y162+Junio!Y162+Julio!Y162+Agosto!Y162+Septiembre!Y162+'Octubre '!Y162+Noviembre!Y162+'Diciembre '!Y162</f>
        <v>0</v>
      </c>
      <c r="Z162" s="115">
        <f>+enero!Z162+Febrero!Z162+'Marzo '!Z162+'Abril '!Z162+'Mayo '!Z162+Junio!Z162+Julio!Z162+Agosto!Z162+Septiembre!Z162+'Octubre '!Z162+Noviembre!Z162+'Diciembre '!Z162</f>
        <v>0</v>
      </c>
      <c r="AA162" s="115">
        <f>+enero!AA162+Febrero!AA162+'Marzo '!AA162+'Abril '!AA162+'Mayo '!AA162+Junio!AA162+Julio!AA162+Agosto!AA162+Septiembre!AA162+'Octubre '!AA162+Noviembre!AA162+'Diciembre '!AA162</f>
        <v>0</v>
      </c>
      <c r="AB162" s="115">
        <f>+enero!AB162+Febrero!AB162+'Marzo '!AB162+'Abril '!AB162+'Mayo '!AB162+Junio!AB162+Julio!AB162+Agosto!AB162+Septiembre!AB162+'Octubre '!AB162+Noviembre!AB162+'Diciembre '!AB162</f>
        <v>0</v>
      </c>
      <c r="AC162" s="115">
        <f>+enero!AC162+Febrero!AC162+'Marzo '!AC162+'Abril '!AC162+'Mayo '!AC162+Junio!AC162+Julio!AC162+Agosto!AC162+Septiembre!AC162+'Octubre '!AC162+Noviembre!AC162+'Diciembre '!AC162</f>
        <v>0</v>
      </c>
      <c r="AD162" s="115">
        <f>+enero!AD162+Febrero!AD162+'Marzo '!AD162+'Abril '!AD162+'Mayo '!AD162+Junio!AD162+Julio!AD162+Agosto!AD162+Septiembre!AD162+'Octubre '!AD162+Noviembre!AD162+'Diciembre '!AD162</f>
        <v>0</v>
      </c>
      <c r="AE162" s="115">
        <f>+enero!AE162+Febrero!AE162+'Marzo '!AE162+'Abril '!AE162+'Mayo '!AE162+Junio!AE162+Julio!AE162+Agosto!AE162+Septiembre!AE162+'Octubre '!AE162+Noviembre!AE162+'Diciembre '!AE162</f>
        <v>0</v>
      </c>
      <c r="AF162" s="115">
        <f>+enero!AF162+Febrero!AF162+'Marzo '!AF162+'Abril '!AF162+'Mayo '!AF162+Junio!AF162+Julio!AF162+Agosto!AF162+Septiembre!AF162+'Octubre '!AF162+Noviembre!AF162+'Diciembre '!AF162</f>
        <v>0</v>
      </c>
      <c r="AG162" s="115">
        <f>+enero!AG162+Febrero!AG162+'Marzo '!AG162+'Abril '!AG162+'Mayo '!AG162+Junio!AG162+Julio!AG162+Agosto!AG162+Septiembre!AG162+'Octubre '!AG162+Noviembre!AG162+'Diciembre '!AG162</f>
        <v>0</v>
      </c>
      <c r="AH162" s="115">
        <f>+enero!AH162+Febrero!AH162+'Marzo '!AH162+'Abril '!AH162+'Mayo '!AH162+Junio!AH162+Julio!AH162+Agosto!AH162+Septiembre!AH162+'Octubre '!AH162+Noviembre!AH162+'Diciembre '!AH162</f>
        <v>0</v>
      </c>
      <c r="AI162" s="115">
        <f>+enero!AI162+Febrero!AI162+'Marzo '!AI162+'Abril '!AI162+'Mayo '!AI162+Junio!AI162+Julio!AI162+Agosto!AI162+Septiembre!AI162+'Octubre '!AI162+Noviembre!AI162+'Diciembre '!AI162</f>
        <v>0</v>
      </c>
      <c r="AJ162" s="115">
        <f>+enero!AJ162+Febrero!AJ162+'Marzo '!AJ162+'Abril '!AJ162+'Mayo '!AJ162+Junio!AJ162+Julio!AJ162+Agosto!AJ162+Septiembre!AJ162+'Octubre '!AJ162+Noviembre!AJ162+'Diciembre '!AJ162</f>
        <v>0</v>
      </c>
      <c r="AK162" s="115">
        <f>+enero!AK162+Febrero!AK162+'Marzo '!AK162+'Abril '!AK162+'Mayo '!AK162+Junio!AK162+Julio!AK162+Agosto!AK162+Septiembre!AK162+'Octubre '!AK162+Noviembre!AK162+'Diciembre '!AK162</f>
        <v>0</v>
      </c>
      <c r="AL162" s="115">
        <f>+enero!AL162+Febrero!AL162+'Marzo '!AL162+'Abril '!AL162+'Mayo '!AL162+Junio!AL162+Julio!AL162+Agosto!AL162+Septiembre!AL162+'Octubre '!AL162+Noviembre!AL162+'Diciembre '!AL162</f>
        <v>0</v>
      </c>
      <c r="AM162" s="115">
        <f>+enero!AM162+Febrero!AM162+'Marzo '!AM162+'Abril '!AM162+'Mayo '!AM162+Junio!AM162+Julio!AM162+Agosto!AM162+Septiembre!AM162+'Octubre '!AM162+Noviembre!AM162+'Diciembre '!AM162</f>
        <v>0</v>
      </c>
      <c r="AN162" s="115">
        <f>+enero!AN162+Febrero!AN162+'Marzo '!AN162+'Abril '!AN162+'Mayo '!AN162+Junio!AN162+Julio!AN162+Agosto!AN162+Septiembre!AN162+'Octubre '!AN162+Noviembre!AN162+'Diciembre '!AN162</f>
        <v>0</v>
      </c>
      <c r="AO162" s="115">
        <f>+enero!AO162+Febrero!AO162+'Marzo '!AO162+'Abril '!AO162+'Mayo '!AO162+Junio!AO162+Julio!AO162+Agosto!AO162+Septiembre!AO162+'Octubre '!AO162+Noviembre!AO162+'Diciembre '!AO162</f>
        <v>0</v>
      </c>
      <c r="AP162" s="115">
        <f>+enero!AP162+Febrero!AP162+'Marzo '!AP162+'Abril '!AP162+'Mayo '!AP162+Junio!AP162+Julio!AP162+Agosto!AP162+Septiembre!AP162+'Octubre '!AP162+Noviembre!AP162+'Diciembre '!AP162</f>
        <v>0</v>
      </c>
      <c r="AQ162" s="115">
        <f>+enero!AQ162+Febrero!AQ162+'Marzo '!AQ162+'Abril '!AQ162+'Mayo '!AQ162+Junio!AQ162+Julio!AQ162+Agosto!AQ162+Septiembre!AQ162+'Octubre '!AQ162+Noviembre!AQ162+'Diciembre '!AQ162</f>
        <v>0</v>
      </c>
      <c r="AR162" s="115">
        <f>+enero!AR162+Febrero!AR162+'Marzo '!AR162+'Abril '!AR162+'Mayo '!AR162+Junio!AR162+Julio!AR162+Agosto!AR162+Septiembre!AR162+'Octubre '!AR162+Noviembre!AR162+'Diciembre '!AR162</f>
        <v>0</v>
      </c>
      <c r="AS162" s="310" t="s">
        <v>194</v>
      </c>
      <c r="AT162" s="240"/>
      <c r="AU162" s="240"/>
      <c r="BY162" s="227"/>
      <c r="BZ162" s="227"/>
      <c r="CA162" s="227"/>
      <c r="CB162" s="227"/>
      <c r="CC162" s="227"/>
      <c r="CD162" s="227"/>
      <c r="CE162" s="227"/>
      <c r="CF162" s="227"/>
      <c r="CG162" s="494">
        <v>0</v>
      </c>
      <c r="CH162" s="494">
        <v>0</v>
      </c>
      <c r="CI162" s="494">
        <v>0</v>
      </c>
      <c r="CJ162" s="494"/>
      <c r="CK162" s="494"/>
      <c r="CL162" s="494"/>
      <c r="CM162" s="494"/>
      <c r="CN162" s="494"/>
      <c r="CO162" s="227"/>
    </row>
    <row r="163" spans="1:93" s="226" customFormat="1" x14ac:dyDescent="0.2">
      <c r="A163" s="1289" t="s">
        <v>127</v>
      </c>
      <c r="B163" s="1290"/>
      <c r="C163" s="1291"/>
      <c r="D163" s="399">
        <f t="shared" si="21"/>
        <v>43</v>
      </c>
      <c r="E163" s="399">
        <f t="shared" si="24"/>
        <v>29</v>
      </c>
      <c r="F163" s="399">
        <f t="shared" si="24"/>
        <v>14</v>
      </c>
      <c r="G163" s="115">
        <f>+enero!G163+Febrero!G163+'Marzo '!G163+'Abril '!G163+'Mayo '!G163+Junio!G163+Julio!G163+Agosto!G163+Septiembre!G163+'Octubre '!G163+Noviembre!G163+'Diciembre '!G163</f>
        <v>5</v>
      </c>
      <c r="H163" s="115">
        <f>+enero!H163+Febrero!H163+'Marzo '!H163+'Abril '!H163+'Mayo '!H163+Junio!H163+Julio!H163+Agosto!H163+Septiembre!H163+'Octubre '!H163+Noviembre!H163+'Diciembre '!H163</f>
        <v>2</v>
      </c>
      <c r="I163" s="115">
        <f>+enero!I163+Febrero!I163+'Marzo '!I163+'Abril '!I163+'Mayo '!I163+Junio!I163+Julio!I163+Agosto!I163+Septiembre!I163+'Octubre '!I163+Noviembre!I163+'Diciembre '!I163</f>
        <v>1</v>
      </c>
      <c r="J163" s="115">
        <f>+enero!J163+Febrero!J163+'Marzo '!J163+'Abril '!J163+'Mayo '!J163+Junio!J163+Julio!J163+Agosto!J163+Septiembre!J163+'Octubre '!J163+Noviembre!J163+'Diciembre '!J163</f>
        <v>0</v>
      </c>
      <c r="K163" s="115">
        <f>+enero!K163+Febrero!K163+'Marzo '!K163+'Abril '!K163+'Mayo '!K163+Junio!K163+Julio!K163+Agosto!K163+Septiembre!K163+'Octubre '!K163+Noviembre!K163+'Diciembre '!K163</f>
        <v>5</v>
      </c>
      <c r="L163" s="115">
        <f>+enero!L163+Febrero!L163+'Marzo '!L163+'Abril '!L163+'Mayo '!L163+Junio!L163+Julio!L163+Agosto!L163+Septiembre!L163+'Octubre '!L163+Noviembre!L163+'Diciembre '!L163</f>
        <v>1</v>
      </c>
      <c r="M163" s="115">
        <f>+enero!M163+Febrero!M163+'Marzo '!M163+'Abril '!M163+'Mayo '!M163+Junio!M163+Julio!M163+Agosto!M163+Septiembre!M163+'Octubre '!M163+Noviembre!M163+'Diciembre '!M163</f>
        <v>3</v>
      </c>
      <c r="N163" s="115">
        <f>+enero!N163+Febrero!N163+'Marzo '!N163+'Abril '!N163+'Mayo '!N163+Junio!N163+Julio!N163+Agosto!N163+Septiembre!N163+'Octubre '!N163+Noviembre!N163+'Diciembre '!N163</f>
        <v>2</v>
      </c>
      <c r="O163" s="115">
        <f>+enero!O163+Febrero!O163+'Marzo '!O163+'Abril '!O163+'Mayo '!O163+Junio!O163+Julio!O163+Agosto!O163+Septiembre!O163+'Octubre '!O163+Noviembre!O163+'Diciembre '!O163</f>
        <v>5</v>
      </c>
      <c r="P163" s="115">
        <f>+enero!P163+Febrero!P163+'Marzo '!P163+'Abril '!P163+'Mayo '!P163+Junio!P163+Julio!P163+Agosto!P163+Septiembre!P163+'Octubre '!P163+Noviembre!P163+'Diciembre '!P163</f>
        <v>1</v>
      </c>
      <c r="Q163" s="115">
        <f>+enero!Q163+Febrero!Q163+'Marzo '!Q163+'Abril '!Q163+'Mayo '!Q163+Junio!Q163+Julio!Q163+Agosto!Q163+Septiembre!Q163+'Octubre '!Q163+Noviembre!Q163+'Diciembre '!Q163</f>
        <v>2</v>
      </c>
      <c r="R163" s="115">
        <f>+enero!R163+Febrero!R163+'Marzo '!R163+'Abril '!R163+'Mayo '!R163+Junio!R163+Julio!R163+Agosto!R163+Septiembre!R163+'Octubre '!R163+Noviembre!R163+'Diciembre '!R163</f>
        <v>4</v>
      </c>
      <c r="S163" s="115">
        <f>+enero!S163+Febrero!S163+'Marzo '!S163+'Abril '!S163+'Mayo '!S163+Junio!S163+Julio!S163+Agosto!S163+Septiembre!S163+'Octubre '!S163+Noviembre!S163+'Diciembre '!S163</f>
        <v>3</v>
      </c>
      <c r="T163" s="115">
        <f>+enero!T163+Febrero!T163+'Marzo '!T163+'Abril '!T163+'Mayo '!T163+Junio!T163+Julio!T163+Agosto!T163+Septiembre!T163+'Octubre '!T163+Noviembre!T163+'Diciembre '!T163</f>
        <v>0</v>
      </c>
      <c r="U163" s="115">
        <f>+enero!U163+Febrero!U163+'Marzo '!U163+'Abril '!U163+'Mayo '!U163+Junio!U163+Julio!U163+Agosto!U163+Septiembre!U163+'Octubre '!U163+Noviembre!U163+'Diciembre '!U163</f>
        <v>3</v>
      </c>
      <c r="V163" s="115">
        <f>+enero!V163+Febrero!V163+'Marzo '!V163+'Abril '!V163+'Mayo '!V163+Junio!V163+Julio!V163+Agosto!V163+Septiembre!V163+'Octubre '!V163+Noviembre!V163+'Diciembre '!V163</f>
        <v>1</v>
      </c>
      <c r="W163" s="115">
        <f>+enero!W163+Febrero!W163+'Marzo '!W163+'Abril '!W163+'Mayo '!W163+Junio!W163+Julio!W163+Agosto!W163+Septiembre!W163+'Octubre '!W163+Noviembre!W163+'Diciembre '!W163</f>
        <v>0</v>
      </c>
      <c r="X163" s="115">
        <f>+enero!X163+Febrero!X163+'Marzo '!X163+'Abril '!X163+'Mayo '!X163+Junio!X163+Julio!X163+Agosto!X163+Septiembre!X163+'Octubre '!X163+Noviembre!X163+'Diciembre '!X163</f>
        <v>2</v>
      </c>
      <c r="Y163" s="115">
        <f>+enero!Y163+Febrero!Y163+'Marzo '!Y163+'Abril '!Y163+'Mayo '!Y163+Junio!Y163+Julio!Y163+Agosto!Y163+Septiembre!Y163+'Octubre '!Y163+Noviembre!Y163+'Diciembre '!Y163</f>
        <v>0</v>
      </c>
      <c r="Z163" s="115">
        <f>+enero!Z163+Febrero!Z163+'Marzo '!Z163+'Abril '!Z163+'Mayo '!Z163+Junio!Z163+Julio!Z163+Agosto!Z163+Septiembre!Z163+'Octubre '!Z163+Noviembre!Z163+'Diciembre '!Z163</f>
        <v>0</v>
      </c>
      <c r="AA163" s="115">
        <f>+enero!AA163+Febrero!AA163+'Marzo '!AA163+'Abril '!AA163+'Mayo '!AA163+Junio!AA163+Julio!AA163+Agosto!AA163+Septiembre!AA163+'Octubre '!AA163+Noviembre!AA163+'Diciembre '!AA163</f>
        <v>0</v>
      </c>
      <c r="AB163" s="115">
        <f>+enero!AB163+Febrero!AB163+'Marzo '!AB163+'Abril '!AB163+'Mayo '!AB163+Junio!AB163+Julio!AB163+Agosto!AB163+Septiembre!AB163+'Octubre '!AB163+Noviembre!AB163+'Diciembre '!AB163</f>
        <v>0</v>
      </c>
      <c r="AC163" s="115">
        <f>+enero!AC163+Febrero!AC163+'Marzo '!AC163+'Abril '!AC163+'Mayo '!AC163+Junio!AC163+Julio!AC163+Agosto!AC163+Septiembre!AC163+'Octubre '!AC163+Noviembre!AC163+'Diciembre '!AC163</f>
        <v>2</v>
      </c>
      <c r="AD163" s="115">
        <f>+enero!AD163+Febrero!AD163+'Marzo '!AD163+'Abril '!AD163+'Mayo '!AD163+Junio!AD163+Julio!AD163+Agosto!AD163+Septiembre!AD163+'Octubre '!AD163+Noviembre!AD163+'Diciembre '!AD163</f>
        <v>0</v>
      </c>
      <c r="AE163" s="115">
        <f>+enero!AE163+Febrero!AE163+'Marzo '!AE163+'Abril '!AE163+'Mayo '!AE163+Junio!AE163+Julio!AE163+Agosto!AE163+Septiembre!AE163+'Octubre '!AE163+Noviembre!AE163+'Diciembre '!AE163</f>
        <v>0</v>
      </c>
      <c r="AF163" s="115">
        <f>+enero!AF163+Febrero!AF163+'Marzo '!AF163+'Abril '!AF163+'Mayo '!AF163+Junio!AF163+Julio!AF163+Agosto!AF163+Septiembre!AF163+'Octubre '!AF163+Noviembre!AF163+'Diciembre '!AF163</f>
        <v>0</v>
      </c>
      <c r="AG163" s="115">
        <f>+enero!AG163+Febrero!AG163+'Marzo '!AG163+'Abril '!AG163+'Mayo '!AG163+Junio!AG163+Julio!AG163+Agosto!AG163+Septiembre!AG163+'Octubre '!AG163+Noviembre!AG163+'Diciembre '!AG163</f>
        <v>0</v>
      </c>
      <c r="AH163" s="115">
        <f>+enero!AH163+Febrero!AH163+'Marzo '!AH163+'Abril '!AH163+'Mayo '!AH163+Junio!AH163+Julio!AH163+Agosto!AH163+Septiembre!AH163+'Octubre '!AH163+Noviembre!AH163+'Diciembre '!AH163</f>
        <v>0</v>
      </c>
      <c r="AI163" s="115">
        <f>+enero!AI163+Febrero!AI163+'Marzo '!AI163+'Abril '!AI163+'Mayo '!AI163+Junio!AI163+Julio!AI163+Agosto!AI163+Septiembre!AI163+'Octubre '!AI163+Noviembre!AI163+'Diciembre '!AI163</f>
        <v>0</v>
      </c>
      <c r="AJ163" s="115">
        <f>+enero!AJ163+Febrero!AJ163+'Marzo '!AJ163+'Abril '!AJ163+'Mayo '!AJ163+Junio!AJ163+Julio!AJ163+Agosto!AJ163+Septiembre!AJ163+'Octubre '!AJ163+Noviembre!AJ163+'Diciembre '!AJ163</f>
        <v>1</v>
      </c>
      <c r="AK163" s="115">
        <f>+enero!AK163+Febrero!AK163+'Marzo '!AK163+'Abril '!AK163+'Mayo '!AK163+Junio!AK163+Julio!AK163+Agosto!AK163+Septiembre!AK163+'Octubre '!AK163+Noviembre!AK163+'Diciembre '!AK163</f>
        <v>0</v>
      </c>
      <c r="AL163" s="115">
        <f>+enero!AL163+Febrero!AL163+'Marzo '!AL163+'Abril '!AL163+'Mayo '!AL163+Junio!AL163+Julio!AL163+Agosto!AL163+Septiembre!AL163+'Octubre '!AL163+Noviembre!AL163+'Diciembre '!AL163</f>
        <v>0</v>
      </c>
      <c r="AM163" s="115">
        <f>+enero!AM163+Febrero!AM163+'Marzo '!AM163+'Abril '!AM163+'Mayo '!AM163+Junio!AM163+Julio!AM163+Agosto!AM163+Septiembre!AM163+'Octubre '!AM163+Noviembre!AM163+'Diciembre '!AM163</f>
        <v>0</v>
      </c>
      <c r="AN163" s="115">
        <f>+enero!AN163+Febrero!AN163+'Marzo '!AN163+'Abril '!AN163+'Mayo '!AN163+Junio!AN163+Julio!AN163+Agosto!AN163+Septiembre!AN163+'Octubre '!AN163+Noviembre!AN163+'Diciembre '!AN163</f>
        <v>0</v>
      </c>
      <c r="AO163" s="115">
        <f>+enero!AO163+Febrero!AO163+'Marzo '!AO163+'Abril '!AO163+'Mayo '!AO163+Junio!AO163+Julio!AO163+Agosto!AO163+Septiembre!AO163+'Octubre '!AO163+Noviembre!AO163+'Diciembre '!AO163</f>
        <v>0</v>
      </c>
      <c r="AP163" s="115">
        <f>+enero!AP163+Febrero!AP163+'Marzo '!AP163+'Abril '!AP163+'Mayo '!AP163+Junio!AP163+Julio!AP163+Agosto!AP163+Septiembre!AP163+'Octubre '!AP163+Noviembre!AP163+'Diciembre '!AP163</f>
        <v>0</v>
      </c>
      <c r="AQ163" s="115">
        <f>+enero!AQ163+Febrero!AQ163+'Marzo '!AQ163+'Abril '!AQ163+'Mayo '!AQ163+Junio!AQ163+Julio!AQ163+Agosto!AQ163+Septiembre!AQ163+'Octubre '!AQ163+Noviembre!AQ163+'Diciembre '!AQ163</f>
        <v>0</v>
      </c>
      <c r="AR163" s="115">
        <f>+enero!AR163+Febrero!AR163+'Marzo '!AR163+'Abril '!AR163+'Mayo '!AR163+Junio!AR163+Julio!AR163+Agosto!AR163+Septiembre!AR163+'Octubre '!AR163+Noviembre!AR163+'Diciembre '!AR163</f>
        <v>0</v>
      </c>
      <c r="AS163" s="310" t="s">
        <v>194</v>
      </c>
      <c r="AT163" s="240"/>
      <c r="AU163" s="240"/>
      <c r="BY163" s="227"/>
      <c r="BZ163" s="227"/>
      <c r="CA163" s="227"/>
      <c r="CB163" s="227"/>
      <c r="CC163" s="227"/>
      <c r="CD163" s="227"/>
      <c r="CE163" s="227"/>
      <c r="CF163" s="227"/>
      <c r="CG163" s="494">
        <v>0</v>
      </c>
      <c r="CH163" s="494">
        <v>0</v>
      </c>
      <c r="CI163" s="494">
        <v>0</v>
      </c>
      <c r="CJ163" s="494"/>
      <c r="CK163" s="494"/>
      <c r="CL163" s="494"/>
      <c r="CM163" s="494"/>
      <c r="CN163" s="494"/>
      <c r="CO163" s="227"/>
    </row>
    <row r="164" spans="1:93" s="226" customFormat="1" x14ac:dyDescent="0.2">
      <c r="A164" s="1289" t="s">
        <v>128</v>
      </c>
      <c r="B164" s="1290"/>
      <c r="C164" s="1291"/>
      <c r="D164" s="399">
        <f t="shared" si="21"/>
        <v>25</v>
      </c>
      <c r="E164" s="399">
        <f t="shared" si="24"/>
        <v>5</v>
      </c>
      <c r="F164" s="399">
        <f t="shared" si="24"/>
        <v>20</v>
      </c>
      <c r="G164" s="115">
        <f>+enero!G164+Febrero!G164+'Marzo '!G164+'Abril '!G164+'Mayo '!G164+Junio!G164+Julio!G164+Agosto!G164+Septiembre!G164+'Octubre '!G164+Noviembre!G164+'Diciembre '!G164</f>
        <v>0</v>
      </c>
      <c r="H164" s="115">
        <f>+enero!H164+Febrero!H164+'Marzo '!H164+'Abril '!H164+'Mayo '!H164+Junio!H164+Julio!H164+Agosto!H164+Septiembre!H164+'Octubre '!H164+Noviembre!H164+'Diciembre '!H164</f>
        <v>0</v>
      </c>
      <c r="I164" s="115">
        <f>+enero!I164+Febrero!I164+'Marzo '!I164+'Abril '!I164+'Mayo '!I164+Junio!I164+Julio!I164+Agosto!I164+Septiembre!I164+'Octubre '!I164+Noviembre!I164+'Diciembre '!I164</f>
        <v>0</v>
      </c>
      <c r="J164" s="115">
        <f>+enero!J164+Febrero!J164+'Marzo '!J164+'Abril '!J164+'Mayo '!J164+Junio!J164+Julio!J164+Agosto!J164+Septiembre!J164+'Octubre '!J164+Noviembre!J164+'Diciembre '!J164</f>
        <v>0</v>
      </c>
      <c r="K164" s="115">
        <f>+enero!K164+Febrero!K164+'Marzo '!K164+'Abril '!K164+'Mayo '!K164+Junio!K164+Julio!K164+Agosto!K164+Septiembre!K164+'Octubre '!K164+Noviembre!K164+'Diciembre '!K164</f>
        <v>0</v>
      </c>
      <c r="L164" s="115">
        <f>+enero!L164+Febrero!L164+'Marzo '!L164+'Abril '!L164+'Mayo '!L164+Junio!L164+Julio!L164+Agosto!L164+Septiembre!L164+'Octubre '!L164+Noviembre!L164+'Diciembre '!L164</f>
        <v>0</v>
      </c>
      <c r="M164" s="115">
        <f>+enero!M164+Febrero!M164+'Marzo '!M164+'Abril '!M164+'Mayo '!M164+Junio!M164+Julio!M164+Agosto!M164+Septiembre!M164+'Octubre '!M164+Noviembre!M164+'Diciembre '!M164</f>
        <v>1</v>
      </c>
      <c r="N164" s="115">
        <f>+enero!N164+Febrero!N164+'Marzo '!N164+'Abril '!N164+'Mayo '!N164+Junio!N164+Julio!N164+Agosto!N164+Septiembre!N164+'Octubre '!N164+Noviembre!N164+'Diciembre '!N164</f>
        <v>0</v>
      </c>
      <c r="O164" s="115">
        <f>+enero!O164+Febrero!O164+'Marzo '!O164+'Abril '!O164+'Mayo '!O164+Junio!O164+Julio!O164+Agosto!O164+Septiembre!O164+'Octubre '!O164+Noviembre!O164+'Diciembre '!O164</f>
        <v>2</v>
      </c>
      <c r="P164" s="115">
        <f>+enero!P164+Febrero!P164+'Marzo '!P164+'Abril '!P164+'Mayo '!P164+Junio!P164+Julio!P164+Agosto!P164+Septiembre!P164+'Octubre '!P164+Noviembre!P164+'Diciembre '!P164</f>
        <v>1</v>
      </c>
      <c r="Q164" s="115">
        <f>+enero!Q164+Febrero!Q164+'Marzo '!Q164+'Abril '!Q164+'Mayo '!Q164+Junio!Q164+Julio!Q164+Agosto!Q164+Septiembre!Q164+'Octubre '!Q164+Noviembre!Q164+'Diciembre '!Q164</f>
        <v>0</v>
      </c>
      <c r="R164" s="115">
        <f>+enero!R164+Febrero!R164+'Marzo '!R164+'Abril '!R164+'Mayo '!R164+Junio!R164+Julio!R164+Agosto!R164+Septiembre!R164+'Octubre '!R164+Noviembre!R164+'Diciembre '!R164</f>
        <v>0</v>
      </c>
      <c r="S164" s="115">
        <f>+enero!S164+Febrero!S164+'Marzo '!S164+'Abril '!S164+'Mayo '!S164+Junio!S164+Julio!S164+Agosto!S164+Septiembre!S164+'Octubre '!S164+Noviembre!S164+'Diciembre '!S164</f>
        <v>0</v>
      </c>
      <c r="T164" s="115">
        <f>+enero!T164+Febrero!T164+'Marzo '!T164+'Abril '!T164+'Mayo '!T164+Junio!T164+Julio!T164+Agosto!T164+Septiembre!T164+'Octubre '!T164+Noviembre!T164+'Diciembre '!T164</f>
        <v>2</v>
      </c>
      <c r="U164" s="115">
        <f>+enero!U164+Febrero!U164+'Marzo '!U164+'Abril '!U164+'Mayo '!U164+Junio!U164+Julio!U164+Agosto!U164+Septiembre!U164+'Octubre '!U164+Noviembre!U164+'Diciembre '!U164</f>
        <v>1</v>
      </c>
      <c r="V164" s="115">
        <f>+enero!V164+Febrero!V164+'Marzo '!V164+'Abril '!V164+'Mayo '!V164+Junio!V164+Julio!V164+Agosto!V164+Septiembre!V164+'Octubre '!V164+Noviembre!V164+'Diciembre '!V164</f>
        <v>3</v>
      </c>
      <c r="W164" s="115">
        <f>+enero!W164+Febrero!W164+'Marzo '!W164+'Abril '!W164+'Mayo '!W164+Junio!W164+Julio!W164+Agosto!W164+Septiembre!W164+'Octubre '!W164+Noviembre!W164+'Diciembre '!W164</f>
        <v>0</v>
      </c>
      <c r="X164" s="115">
        <f>+enero!X164+Febrero!X164+'Marzo '!X164+'Abril '!X164+'Mayo '!X164+Junio!X164+Julio!X164+Agosto!X164+Septiembre!X164+'Octubre '!X164+Noviembre!X164+'Diciembre '!X164</f>
        <v>2</v>
      </c>
      <c r="Y164" s="115">
        <f>+enero!Y164+Febrero!Y164+'Marzo '!Y164+'Abril '!Y164+'Mayo '!Y164+Junio!Y164+Julio!Y164+Agosto!Y164+Septiembre!Y164+'Octubre '!Y164+Noviembre!Y164+'Diciembre '!Y164</f>
        <v>0</v>
      </c>
      <c r="Z164" s="115">
        <f>+enero!Z164+Febrero!Z164+'Marzo '!Z164+'Abril '!Z164+'Mayo '!Z164+Junio!Z164+Julio!Z164+Agosto!Z164+Septiembre!Z164+'Octubre '!Z164+Noviembre!Z164+'Diciembre '!Z164</f>
        <v>2</v>
      </c>
      <c r="AA164" s="115">
        <f>+enero!AA164+Febrero!AA164+'Marzo '!AA164+'Abril '!AA164+'Mayo '!AA164+Junio!AA164+Julio!AA164+Agosto!AA164+Septiembre!AA164+'Octubre '!AA164+Noviembre!AA164+'Diciembre '!AA164</f>
        <v>0</v>
      </c>
      <c r="AB164" s="115">
        <f>+enero!AB164+Febrero!AB164+'Marzo '!AB164+'Abril '!AB164+'Mayo '!AB164+Junio!AB164+Julio!AB164+Agosto!AB164+Septiembre!AB164+'Octubre '!AB164+Noviembre!AB164+'Diciembre '!AB164</f>
        <v>1</v>
      </c>
      <c r="AC164" s="115">
        <f>+enero!AC164+Febrero!AC164+'Marzo '!AC164+'Abril '!AC164+'Mayo '!AC164+Junio!AC164+Julio!AC164+Agosto!AC164+Septiembre!AC164+'Octubre '!AC164+Noviembre!AC164+'Diciembre '!AC164</f>
        <v>1</v>
      </c>
      <c r="AD164" s="115">
        <f>+enero!AD164+Febrero!AD164+'Marzo '!AD164+'Abril '!AD164+'Mayo '!AD164+Junio!AD164+Julio!AD164+Agosto!AD164+Septiembre!AD164+'Octubre '!AD164+Noviembre!AD164+'Diciembre '!AD164</f>
        <v>2</v>
      </c>
      <c r="AE164" s="115">
        <f>+enero!AE164+Febrero!AE164+'Marzo '!AE164+'Abril '!AE164+'Mayo '!AE164+Junio!AE164+Julio!AE164+Agosto!AE164+Septiembre!AE164+'Octubre '!AE164+Noviembre!AE164+'Diciembre '!AE164</f>
        <v>0</v>
      </c>
      <c r="AF164" s="115">
        <f>+enero!AF164+Febrero!AF164+'Marzo '!AF164+'Abril '!AF164+'Mayo '!AF164+Junio!AF164+Julio!AF164+Agosto!AF164+Septiembre!AF164+'Octubre '!AF164+Noviembre!AF164+'Diciembre '!AF164</f>
        <v>5</v>
      </c>
      <c r="AG164" s="115">
        <f>+enero!AG164+Febrero!AG164+'Marzo '!AG164+'Abril '!AG164+'Mayo '!AG164+Junio!AG164+Julio!AG164+Agosto!AG164+Septiembre!AG164+'Octubre '!AG164+Noviembre!AG164+'Diciembre '!AG164</f>
        <v>0</v>
      </c>
      <c r="AH164" s="115">
        <f>+enero!AH164+Febrero!AH164+'Marzo '!AH164+'Abril '!AH164+'Mayo '!AH164+Junio!AH164+Julio!AH164+Agosto!AH164+Septiembre!AH164+'Octubre '!AH164+Noviembre!AH164+'Diciembre '!AH164</f>
        <v>0</v>
      </c>
      <c r="AI164" s="115">
        <f>+enero!AI164+Febrero!AI164+'Marzo '!AI164+'Abril '!AI164+'Mayo '!AI164+Junio!AI164+Julio!AI164+Agosto!AI164+Septiembre!AI164+'Octubre '!AI164+Noviembre!AI164+'Diciembre '!AI164</f>
        <v>0</v>
      </c>
      <c r="AJ164" s="115">
        <f>+enero!AJ164+Febrero!AJ164+'Marzo '!AJ164+'Abril '!AJ164+'Mayo '!AJ164+Junio!AJ164+Julio!AJ164+Agosto!AJ164+Septiembre!AJ164+'Octubre '!AJ164+Noviembre!AJ164+'Diciembre '!AJ164</f>
        <v>2</v>
      </c>
      <c r="AK164" s="115">
        <f>+enero!AK164+Febrero!AK164+'Marzo '!AK164+'Abril '!AK164+'Mayo '!AK164+Junio!AK164+Julio!AK164+Agosto!AK164+Septiembre!AK164+'Octubre '!AK164+Noviembre!AK164+'Diciembre '!AK164</f>
        <v>0</v>
      </c>
      <c r="AL164" s="115">
        <f>+enero!AL164+Febrero!AL164+'Marzo '!AL164+'Abril '!AL164+'Mayo '!AL164+Junio!AL164+Julio!AL164+Agosto!AL164+Septiembre!AL164+'Octubre '!AL164+Noviembre!AL164+'Diciembre '!AL164</f>
        <v>0</v>
      </c>
      <c r="AM164" s="115">
        <f>+enero!AM164+Febrero!AM164+'Marzo '!AM164+'Abril '!AM164+'Mayo '!AM164+Junio!AM164+Julio!AM164+Agosto!AM164+Septiembre!AM164+'Octubre '!AM164+Noviembre!AM164+'Diciembre '!AM164</f>
        <v>0</v>
      </c>
      <c r="AN164" s="115">
        <f>+enero!AN164+Febrero!AN164+'Marzo '!AN164+'Abril '!AN164+'Mayo '!AN164+Junio!AN164+Julio!AN164+Agosto!AN164+Septiembre!AN164+'Octubre '!AN164+Noviembre!AN164+'Diciembre '!AN164</f>
        <v>0</v>
      </c>
      <c r="AO164" s="115">
        <f>+enero!AO164+Febrero!AO164+'Marzo '!AO164+'Abril '!AO164+'Mayo '!AO164+Junio!AO164+Julio!AO164+Agosto!AO164+Septiembre!AO164+'Octubre '!AO164+Noviembre!AO164+'Diciembre '!AO164</f>
        <v>0</v>
      </c>
      <c r="AP164" s="115">
        <f>+enero!AP164+Febrero!AP164+'Marzo '!AP164+'Abril '!AP164+'Mayo '!AP164+Junio!AP164+Julio!AP164+Agosto!AP164+Septiembre!AP164+'Octubre '!AP164+Noviembre!AP164+'Diciembre '!AP164</f>
        <v>0</v>
      </c>
      <c r="AQ164" s="115">
        <f>+enero!AQ164+Febrero!AQ164+'Marzo '!AQ164+'Abril '!AQ164+'Mayo '!AQ164+Junio!AQ164+Julio!AQ164+Agosto!AQ164+Septiembre!AQ164+'Octubre '!AQ164+Noviembre!AQ164+'Diciembre '!AQ164</f>
        <v>0</v>
      </c>
      <c r="AR164" s="115">
        <f>+enero!AR164+Febrero!AR164+'Marzo '!AR164+'Abril '!AR164+'Mayo '!AR164+Junio!AR164+Julio!AR164+Agosto!AR164+Septiembre!AR164+'Octubre '!AR164+Noviembre!AR164+'Diciembre '!AR164</f>
        <v>0</v>
      </c>
      <c r="AS164" s="310" t="s">
        <v>194</v>
      </c>
      <c r="AT164" s="240"/>
      <c r="AU164" s="240"/>
      <c r="BY164" s="227"/>
      <c r="BZ164" s="227"/>
      <c r="CA164" s="227"/>
      <c r="CB164" s="227"/>
      <c r="CC164" s="227"/>
      <c r="CD164" s="227"/>
      <c r="CE164" s="227"/>
      <c r="CF164" s="227"/>
      <c r="CG164" s="494">
        <v>0</v>
      </c>
      <c r="CH164" s="494">
        <v>0</v>
      </c>
      <c r="CI164" s="494">
        <v>0</v>
      </c>
      <c r="CJ164" s="494"/>
      <c r="CK164" s="494"/>
      <c r="CL164" s="494"/>
      <c r="CM164" s="494"/>
      <c r="CN164" s="494"/>
      <c r="CO164" s="227"/>
    </row>
    <row r="165" spans="1:93" s="226" customFormat="1" x14ac:dyDescent="0.2">
      <c r="A165" s="1292" t="s">
        <v>129</v>
      </c>
      <c r="B165" s="1293"/>
      <c r="C165" s="1294"/>
      <c r="D165" s="397">
        <f t="shared" si="21"/>
        <v>6</v>
      </c>
      <c r="E165" s="397">
        <f t="shared" si="24"/>
        <v>4</v>
      </c>
      <c r="F165" s="397">
        <f t="shared" si="24"/>
        <v>2</v>
      </c>
      <c r="G165" s="115">
        <f>+enero!G165+Febrero!G165+'Marzo '!G165+'Abril '!G165+'Mayo '!G165+Junio!G165+Julio!G165+Agosto!G165+Septiembre!G165+'Octubre '!G165+Noviembre!G165+'Diciembre '!G165</f>
        <v>0</v>
      </c>
      <c r="H165" s="115">
        <f>+enero!H165+Febrero!H165+'Marzo '!H165+'Abril '!H165+'Mayo '!H165+Junio!H165+Julio!H165+Agosto!H165+Septiembre!H165+'Octubre '!H165+Noviembre!H165+'Diciembre '!H165</f>
        <v>0</v>
      </c>
      <c r="I165" s="115">
        <f>+enero!I165+Febrero!I165+'Marzo '!I165+'Abril '!I165+'Mayo '!I165+Junio!I165+Julio!I165+Agosto!I165+Septiembre!I165+'Octubre '!I165+Noviembre!I165+'Diciembre '!I165</f>
        <v>3</v>
      </c>
      <c r="J165" s="115">
        <f>+enero!J165+Febrero!J165+'Marzo '!J165+'Abril '!J165+'Mayo '!J165+Junio!J165+Julio!J165+Agosto!J165+Septiembre!J165+'Octubre '!J165+Noviembre!J165+'Diciembre '!J165</f>
        <v>0</v>
      </c>
      <c r="K165" s="115">
        <f>+enero!K165+Febrero!K165+'Marzo '!K165+'Abril '!K165+'Mayo '!K165+Junio!K165+Julio!K165+Agosto!K165+Septiembre!K165+'Octubre '!K165+Noviembre!K165+'Diciembre '!K165</f>
        <v>0</v>
      </c>
      <c r="L165" s="115">
        <f>+enero!L165+Febrero!L165+'Marzo '!L165+'Abril '!L165+'Mayo '!L165+Junio!L165+Julio!L165+Agosto!L165+Septiembre!L165+'Octubre '!L165+Noviembre!L165+'Diciembre '!L165</f>
        <v>1</v>
      </c>
      <c r="M165" s="115">
        <f>+enero!M165+Febrero!M165+'Marzo '!M165+'Abril '!M165+'Mayo '!M165+Junio!M165+Julio!M165+Agosto!M165+Septiembre!M165+'Octubre '!M165+Noviembre!M165+'Diciembre '!M165</f>
        <v>1</v>
      </c>
      <c r="N165" s="115">
        <f>+enero!N165+Febrero!N165+'Marzo '!N165+'Abril '!N165+'Mayo '!N165+Junio!N165+Julio!N165+Agosto!N165+Septiembre!N165+'Octubre '!N165+Noviembre!N165+'Diciembre '!N165</f>
        <v>0</v>
      </c>
      <c r="O165" s="115">
        <f>+enero!O165+Febrero!O165+'Marzo '!O165+'Abril '!O165+'Mayo '!O165+Junio!O165+Julio!O165+Agosto!O165+Septiembre!O165+'Octubre '!O165+Noviembre!O165+'Diciembre '!O165</f>
        <v>0</v>
      </c>
      <c r="P165" s="115">
        <f>+enero!P165+Febrero!P165+'Marzo '!P165+'Abril '!P165+'Mayo '!P165+Junio!P165+Julio!P165+Agosto!P165+Septiembre!P165+'Octubre '!P165+Noviembre!P165+'Diciembre '!P165</f>
        <v>0</v>
      </c>
      <c r="Q165" s="115">
        <f>+enero!Q165+Febrero!Q165+'Marzo '!Q165+'Abril '!Q165+'Mayo '!Q165+Junio!Q165+Julio!Q165+Agosto!Q165+Septiembre!Q165+'Octubre '!Q165+Noviembre!Q165+'Diciembre '!Q165</f>
        <v>0</v>
      </c>
      <c r="R165" s="115">
        <f>+enero!R165+Febrero!R165+'Marzo '!R165+'Abril '!R165+'Mayo '!R165+Junio!R165+Julio!R165+Agosto!R165+Septiembre!R165+'Octubre '!R165+Noviembre!R165+'Diciembre '!R165</f>
        <v>0</v>
      </c>
      <c r="S165" s="115">
        <f>+enero!S165+Febrero!S165+'Marzo '!S165+'Abril '!S165+'Mayo '!S165+Junio!S165+Julio!S165+Agosto!S165+Septiembre!S165+'Octubre '!S165+Noviembre!S165+'Diciembre '!S165</f>
        <v>0</v>
      </c>
      <c r="T165" s="115">
        <f>+enero!T165+Febrero!T165+'Marzo '!T165+'Abril '!T165+'Mayo '!T165+Junio!T165+Julio!T165+Agosto!T165+Septiembre!T165+'Octubre '!T165+Noviembre!T165+'Diciembre '!T165</f>
        <v>0</v>
      </c>
      <c r="U165" s="115">
        <f>+enero!U165+Febrero!U165+'Marzo '!U165+'Abril '!U165+'Mayo '!U165+Junio!U165+Julio!U165+Agosto!U165+Septiembre!U165+'Octubre '!U165+Noviembre!U165+'Diciembre '!U165</f>
        <v>0</v>
      </c>
      <c r="V165" s="115">
        <f>+enero!V165+Febrero!V165+'Marzo '!V165+'Abril '!V165+'Mayo '!V165+Junio!V165+Julio!V165+Agosto!V165+Septiembre!V165+'Octubre '!V165+Noviembre!V165+'Diciembre '!V165</f>
        <v>0</v>
      </c>
      <c r="W165" s="115">
        <f>+enero!W165+Febrero!W165+'Marzo '!W165+'Abril '!W165+'Mayo '!W165+Junio!W165+Julio!W165+Agosto!W165+Septiembre!W165+'Octubre '!W165+Noviembre!W165+'Diciembre '!W165</f>
        <v>0</v>
      </c>
      <c r="X165" s="115">
        <f>+enero!X165+Febrero!X165+'Marzo '!X165+'Abril '!X165+'Mayo '!X165+Junio!X165+Julio!X165+Agosto!X165+Septiembre!X165+'Octubre '!X165+Noviembre!X165+'Diciembre '!X165</f>
        <v>1</v>
      </c>
      <c r="Y165" s="115">
        <f>+enero!Y165+Febrero!Y165+'Marzo '!Y165+'Abril '!Y165+'Mayo '!Y165+Junio!Y165+Julio!Y165+Agosto!Y165+Septiembre!Y165+'Octubre '!Y165+Noviembre!Y165+'Diciembre '!Y165</f>
        <v>0</v>
      </c>
      <c r="Z165" s="115">
        <f>+enero!Z165+Febrero!Z165+'Marzo '!Z165+'Abril '!Z165+'Mayo '!Z165+Junio!Z165+Julio!Z165+Agosto!Z165+Septiembre!Z165+'Octubre '!Z165+Noviembre!Z165+'Diciembre '!Z165</f>
        <v>0</v>
      </c>
      <c r="AA165" s="115">
        <f>+enero!AA165+Febrero!AA165+'Marzo '!AA165+'Abril '!AA165+'Mayo '!AA165+Junio!AA165+Julio!AA165+Agosto!AA165+Septiembre!AA165+'Octubre '!AA165+Noviembre!AA165+'Diciembre '!AA165</f>
        <v>0</v>
      </c>
      <c r="AB165" s="115">
        <f>+enero!AB165+Febrero!AB165+'Marzo '!AB165+'Abril '!AB165+'Mayo '!AB165+Junio!AB165+Julio!AB165+Agosto!AB165+Septiembre!AB165+'Octubre '!AB165+Noviembre!AB165+'Diciembre '!AB165</f>
        <v>0</v>
      </c>
      <c r="AC165" s="115">
        <f>+enero!AC165+Febrero!AC165+'Marzo '!AC165+'Abril '!AC165+'Mayo '!AC165+Junio!AC165+Julio!AC165+Agosto!AC165+Septiembre!AC165+'Octubre '!AC165+Noviembre!AC165+'Diciembre '!AC165</f>
        <v>0</v>
      </c>
      <c r="AD165" s="115">
        <f>+enero!AD165+Febrero!AD165+'Marzo '!AD165+'Abril '!AD165+'Mayo '!AD165+Junio!AD165+Julio!AD165+Agosto!AD165+Septiembre!AD165+'Octubre '!AD165+Noviembre!AD165+'Diciembre '!AD165</f>
        <v>0</v>
      </c>
      <c r="AE165" s="115">
        <f>+enero!AE165+Febrero!AE165+'Marzo '!AE165+'Abril '!AE165+'Mayo '!AE165+Junio!AE165+Julio!AE165+Agosto!AE165+Septiembre!AE165+'Octubre '!AE165+Noviembre!AE165+'Diciembre '!AE165</f>
        <v>0</v>
      </c>
      <c r="AF165" s="115">
        <f>+enero!AF165+Febrero!AF165+'Marzo '!AF165+'Abril '!AF165+'Mayo '!AF165+Junio!AF165+Julio!AF165+Agosto!AF165+Septiembre!AF165+'Octubre '!AF165+Noviembre!AF165+'Diciembre '!AF165</f>
        <v>0</v>
      </c>
      <c r="AG165" s="115">
        <f>+enero!AG165+Febrero!AG165+'Marzo '!AG165+'Abril '!AG165+'Mayo '!AG165+Junio!AG165+Julio!AG165+Agosto!AG165+Septiembre!AG165+'Octubre '!AG165+Noviembre!AG165+'Diciembre '!AG165</f>
        <v>0</v>
      </c>
      <c r="AH165" s="115">
        <f>+enero!AH165+Febrero!AH165+'Marzo '!AH165+'Abril '!AH165+'Mayo '!AH165+Junio!AH165+Julio!AH165+Agosto!AH165+Septiembre!AH165+'Octubre '!AH165+Noviembre!AH165+'Diciembre '!AH165</f>
        <v>0</v>
      </c>
      <c r="AI165" s="115">
        <f>+enero!AI165+Febrero!AI165+'Marzo '!AI165+'Abril '!AI165+'Mayo '!AI165+Junio!AI165+Julio!AI165+Agosto!AI165+Septiembre!AI165+'Octubre '!AI165+Noviembre!AI165+'Diciembre '!AI165</f>
        <v>0</v>
      </c>
      <c r="AJ165" s="115">
        <f>+enero!AJ165+Febrero!AJ165+'Marzo '!AJ165+'Abril '!AJ165+'Mayo '!AJ165+Junio!AJ165+Julio!AJ165+Agosto!AJ165+Septiembre!AJ165+'Octubre '!AJ165+Noviembre!AJ165+'Diciembre '!AJ165</f>
        <v>0</v>
      </c>
      <c r="AK165" s="115">
        <f>+enero!AK165+Febrero!AK165+'Marzo '!AK165+'Abril '!AK165+'Mayo '!AK165+Junio!AK165+Julio!AK165+Agosto!AK165+Septiembre!AK165+'Octubre '!AK165+Noviembre!AK165+'Diciembre '!AK165</f>
        <v>0</v>
      </c>
      <c r="AL165" s="115">
        <f>+enero!AL165+Febrero!AL165+'Marzo '!AL165+'Abril '!AL165+'Mayo '!AL165+Junio!AL165+Julio!AL165+Agosto!AL165+Septiembre!AL165+'Octubre '!AL165+Noviembre!AL165+'Diciembre '!AL165</f>
        <v>0</v>
      </c>
      <c r="AM165" s="115">
        <f>+enero!AM165+Febrero!AM165+'Marzo '!AM165+'Abril '!AM165+'Mayo '!AM165+Junio!AM165+Julio!AM165+Agosto!AM165+Septiembre!AM165+'Octubre '!AM165+Noviembre!AM165+'Diciembre '!AM165</f>
        <v>0</v>
      </c>
      <c r="AN165" s="115">
        <f>+enero!AN165+Febrero!AN165+'Marzo '!AN165+'Abril '!AN165+'Mayo '!AN165+Junio!AN165+Julio!AN165+Agosto!AN165+Septiembre!AN165+'Octubre '!AN165+Noviembre!AN165+'Diciembre '!AN165</f>
        <v>0</v>
      </c>
      <c r="AO165" s="115">
        <f>+enero!AO165+Febrero!AO165+'Marzo '!AO165+'Abril '!AO165+'Mayo '!AO165+Junio!AO165+Julio!AO165+Agosto!AO165+Septiembre!AO165+'Octubre '!AO165+Noviembre!AO165+'Diciembre '!AO165</f>
        <v>0</v>
      </c>
      <c r="AP165" s="115">
        <f>+enero!AP165+Febrero!AP165+'Marzo '!AP165+'Abril '!AP165+'Mayo '!AP165+Junio!AP165+Julio!AP165+Agosto!AP165+Septiembre!AP165+'Octubre '!AP165+Noviembre!AP165+'Diciembre '!AP165</f>
        <v>0</v>
      </c>
      <c r="AQ165" s="115">
        <f>+enero!AQ165+Febrero!AQ165+'Marzo '!AQ165+'Abril '!AQ165+'Mayo '!AQ165+Junio!AQ165+Julio!AQ165+Agosto!AQ165+Septiembre!AQ165+'Octubre '!AQ165+Noviembre!AQ165+'Diciembre '!AQ165</f>
        <v>0</v>
      </c>
      <c r="AR165" s="115">
        <f>+enero!AR165+Febrero!AR165+'Marzo '!AR165+'Abril '!AR165+'Mayo '!AR165+Junio!AR165+Julio!AR165+Agosto!AR165+Septiembre!AR165+'Octubre '!AR165+Noviembre!AR165+'Diciembre '!AR165</f>
        <v>0</v>
      </c>
      <c r="AS165" s="310" t="s">
        <v>194</v>
      </c>
      <c r="AT165" s="240"/>
      <c r="AU165" s="240"/>
      <c r="BY165" s="227"/>
      <c r="BZ165" s="227"/>
      <c r="CA165" s="227"/>
      <c r="CB165" s="227"/>
      <c r="CC165" s="227"/>
      <c r="CD165" s="227"/>
      <c r="CE165" s="227"/>
      <c r="CF165" s="227"/>
      <c r="CG165" s="494">
        <v>0</v>
      </c>
      <c r="CH165" s="494">
        <v>0</v>
      </c>
      <c r="CI165" s="494">
        <v>0</v>
      </c>
      <c r="CJ165" s="494"/>
      <c r="CK165" s="494"/>
      <c r="CL165" s="494"/>
      <c r="CM165" s="494"/>
      <c r="CN165" s="494"/>
      <c r="CO165" s="227"/>
    </row>
    <row r="166" spans="1:93" s="226" customFormat="1" x14ac:dyDescent="0.2">
      <c r="A166" s="1212" t="s">
        <v>183</v>
      </c>
      <c r="B166" s="1285"/>
      <c r="C166" s="1213"/>
      <c r="D166" s="408">
        <f t="shared" si="21"/>
        <v>13</v>
      </c>
      <c r="E166" s="408">
        <f t="shared" si="24"/>
        <v>4</v>
      </c>
      <c r="F166" s="408">
        <f t="shared" si="24"/>
        <v>9</v>
      </c>
      <c r="G166" s="115">
        <f>+enero!G166+Febrero!G166+'Marzo '!G166+'Abril '!G166+'Mayo '!G166+Junio!G166+Julio!G166+Agosto!G166+Septiembre!G166+'Octubre '!G166+Noviembre!G166+'Diciembre '!G166</f>
        <v>0</v>
      </c>
      <c r="H166" s="115">
        <f>+enero!H166+Febrero!H166+'Marzo '!H166+'Abril '!H166+'Mayo '!H166+Junio!H166+Julio!H166+Agosto!H166+Septiembre!H166+'Octubre '!H166+Noviembre!H166+'Diciembre '!H166</f>
        <v>0</v>
      </c>
      <c r="I166" s="115">
        <f>+enero!I166+Febrero!I166+'Marzo '!I166+'Abril '!I166+'Mayo '!I166+Junio!I166+Julio!I166+Agosto!I166+Septiembre!I166+'Octubre '!I166+Noviembre!I166+'Diciembre '!I166</f>
        <v>0</v>
      </c>
      <c r="J166" s="115">
        <f>+enero!J166+Febrero!J166+'Marzo '!J166+'Abril '!J166+'Mayo '!J166+Junio!J166+Julio!J166+Agosto!J166+Septiembre!J166+'Octubre '!J166+Noviembre!J166+'Diciembre '!J166</f>
        <v>1</v>
      </c>
      <c r="K166" s="115">
        <f>+enero!K166+Febrero!K166+'Marzo '!K166+'Abril '!K166+'Mayo '!K166+Junio!K166+Julio!K166+Agosto!K166+Septiembre!K166+'Octubre '!K166+Noviembre!K166+'Diciembre '!K166</f>
        <v>0</v>
      </c>
      <c r="L166" s="115">
        <f>+enero!L166+Febrero!L166+'Marzo '!L166+'Abril '!L166+'Mayo '!L166+Junio!L166+Julio!L166+Agosto!L166+Septiembre!L166+'Octubre '!L166+Noviembre!L166+'Diciembre '!L166</f>
        <v>0</v>
      </c>
      <c r="M166" s="115">
        <f>+enero!M166+Febrero!M166+'Marzo '!M166+'Abril '!M166+'Mayo '!M166+Junio!M166+Julio!M166+Agosto!M166+Septiembre!M166+'Octubre '!M166+Noviembre!M166+'Diciembre '!M166</f>
        <v>0</v>
      </c>
      <c r="N166" s="115">
        <f>+enero!N166+Febrero!N166+'Marzo '!N166+'Abril '!N166+'Mayo '!N166+Junio!N166+Julio!N166+Agosto!N166+Septiembre!N166+'Octubre '!N166+Noviembre!N166+'Diciembre '!N166</f>
        <v>0</v>
      </c>
      <c r="O166" s="115">
        <f>+enero!O166+Febrero!O166+'Marzo '!O166+'Abril '!O166+'Mayo '!O166+Junio!O166+Julio!O166+Agosto!O166+Septiembre!O166+'Octubre '!O166+Noviembre!O166+'Diciembre '!O166</f>
        <v>0</v>
      </c>
      <c r="P166" s="115">
        <f>+enero!P166+Febrero!P166+'Marzo '!P166+'Abril '!P166+'Mayo '!P166+Junio!P166+Julio!P166+Agosto!P166+Septiembre!P166+'Octubre '!P166+Noviembre!P166+'Diciembre '!P166</f>
        <v>1</v>
      </c>
      <c r="Q166" s="115">
        <f>+enero!Q166+Febrero!Q166+'Marzo '!Q166+'Abril '!Q166+'Mayo '!Q166+Junio!Q166+Julio!Q166+Agosto!Q166+Septiembre!Q166+'Octubre '!Q166+Noviembre!Q166+'Diciembre '!Q166</f>
        <v>0</v>
      </c>
      <c r="R166" s="115">
        <f>+enero!R166+Febrero!R166+'Marzo '!R166+'Abril '!R166+'Mayo '!R166+Junio!R166+Julio!R166+Agosto!R166+Septiembre!R166+'Octubre '!R166+Noviembre!R166+'Diciembre '!R166</f>
        <v>1</v>
      </c>
      <c r="S166" s="115">
        <f>+enero!S166+Febrero!S166+'Marzo '!S166+'Abril '!S166+'Mayo '!S166+Junio!S166+Julio!S166+Agosto!S166+Septiembre!S166+'Octubre '!S166+Noviembre!S166+'Diciembre '!S166</f>
        <v>0</v>
      </c>
      <c r="T166" s="115">
        <f>+enero!T166+Febrero!T166+'Marzo '!T166+'Abril '!T166+'Mayo '!T166+Junio!T166+Julio!T166+Agosto!T166+Septiembre!T166+'Octubre '!T166+Noviembre!T166+'Diciembre '!T166</f>
        <v>0</v>
      </c>
      <c r="U166" s="115">
        <f>+enero!U166+Febrero!U166+'Marzo '!U166+'Abril '!U166+'Mayo '!U166+Junio!U166+Julio!U166+Agosto!U166+Septiembre!U166+'Octubre '!U166+Noviembre!U166+'Diciembre '!U166</f>
        <v>0</v>
      </c>
      <c r="V166" s="115">
        <f>+enero!V166+Febrero!V166+'Marzo '!V166+'Abril '!V166+'Mayo '!V166+Junio!V166+Julio!V166+Agosto!V166+Septiembre!V166+'Octubre '!V166+Noviembre!V166+'Diciembre '!V166</f>
        <v>0</v>
      </c>
      <c r="W166" s="115">
        <f>+enero!W166+Febrero!W166+'Marzo '!W166+'Abril '!W166+'Mayo '!W166+Junio!W166+Julio!W166+Agosto!W166+Septiembre!W166+'Octubre '!W166+Noviembre!W166+'Diciembre '!W166</f>
        <v>1</v>
      </c>
      <c r="X166" s="115">
        <f>+enero!X166+Febrero!X166+'Marzo '!X166+'Abril '!X166+'Mayo '!X166+Junio!X166+Julio!X166+Agosto!X166+Septiembre!X166+'Octubre '!X166+Noviembre!X166+'Diciembre '!X166</f>
        <v>2</v>
      </c>
      <c r="Y166" s="115">
        <f>+enero!Y166+Febrero!Y166+'Marzo '!Y166+'Abril '!Y166+'Mayo '!Y166+Junio!Y166+Julio!Y166+Agosto!Y166+Septiembre!Y166+'Octubre '!Y166+Noviembre!Y166+'Diciembre '!Y166</f>
        <v>0</v>
      </c>
      <c r="Z166" s="115">
        <f>+enero!Z166+Febrero!Z166+'Marzo '!Z166+'Abril '!Z166+'Mayo '!Z166+Junio!Z166+Julio!Z166+Agosto!Z166+Septiembre!Z166+'Octubre '!Z166+Noviembre!Z166+'Diciembre '!Z166</f>
        <v>1</v>
      </c>
      <c r="AA166" s="115">
        <f>+enero!AA166+Febrero!AA166+'Marzo '!AA166+'Abril '!AA166+'Mayo '!AA166+Junio!AA166+Julio!AA166+Agosto!AA166+Septiembre!AA166+'Octubre '!AA166+Noviembre!AA166+'Diciembre '!AA166</f>
        <v>1</v>
      </c>
      <c r="AB166" s="115">
        <f>+enero!AB166+Febrero!AB166+'Marzo '!AB166+'Abril '!AB166+'Mayo '!AB166+Junio!AB166+Julio!AB166+Agosto!AB166+Septiembre!AB166+'Octubre '!AB166+Noviembre!AB166+'Diciembre '!AB166</f>
        <v>0</v>
      </c>
      <c r="AC166" s="115">
        <f>+enero!AC166+Febrero!AC166+'Marzo '!AC166+'Abril '!AC166+'Mayo '!AC166+Junio!AC166+Julio!AC166+Agosto!AC166+Septiembre!AC166+'Octubre '!AC166+Noviembre!AC166+'Diciembre '!AC166</f>
        <v>0</v>
      </c>
      <c r="AD166" s="115">
        <f>+enero!AD166+Febrero!AD166+'Marzo '!AD166+'Abril '!AD166+'Mayo '!AD166+Junio!AD166+Julio!AD166+Agosto!AD166+Septiembre!AD166+'Octubre '!AD166+Noviembre!AD166+'Diciembre '!AD166</f>
        <v>0</v>
      </c>
      <c r="AE166" s="115">
        <f>+enero!AE166+Febrero!AE166+'Marzo '!AE166+'Abril '!AE166+'Mayo '!AE166+Junio!AE166+Julio!AE166+Agosto!AE166+Septiembre!AE166+'Octubre '!AE166+Noviembre!AE166+'Diciembre '!AE166</f>
        <v>2</v>
      </c>
      <c r="AF166" s="115">
        <f>+enero!AF166+Febrero!AF166+'Marzo '!AF166+'Abril '!AF166+'Mayo '!AF166+Junio!AF166+Julio!AF166+Agosto!AF166+Septiembre!AF166+'Octubre '!AF166+Noviembre!AF166+'Diciembre '!AF166</f>
        <v>1</v>
      </c>
      <c r="AG166" s="115">
        <f>+enero!AG166+Febrero!AG166+'Marzo '!AG166+'Abril '!AG166+'Mayo '!AG166+Junio!AG166+Julio!AG166+Agosto!AG166+Septiembre!AG166+'Octubre '!AG166+Noviembre!AG166+'Diciembre '!AG166</f>
        <v>0</v>
      </c>
      <c r="AH166" s="115">
        <f>+enero!AH166+Febrero!AH166+'Marzo '!AH166+'Abril '!AH166+'Mayo '!AH166+Junio!AH166+Julio!AH166+Agosto!AH166+Septiembre!AH166+'Octubre '!AH166+Noviembre!AH166+'Diciembre '!AH166</f>
        <v>0</v>
      </c>
      <c r="AI166" s="115">
        <f>+enero!AI166+Febrero!AI166+'Marzo '!AI166+'Abril '!AI166+'Mayo '!AI166+Junio!AI166+Julio!AI166+Agosto!AI166+Septiembre!AI166+'Octubre '!AI166+Noviembre!AI166+'Diciembre '!AI166</f>
        <v>0</v>
      </c>
      <c r="AJ166" s="115">
        <f>+enero!AJ166+Febrero!AJ166+'Marzo '!AJ166+'Abril '!AJ166+'Mayo '!AJ166+Junio!AJ166+Julio!AJ166+Agosto!AJ166+Septiembre!AJ166+'Octubre '!AJ166+Noviembre!AJ166+'Diciembre '!AJ166</f>
        <v>0</v>
      </c>
      <c r="AK166" s="115">
        <f>+enero!AK166+Febrero!AK166+'Marzo '!AK166+'Abril '!AK166+'Mayo '!AK166+Junio!AK166+Julio!AK166+Agosto!AK166+Septiembre!AK166+'Octubre '!AK166+Noviembre!AK166+'Diciembre '!AK166</f>
        <v>0</v>
      </c>
      <c r="AL166" s="115">
        <f>+enero!AL166+Febrero!AL166+'Marzo '!AL166+'Abril '!AL166+'Mayo '!AL166+Junio!AL166+Julio!AL166+Agosto!AL166+Septiembre!AL166+'Octubre '!AL166+Noviembre!AL166+'Diciembre '!AL166</f>
        <v>1</v>
      </c>
      <c r="AM166" s="115">
        <f>+enero!AM166+Febrero!AM166+'Marzo '!AM166+'Abril '!AM166+'Mayo '!AM166+Junio!AM166+Julio!AM166+Agosto!AM166+Septiembre!AM166+'Octubre '!AM166+Noviembre!AM166+'Diciembre '!AM166</f>
        <v>0</v>
      </c>
      <c r="AN166" s="115">
        <f>+enero!AN166+Febrero!AN166+'Marzo '!AN166+'Abril '!AN166+'Mayo '!AN166+Junio!AN166+Julio!AN166+Agosto!AN166+Septiembre!AN166+'Octubre '!AN166+Noviembre!AN166+'Diciembre '!AN166</f>
        <v>1</v>
      </c>
      <c r="AO166" s="115">
        <f>+enero!AO166+Febrero!AO166+'Marzo '!AO166+'Abril '!AO166+'Mayo '!AO166+Junio!AO166+Julio!AO166+Agosto!AO166+Septiembre!AO166+'Octubre '!AO166+Noviembre!AO166+'Diciembre '!AO166</f>
        <v>0</v>
      </c>
      <c r="AP166" s="115">
        <f>+enero!AP166+Febrero!AP166+'Marzo '!AP166+'Abril '!AP166+'Mayo '!AP166+Junio!AP166+Julio!AP166+Agosto!AP166+Septiembre!AP166+'Octubre '!AP166+Noviembre!AP166+'Diciembre '!AP166</f>
        <v>0</v>
      </c>
      <c r="AQ166" s="115">
        <f>+enero!AQ166+Febrero!AQ166+'Marzo '!AQ166+'Abril '!AQ166+'Mayo '!AQ166+Junio!AQ166+Julio!AQ166+Agosto!AQ166+Septiembre!AQ166+'Octubre '!AQ166+Noviembre!AQ166+'Diciembre '!AQ166</f>
        <v>0</v>
      </c>
      <c r="AR166" s="115">
        <f>+enero!AR166+Febrero!AR166+'Marzo '!AR166+'Abril '!AR166+'Mayo '!AR166+Junio!AR166+Julio!AR166+Agosto!AR166+Septiembre!AR166+'Octubre '!AR166+Noviembre!AR166+'Diciembre '!AR166</f>
        <v>0</v>
      </c>
      <c r="AS166" s="310" t="s">
        <v>194</v>
      </c>
      <c r="AT166" s="240"/>
      <c r="AU166" s="240"/>
      <c r="BY166" s="227"/>
      <c r="BZ166" s="227"/>
      <c r="CA166" s="227"/>
      <c r="CB166" s="227"/>
      <c r="CC166" s="227"/>
      <c r="CD166" s="227"/>
      <c r="CE166" s="227"/>
      <c r="CF166" s="227"/>
      <c r="CG166" s="494"/>
      <c r="CH166" s="494"/>
      <c r="CI166" s="494">
        <v>0</v>
      </c>
      <c r="CJ166" s="494"/>
      <c r="CK166" s="494"/>
      <c r="CL166" s="494"/>
      <c r="CM166" s="494"/>
      <c r="CN166" s="494"/>
      <c r="CO166" s="227"/>
    </row>
    <row r="167" spans="1:93" s="226" customFormat="1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  <c r="BY167" s="227"/>
      <c r="BZ167" s="227"/>
      <c r="CA167" s="227"/>
      <c r="CB167" s="227"/>
      <c r="CC167" s="227"/>
      <c r="CD167" s="227"/>
      <c r="CE167" s="227"/>
      <c r="CF167" s="227"/>
      <c r="CG167" s="494"/>
      <c r="CH167" s="494"/>
      <c r="CI167" s="494"/>
      <c r="CJ167" s="494"/>
      <c r="CK167" s="494"/>
      <c r="CL167" s="494"/>
      <c r="CM167" s="494"/>
      <c r="CN167" s="494"/>
      <c r="CO167" s="227"/>
    </row>
    <row r="168" spans="1:93" s="226" customFormat="1" ht="14.25" customHeight="1" x14ac:dyDescent="0.2">
      <c r="A168" s="1301" t="s">
        <v>131</v>
      </c>
      <c r="B168" s="1301"/>
      <c r="C168" s="1301"/>
      <c r="D168" s="1160" t="s">
        <v>33</v>
      </c>
      <c r="E168" s="1160"/>
      <c r="F168" s="1160"/>
      <c r="G168" s="1244" t="s">
        <v>99</v>
      </c>
      <c r="H168" s="1244"/>
      <c r="I168" s="1245" t="s">
        <v>100</v>
      </c>
      <c r="J168" s="1245"/>
      <c r="K168" s="1245" t="s">
        <v>101</v>
      </c>
      <c r="L168" s="1245"/>
      <c r="M168" s="1244" t="s">
        <v>57</v>
      </c>
      <c r="N168" s="1244"/>
      <c r="O168" s="1190" t="s">
        <v>8</v>
      </c>
      <c r="P168" s="1191"/>
      <c r="Q168" s="1243" t="s">
        <v>59</v>
      </c>
      <c r="R168" s="1243"/>
      <c r="S168" s="1243" t="s">
        <v>60</v>
      </c>
      <c r="T168" s="1243"/>
      <c r="U168" s="1243" t="s">
        <v>61</v>
      </c>
      <c r="V168" s="1243"/>
      <c r="W168" s="1243" t="s">
        <v>62</v>
      </c>
      <c r="X168" s="1243"/>
      <c r="Y168" s="1243" t="s">
        <v>63</v>
      </c>
      <c r="Z168" s="1243"/>
      <c r="AA168" s="1243" t="s">
        <v>64</v>
      </c>
      <c r="AB168" s="1243"/>
      <c r="AC168" s="1243" t="s">
        <v>65</v>
      </c>
      <c r="AD168" s="1243"/>
      <c r="AE168" s="1243" t="s">
        <v>66</v>
      </c>
      <c r="AF168" s="1243"/>
      <c r="AG168" s="1243" t="s">
        <v>67</v>
      </c>
      <c r="AH168" s="1243"/>
      <c r="AI168" s="1243" t="s">
        <v>68</v>
      </c>
      <c r="AJ168" s="1243"/>
      <c r="AK168" s="1243" t="s">
        <v>69</v>
      </c>
      <c r="AL168" s="1243"/>
      <c r="AM168" s="1243" t="s">
        <v>70</v>
      </c>
      <c r="AN168" s="1171"/>
      <c r="AO168" s="1232" t="s">
        <v>77</v>
      </c>
      <c r="AP168" s="1233"/>
      <c r="AQ168" s="1234"/>
      <c r="AR168" s="1235" t="s">
        <v>249</v>
      </c>
      <c r="AS168" s="1237" t="s">
        <v>257</v>
      </c>
      <c r="AT168" s="1239" t="s">
        <v>251</v>
      </c>
      <c r="AU168" s="1239"/>
      <c r="AV168" s="411"/>
      <c r="BY168" s="227"/>
      <c r="BZ168" s="227"/>
      <c r="CA168" s="227"/>
      <c r="CB168" s="227"/>
      <c r="CC168" s="227"/>
      <c r="CD168" s="227"/>
      <c r="CE168" s="227"/>
      <c r="CF168" s="227"/>
      <c r="CG168" s="494"/>
      <c r="CH168" s="494"/>
      <c r="CI168" s="494"/>
      <c r="CJ168" s="494"/>
      <c r="CK168" s="494"/>
      <c r="CL168" s="494"/>
      <c r="CM168" s="494"/>
      <c r="CN168" s="494"/>
      <c r="CO168" s="227"/>
    </row>
    <row r="169" spans="1:93" s="226" customFormat="1" ht="20.25" customHeight="1" x14ac:dyDescent="0.2">
      <c r="A169" s="1302"/>
      <c r="B169" s="1302"/>
      <c r="C169" s="1302"/>
      <c r="D169" s="210" t="s">
        <v>149</v>
      </c>
      <c r="E169" s="195" t="s">
        <v>30</v>
      </c>
      <c r="F169" s="195" t="s">
        <v>48</v>
      </c>
      <c r="G169" s="202" t="s">
        <v>30</v>
      </c>
      <c r="H169" s="202" t="s">
        <v>48</v>
      </c>
      <c r="I169" s="202" t="s">
        <v>30</v>
      </c>
      <c r="J169" s="202" t="s">
        <v>48</v>
      </c>
      <c r="K169" s="202" t="s">
        <v>30</v>
      </c>
      <c r="L169" s="202" t="s">
        <v>48</v>
      </c>
      <c r="M169" s="202" t="s">
        <v>30</v>
      </c>
      <c r="N169" s="202" t="s">
        <v>48</v>
      </c>
      <c r="O169" s="202" t="s">
        <v>30</v>
      </c>
      <c r="P169" s="202" t="s">
        <v>48</v>
      </c>
      <c r="Q169" s="202" t="s">
        <v>30</v>
      </c>
      <c r="R169" s="202" t="s">
        <v>48</v>
      </c>
      <c r="S169" s="202" t="s">
        <v>30</v>
      </c>
      <c r="T169" s="202" t="s">
        <v>48</v>
      </c>
      <c r="U169" s="202" t="s">
        <v>30</v>
      </c>
      <c r="V169" s="202" t="s">
        <v>48</v>
      </c>
      <c r="W169" s="202" t="s">
        <v>30</v>
      </c>
      <c r="X169" s="202" t="s">
        <v>48</v>
      </c>
      <c r="Y169" s="202" t="s">
        <v>30</v>
      </c>
      <c r="Z169" s="202" t="s">
        <v>48</v>
      </c>
      <c r="AA169" s="202" t="s">
        <v>30</v>
      </c>
      <c r="AB169" s="202" t="s">
        <v>48</v>
      </c>
      <c r="AC169" s="202" t="s">
        <v>30</v>
      </c>
      <c r="AD169" s="202" t="s">
        <v>48</v>
      </c>
      <c r="AE169" s="202" t="s">
        <v>30</v>
      </c>
      <c r="AF169" s="202" t="s">
        <v>48</v>
      </c>
      <c r="AG169" s="202" t="s">
        <v>30</v>
      </c>
      <c r="AH169" s="202" t="s">
        <v>48</v>
      </c>
      <c r="AI169" s="202" t="s">
        <v>30</v>
      </c>
      <c r="AJ169" s="202" t="s">
        <v>48</v>
      </c>
      <c r="AK169" s="202" t="s">
        <v>30</v>
      </c>
      <c r="AL169" s="202" t="s">
        <v>48</v>
      </c>
      <c r="AM169" s="202" t="s">
        <v>30</v>
      </c>
      <c r="AN169" s="223" t="s">
        <v>48</v>
      </c>
      <c r="AO169" s="412" t="s">
        <v>231</v>
      </c>
      <c r="AP169" s="413" t="s">
        <v>233</v>
      </c>
      <c r="AQ169" s="414" t="s">
        <v>232</v>
      </c>
      <c r="AR169" s="1236"/>
      <c r="AS169" s="1238"/>
      <c r="AT169" s="111" t="s">
        <v>30</v>
      </c>
      <c r="AU169" s="111" t="s">
        <v>48</v>
      </c>
      <c r="AV169" s="227"/>
      <c r="BY169" s="227"/>
      <c r="BZ169" s="227"/>
      <c r="CA169" s="227"/>
      <c r="CB169" s="227"/>
      <c r="CC169" s="227"/>
      <c r="CD169" s="227"/>
      <c r="CE169" s="227"/>
      <c r="CF169" s="227"/>
      <c r="CG169" s="494"/>
      <c r="CH169" s="494"/>
      <c r="CI169" s="494"/>
      <c r="CJ169" s="494"/>
      <c r="CK169" s="494"/>
      <c r="CL169" s="494"/>
      <c r="CM169" s="494"/>
      <c r="CN169" s="494"/>
      <c r="CO169" s="227"/>
    </row>
    <row r="170" spans="1:93" s="226" customFormat="1" x14ac:dyDescent="0.2">
      <c r="A170" s="1240" t="s">
        <v>132</v>
      </c>
      <c r="B170" s="1240"/>
      <c r="C170" s="1240"/>
      <c r="D170" s="393">
        <f>SUM(E170+F170)</f>
        <v>164</v>
      </c>
      <c r="E170" s="393">
        <f>SUM(G170+I170+K170+M170+O170+Q170+S170+U170+W170+Y170+AA170+AC170+AE170+AG170+AI170+AK170+AM170)</f>
        <v>74</v>
      </c>
      <c r="F170" s="393">
        <f>SUM(H170+J170+L170+N170+P170+R170+T170+V170+X170+Z170+AB170+AD170+AF170+AH170+AJ170+AL170+AN170)</f>
        <v>90</v>
      </c>
      <c r="G170" s="30">
        <f>+enero!G170+Febrero!G170+'Marzo '!G170+'Abril '!G170+Junio!G170+Julio!G170+Agosto!G170+Septiembre!G170+'Octubre '!G170+Noviembre!G170+'Diciembre '!G170</f>
        <v>8</v>
      </c>
      <c r="H170" s="30">
        <f>+enero!H170+Febrero!H170+'Marzo '!H170+'Abril '!H170+Junio!H170+Julio!H170+Agosto!H170+Septiembre!H170+'Octubre '!H170+Noviembre!H170+'Diciembre '!H170</f>
        <v>8</v>
      </c>
      <c r="I170" s="30">
        <f>+enero!I170+Febrero!I170+'Marzo '!I170+'Abril '!I170+Junio!I170+Julio!I170+Agosto!I170+Septiembre!I170+'Octubre '!I170+Noviembre!I170+'Diciembre '!I170</f>
        <v>23</v>
      </c>
      <c r="J170" s="30">
        <f>+enero!J170+Febrero!J170+'Marzo '!J170+'Abril '!J170+Junio!J170+Julio!J170+Agosto!J170+Septiembre!J170+'Octubre '!J170+Noviembre!J170+'Diciembre '!J170</f>
        <v>6</v>
      </c>
      <c r="K170" s="30">
        <f>+enero!K170+Febrero!K170+'Marzo '!K170+'Abril '!K170+Junio!K170+Julio!K170+Agosto!K170+Septiembre!K170+'Octubre '!K170+Noviembre!K170+'Diciembre '!K170</f>
        <v>20</v>
      </c>
      <c r="L170" s="30">
        <f>+enero!L170+Febrero!L170+'Marzo '!L170+'Abril '!L170+Junio!L170+Julio!L170+Agosto!L170+Septiembre!L170+'Octubre '!L170+Noviembre!L170+'Diciembre '!L170</f>
        <v>7</v>
      </c>
      <c r="M170" s="30">
        <f>+enero!M170+Febrero!M170+'Marzo '!M170+'Abril '!M170+Junio!M170+Julio!M170+Agosto!M170+Septiembre!M170+'Octubre '!M170+Noviembre!M170+'Diciembre '!M170</f>
        <v>6</v>
      </c>
      <c r="N170" s="30">
        <f>+enero!N170+Febrero!N170+'Marzo '!N170+'Abril '!N170+Junio!N170+Julio!N170+Agosto!N170+Septiembre!N170+'Octubre '!N170+Noviembre!N170+'Diciembre '!N170</f>
        <v>8</v>
      </c>
      <c r="O170" s="30">
        <f>+enero!O170+Febrero!O170+'Marzo '!O170+'Abril '!O170+Junio!O170+Julio!O170+Agosto!O170+Septiembre!O170+'Octubre '!O170+Noviembre!O170+'Diciembre '!O170</f>
        <v>3</v>
      </c>
      <c r="P170" s="30">
        <f>+enero!P170+Febrero!P170+'Marzo '!P170+'Abril '!P170+Junio!P170+Julio!P170+Agosto!P170+Septiembre!P170+'Octubre '!P170+Noviembre!P170+'Diciembre '!P170</f>
        <v>2</v>
      </c>
      <c r="Q170" s="30">
        <f>+enero!Q170+Febrero!Q170+'Marzo '!Q170+'Abril '!Q170+Junio!Q170+Julio!Q170+Agosto!Q170+Septiembre!Q170+'Octubre '!Q170+Noviembre!Q170+'Diciembre '!Q170</f>
        <v>3</v>
      </c>
      <c r="R170" s="30">
        <f>+enero!R170+Febrero!R170+'Marzo '!R170+'Abril '!R170+Junio!R170+Julio!R170+Agosto!R170+Septiembre!R170+'Octubre '!R170+Noviembre!R170+'Diciembre '!R170</f>
        <v>6</v>
      </c>
      <c r="S170" s="30">
        <f>+enero!S170+Febrero!S170+'Marzo '!S170+'Abril '!S170+Junio!S170+Julio!S170+Agosto!S170+Septiembre!S170+'Octubre '!S170+Noviembre!S170+'Diciembre '!S170</f>
        <v>0</v>
      </c>
      <c r="T170" s="30">
        <f>+enero!T170+Febrero!T170+'Marzo '!T170+'Abril '!T170+Junio!T170+Julio!T170+Agosto!T170+Septiembre!T170+'Octubre '!T170+Noviembre!T170+'Diciembre '!T170</f>
        <v>5</v>
      </c>
      <c r="U170" s="30">
        <f>+enero!U170+Febrero!U170+'Marzo '!U170+'Abril '!U170+Junio!U170+Julio!U170+Agosto!U170+Septiembre!U170+'Octubre '!U170+Noviembre!U170+'Diciembre '!U170</f>
        <v>1</v>
      </c>
      <c r="V170" s="30">
        <f>+enero!V170+Febrero!V170+'Marzo '!V170+'Abril '!V170+Junio!V170+Julio!V170+Agosto!V170+Septiembre!V170+'Octubre '!V170+Noviembre!V170+'Diciembre '!V170</f>
        <v>6</v>
      </c>
      <c r="W170" s="30">
        <f>+enero!W170+Febrero!W170+'Marzo '!W170+'Abril '!W170+Junio!W170+Julio!W170+Agosto!W170+Septiembre!W170+'Octubre '!W170+Noviembre!W170+'Diciembre '!W170</f>
        <v>2</v>
      </c>
      <c r="X170" s="30">
        <f>+enero!X170+Febrero!X170+'Marzo '!X170+'Abril '!X170+Junio!X170+Julio!X170+Agosto!X170+Septiembre!X170+'Octubre '!X170+Noviembre!X170+'Diciembre '!X170</f>
        <v>3</v>
      </c>
      <c r="Y170" s="30">
        <f>+enero!Y170+Febrero!Y170+'Marzo '!Y170+'Abril '!Y170+Junio!Y170+Julio!Y170+Agosto!Y170+Septiembre!Y170+'Octubre '!Y170+Noviembre!Y170+'Diciembre '!Y170</f>
        <v>1</v>
      </c>
      <c r="Z170" s="30">
        <f>+enero!Z170+Febrero!Z170+'Marzo '!Z170+'Abril '!Z170+Junio!Z170+Julio!Z170+Agosto!Z170+Septiembre!Z170+'Octubre '!Z170+Noviembre!Z170+'Diciembre '!Z170</f>
        <v>7</v>
      </c>
      <c r="AA170" s="30">
        <f>+enero!AA170+Febrero!AA170+'Marzo '!AA170+'Abril '!AA170+Junio!AA170+Julio!AA170+Agosto!AA170+Septiembre!AA170+'Octubre '!AA170+Noviembre!AA170+'Diciembre '!AA170</f>
        <v>0</v>
      </c>
      <c r="AB170" s="30">
        <f>+enero!AB170+Febrero!AB170+'Marzo '!AB170+'Abril '!AB170+Junio!AB170+Julio!AB170+Agosto!AB170+Septiembre!AB170+'Octubre '!AB170+Noviembre!AB170+'Diciembre '!AB170</f>
        <v>1</v>
      </c>
      <c r="AC170" s="30">
        <f>+enero!AC170+Febrero!AC170+'Marzo '!AC170+'Abril '!AC170+Junio!AC170+Julio!AC170+Agosto!AC170+Septiembre!AC170+'Octubre '!AC170+Noviembre!AC170+'Diciembre '!AC170</f>
        <v>2</v>
      </c>
      <c r="AD170" s="30">
        <f>+enero!AD170+Febrero!AD170+'Marzo '!AD170+'Abril '!AD170+Junio!AD170+Julio!AD170+Agosto!AD170+Septiembre!AD170+'Octubre '!AD170+Noviembre!AD170+'Diciembre '!AD170</f>
        <v>13</v>
      </c>
      <c r="AE170" s="30">
        <f>+enero!AE170+Febrero!AE170+'Marzo '!AE170+'Abril '!AE170+Junio!AE170+Julio!AE170+Agosto!AE170+Septiembre!AE170+'Octubre '!AE170+Noviembre!AE170+'Diciembre '!AE170</f>
        <v>3</v>
      </c>
      <c r="AF170" s="30">
        <f>+enero!AF170+Febrero!AF170+'Marzo '!AF170+'Abril '!AF170+Junio!AF170+Julio!AF170+Agosto!AF170+Septiembre!AF170+'Octubre '!AF170+Noviembre!AF170+'Diciembre '!AF170</f>
        <v>9</v>
      </c>
      <c r="AG170" s="30">
        <f>+enero!AG170+Febrero!AG170+'Marzo '!AG170+'Abril '!AG170+Junio!AG170+Julio!AG170+Agosto!AG170+Septiembre!AG170+'Octubre '!AG170+Noviembre!AG170+'Diciembre '!AG170</f>
        <v>0</v>
      </c>
      <c r="AH170" s="30">
        <f>+enero!AH170+Febrero!AH170+'Marzo '!AH170+'Abril '!AH170+Junio!AH170+Julio!AH170+Agosto!AH170+Septiembre!AH170+'Octubre '!AH170+Noviembre!AH170+'Diciembre '!AH170</f>
        <v>3</v>
      </c>
      <c r="AI170" s="30">
        <f>+enero!AI170+Febrero!AI170+'Marzo '!AI170+'Abril '!AI170+Junio!AI170+Julio!AI170+Agosto!AI170+Septiembre!AI170+'Octubre '!AI170+Noviembre!AI170+'Diciembre '!AI170</f>
        <v>1</v>
      </c>
      <c r="AJ170" s="30">
        <f>+enero!AJ170+Febrero!AJ170+'Marzo '!AJ170+'Abril '!AJ170+Junio!AJ170+Julio!AJ170+Agosto!AJ170+Septiembre!AJ170+'Octubre '!AJ170+Noviembre!AJ170+'Diciembre '!AJ170</f>
        <v>1</v>
      </c>
      <c r="AK170" s="30">
        <f>+enero!AK170+Febrero!AK170+'Marzo '!AK170+'Abril '!AK170+Junio!AK170+Julio!AK170+Agosto!AK170+Septiembre!AK170+'Octubre '!AK170+Noviembre!AK170+'Diciembre '!AK170</f>
        <v>0</v>
      </c>
      <c r="AL170" s="30">
        <f>+enero!AL170+Febrero!AL170+'Marzo '!AL170+'Abril '!AL170+Junio!AL170+Julio!AL170+Agosto!AL170+Septiembre!AL170+'Octubre '!AL170+Noviembre!AL170+'Diciembre '!AL170</f>
        <v>2</v>
      </c>
      <c r="AM170" s="30">
        <f>+enero!AM170+Febrero!AM170+'Marzo '!AM170+'Abril '!AM170+Junio!AM170+Julio!AM170+Agosto!AM170+Septiembre!AM170+'Octubre '!AM170+Noviembre!AM170+'Diciembre '!AM170</f>
        <v>1</v>
      </c>
      <c r="AN170" s="30">
        <f>+enero!AN170+Febrero!AN170+'Marzo '!AN170+'Abril '!AN170+Junio!AN170+Julio!AN170+Agosto!AN170+Septiembre!AN170+'Octubre '!AN170+Noviembre!AN170+'Diciembre '!AN170</f>
        <v>3</v>
      </c>
      <c r="AO170" s="30">
        <f>+enero!AO170+Febrero!AO170+'Marzo '!AO170+'Abril '!AO170+Junio!AO170+Julio!AO170+Agosto!AO170+Septiembre!AO170+'Octubre '!AO170+Noviembre!AO170+'Diciembre '!AO170</f>
        <v>24</v>
      </c>
      <c r="AP170" s="30">
        <f>+enero!AP170+Febrero!AP170+'Marzo '!AP170+'Abril '!AP170+Junio!AP170+Julio!AP170+Agosto!AP170+Septiembre!AP170+'Octubre '!AP170+Noviembre!AP170+'Diciembre '!AP170</f>
        <v>1</v>
      </c>
      <c r="AQ170" s="30">
        <f>+enero!AQ170+Febrero!AQ170+'Marzo '!AQ170+'Abril '!AQ170+Junio!AQ170+Julio!AQ170+Agosto!AQ170+Septiembre!AQ170+'Octubre '!AQ170+Noviembre!AQ170+'Diciembre '!AQ170</f>
        <v>0</v>
      </c>
      <c r="AR170" s="30">
        <f>+enero!AR170+Febrero!AR170+'Marzo '!AR170+'Abril '!AR170+Junio!AR170+Julio!AR170+Agosto!AR170+Septiembre!AR170+'Octubre '!AR170+Noviembre!AR170+'Diciembre '!AR170</f>
        <v>0</v>
      </c>
      <c r="AS170" s="30">
        <f>+enero!AS170+Febrero!AS170+'Marzo '!AS170+'Abril '!AS170+Junio!AS170+Julio!AS170+Agosto!AS170+Septiembre!AS170+'Octubre '!AS170+Noviembre!AS170+'Diciembre '!AS170</f>
        <v>0</v>
      </c>
      <c r="AT170" s="30">
        <f>+enero!AT170+Febrero!AT170+'Marzo '!AT170+'Abril '!AT170+Junio!AT170+Julio!AT170+Agosto!AT170+Septiembre!AT170+'Octubre '!AT170+Noviembre!AT170+'Diciembre '!AT170</f>
        <v>0</v>
      </c>
      <c r="AU170" s="30">
        <f>+enero!AU170+Febrero!AU170+'Marzo '!AU170+'Abril '!AU170+Junio!AU170+Julio!AU170+Agosto!AU170+Septiembre!AU170+'Octubre '!AU170+Noviembre!AU170+'Diciembre '!AU170</f>
        <v>0</v>
      </c>
      <c r="AV170" s="310" t="s">
        <v>194</v>
      </c>
      <c r="BY170" s="227"/>
      <c r="BZ170" s="227"/>
      <c r="CA170" s="227"/>
      <c r="CB170" s="227"/>
      <c r="CC170" s="227"/>
      <c r="CD170" s="227"/>
      <c r="CE170" s="227"/>
      <c r="CF170" s="227"/>
      <c r="CG170" s="494">
        <v>0</v>
      </c>
      <c r="CH170" s="494">
        <v>0</v>
      </c>
      <c r="CI170" s="494">
        <v>0</v>
      </c>
      <c r="CJ170" s="494"/>
      <c r="CK170" s="494"/>
      <c r="CL170" s="494"/>
      <c r="CM170" s="494"/>
      <c r="CN170" s="494"/>
      <c r="CO170" s="227"/>
    </row>
    <row r="171" spans="1:93" s="226" customFormat="1" x14ac:dyDescent="0.2">
      <c r="A171" s="1241" t="s">
        <v>103</v>
      </c>
      <c r="B171" s="1242"/>
      <c r="C171" s="1242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  <c r="BY171" s="227"/>
      <c r="BZ171" s="227"/>
      <c r="CA171" s="227"/>
      <c r="CB171" s="227"/>
      <c r="CC171" s="227"/>
      <c r="CD171" s="227"/>
      <c r="CE171" s="227"/>
      <c r="CF171" s="227"/>
      <c r="CG171" s="494"/>
      <c r="CH171" s="494"/>
      <c r="CI171" s="494"/>
      <c r="CJ171" s="494"/>
      <c r="CK171" s="494"/>
      <c r="CL171" s="494"/>
      <c r="CM171" s="494"/>
      <c r="CN171" s="494"/>
      <c r="CO171" s="227"/>
    </row>
    <row r="172" spans="1:93" s="226" customFormat="1" x14ac:dyDescent="0.2">
      <c r="A172" s="1299" t="s">
        <v>184</v>
      </c>
      <c r="B172" s="1228" t="s">
        <v>258</v>
      </c>
      <c r="C172" s="1229"/>
      <c r="D172" s="394">
        <f t="shared" ref="D172:D178" si="25">SUM(E172+F172)</f>
        <v>0</v>
      </c>
      <c r="E172" s="394">
        <f t="shared" ref="E172:F178" si="26">SUM(G172+I172+K172+M172+O172+Q172+S172+U172+W172+Y172+AA172+AC172+AE172+AG172+AI172+AK172+AM172)</f>
        <v>0</v>
      </c>
      <c r="F172" s="394">
        <f t="shared" si="26"/>
        <v>0</v>
      </c>
      <c r="G172" s="20">
        <f>+enero!G172+Febrero!G172+'Marzo '!G172+'Abril '!G172+'Mayo '!G172+Junio!G172+Julio!G172+Agosto!G172+Septiembre!G172+'Octubre '!G172+Noviembre!G172+'Diciembre '!G172</f>
        <v>0</v>
      </c>
      <c r="H172" s="20">
        <f>+enero!H172+Febrero!H172+'Marzo '!H172+'Abril '!H172+'Mayo '!H172+Junio!H172+Julio!H172+Agosto!H172+Septiembre!H172+'Octubre '!H172+Noviembre!H172+'Diciembre '!H172</f>
        <v>0</v>
      </c>
      <c r="I172" s="20">
        <f>+enero!I172+Febrero!I172+'Marzo '!I172+'Abril '!I172+'Mayo '!I172+Junio!I172+Julio!I172+Agosto!I172+Septiembre!I172+'Octubre '!I172+Noviembre!I172+'Diciembre '!I172</f>
        <v>0</v>
      </c>
      <c r="J172" s="20">
        <f>+enero!J172+Febrero!J172+'Marzo '!J172+'Abril '!J172+'Mayo '!J172+Junio!J172+Julio!J172+Agosto!J172+Septiembre!J172+'Octubre '!J172+Noviembre!J172+'Diciembre '!J172</f>
        <v>0</v>
      </c>
      <c r="K172" s="20">
        <f>+enero!K172+Febrero!K172+'Marzo '!K172+'Abril '!K172+'Mayo '!K172+Junio!K172+Julio!K172+Agosto!K172+Septiembre!K172+'Octubre '!K172+Noviembre!K172+'Diciembre '!K172</f>
        <v>0</v>
      </c>
      <c r="L172" s="20">
        <f>+enero!L172+Febrero!L172+'Marzo '!L172+'Abril '!L172+'Mayo '!L172+Junio!L172+Julio!L172+Agosto!L172+Septiembre!L172+'Octubre '!L172+Noviembre!L172+'Diciembre '!L172</f>
        <v>0</v>
      </c>
      <c r="M172" s="20">
        <f>+enero!M172+Febrero!M172+'Marzo '!M172+'Abril '!M172+'Mayo '!M172+Junio!M172+Julio!M172+Agosto!M172+Septiembre!M172+'Octubre '!M172+Noviembre!M172+'Diciembre '!M172</f>
        <v>0</v>
      </c>
      <c r="N172" s="20">
        <f>+enero!N172+Febrero!N172+'Marzo '!N172+'Abril '!N172+'Mayo '!N172+Junio!N172+Julio!N172+Agosto!N172+Septiembre!N172+'Octubre '!N172+Noviembre!N172+'Diciembre '!N172</f>
        <v>0</v>
      </c>
      <c r="O172" s="20">
        <f>+enero!O172+Febrero!O172+'Marzo '!O172+'Abril '!O172+'Mayo '!O172+Junio!O172+Julio!O172+Agosto!O172+Septiembre!O172+'Octubre '!O172+Noviembre!O172+'Diciembre '!O172</f>
        <v>0</v>
      </c>
      <c r="P172" s="20">
        <f>+enero!P172+Febrero!P172+'Marzo '!P172+'Abril '!P172+'Mayo '!P172+Junio!P172+Julio!P172+Agosto!P172+Septiembre!P172+'Octubre '!P172+Noviembre!P172+'Diciembre '!P172</f>
        <v>0</v>
      </c>
      <c r="Q172" s="20">
        <f>+enero!Q172+Febrero!Q172+'Marzo '!Q172+'Abril '!Q172+'Mayo '!Q172+Junio!Q172+Julio!Q172+Agosto!Q172+Septiembre!Q172+'Octubre '!Q172+Noviembre!Q172+'Diciembre '!Q172</f>
        <v>0</v>
      </c>
      <c r="R172" s="20">
        <f>+enero!R172+Febrero!R172+'Marzo '!R172+'Abril '!R172+'Mayo '!R172+Junio!R172+Julio!R172+Agosto!R172+Septiembre!R172+'Octubre '!R172+Noviembre!R172+'Diciembre '!R172</f>
        <v>0</v>
      </c>
      <c r="S172" s="20">
        <f>+enero!S172+Febrero!S172+'Marzo '!S172+'Abril '!S172+'Mayo '!S172+Junio!S172+Julio!S172+Agosto!S172+Septiembre!S172+'Octubre '!S172+Noviembre!S172+'Diciembre '!S172</f>
        <v>0</v>
      </c>
      <c r="T172" s="20">
        <f>+enero!T172+Febrero!T172+'Marzo '!T172+'Abril '!T172+'Mayo '!T172+Junio!T172+Julio!T172+Agosto!T172+Septiembre!T172+'Octubre '!T172+Noviembre!T172+'Diciembre '!T172</f>
        <v>0</v>
      </c>
      <c r="U172" s="20">
        <f>+enero!U172+Febrero!U172+'Marzo '!U172+'Abril '!U172+'Mayo '!U172+Junio!U172+Julio!U172+Agosto!U172+Septiembre!U172+'Octubre '!U172+Noviembre!U172+'Diciembre '!U172</f>
        <v>0</v>
      </c>
      <c r="V172" s="20">
        <f>+enero!V172+Febrero!V172+'Marzo '!V172+'Abril '!V172+'Mayo '!V172+Junio!V172+Julio!V172+Agosto!V172+Septiembre!V172+'Octubre '!V172+Noviembre!V172+'Diciembre '!V172</f>
        <v>0</v>
      </c>
      <c r="W172" s="20">
        <f>+enero!W172+Febrero!W172+'Marzo '!W172+'Abril '!W172+'Mayo '!W172+Junio!W172+Julio!W172+Agosto!W172+Septiembre!W172+'Octubre '!W172+Noviembre!W172+'Diciembre '!W172</f>
        <v>0</v>
      </c>
      <c r="X172" s="20">
        <f>+enero!X172+Febrero!X172+'Marzo '!X172+'Abril '!X172+'Mayo '!X172+Junio!X172+Julio!X172+Agosto!X172+Septiembre!X172+'Octubre '!X172+Noviembre!X172+'Diciembre '!X172</f>
        <v>0</v>
      </c>
      <c r="Y172" s="20">
        <f>+enero!Y172+Febrero!Y172+'Marzo '!Y172+'Abril '!Y172+'Mayo '!Y172+Junio!Y172+Julio!Y172+Agosto!Y172+Septiembre!Y172+'Octubre '!Y172+Noviembre!Y172+'Diciembre '!Y172</f>
        <v>0</v>
      </c>
      <c r="Z172" s="20">
        <f>+enero!Z172+Febrero!Z172+'Marzo '!Z172+'Abril '!Z172+'Mayo '!Z172+Junio!Z172+Julio!Z172+Agosto!Z172+Septiembre!Z172+'Octubre '!Z172+Noviembre!Z172+'Diciembre '!Z172</f>
        <v>0</v>
      </c>
      <c r="AA172" s="20">
        <f>+enero!AA172+Febrero!AA172+'Marzo '!AA172+'Abril '!AA172+'Mayo '!AA172+Junio!AA172+Julio!AA172+Agosto!AA172+Septiembre!AA172+'Octubre '!AA172+Noviembre!AA172+'Diciembre '!AA172</f>
        <v>0</v>
      </c>
      <c r="AB172" s="20">
        <f>+enero!AB172+Febrero!AB172+'Marzo '!AB172+'Abril '!AB172+'Mayo '!AB172+Junio!AB172+Julio!AB172+Agosto!AB172+Septiembre!AB172+'Octubre '!AB172+Noviembre!AB172+'Diciembre '!AB172</f>
        <v>0</v>
      </c>
      <c r="AC172" s="20">
        <f>+enero!AC172+Febrero!AC172+'Marzo '!AC172+'Abril '!AC172+'Mayo '!AC172+Junio!AC172+Julio!AC172+Agosto!AC172+Septiembre!AC172+'Octubre '!AC172+Noviembre!AC172+'Diciembre '!AC172</f>
        <v>0</v>
      </c>
      <c r="AD172" s="20">
        <f>+enero!AD172+Febrero!AD172+'Marzo '!AD172+'Abril '!AD172+'Mayo '!AD172+Junio!AD172+Julio!AD172+Agosto!AD172+Septiembre!AD172+'Octubre '!AD172+Noviembre!AD172+'Diciembre '!AD172</f>
        <v>0</v>
      </c>
      <c r="AE172" s="20">
        <f>+enero!AE172+Febrero!AE172+'Marzo '!AE172+'Abril '!AE172+'Mayo '!AE172+Junio!AE172+Julio!AE172+Agosto!AE172+Septiembre!AE172+'Octubre '!AE172+Noviembre!AE172+'Diciembre '!AE172</f>
        <v>0</v>
      </c>
      <c r="AF172" s="20">
        <f>+enero!AF172+Febrero!AF172+'Marzo '!AF172+'Abril '!AF172+'Mayo '!AF172+Junio!AF172+Julio!AF172+Agosto!AF172+Septiembre!AF172+'Octubre '!AF172+Noviembre!AF172+'Diciembre '!AF172</f>
        <v>0</v>
      </c>
      <c r="AG172" s="20">
        <f>+enero!AG172+Febrero!AG172+'Marzo '!AG172+'Abril '!AG172+'Mayo '!AG172+Junio!AG172+Julio!AG172+Agosto!AG172+Septiembre!AG172+'Octubre '!AG172+Noviembre!AG172+'Diciembre '!AG172</f>
        <v>0</v>
      </c>
      <c r="AH172" s="20">
        <f>+enero!AH172+Febrero!AH172+'Marzo '!AH172+'Abril '!AH172+'Mayo '!AH172+Junio!AH172+Julio!AH172+Agosto!AH172+Septiembre!AH172+'Octubre '!AH172+Noviembre!AH172+'Diciembre '!AH172</f>
        <v>0</v>
      </c>
      <c r="AI172" s="20">
        <f>+enero!AI172+Febrero!AI172+'Marzo '!AI172+'Abril '!AI172+'Mayo '!AI172+Junio!AI172+Julio!AI172+Agosto!AI172+Septiembre!AI172+'Octubre '!AI172+Noviembre!AI172+'Diciembre '!AI172</f>
        <v>0</v>
      </c>
      <c r="AJ172" s="20">
        <f>+enero!AJ172+Febrero!AJ172+'Marzo '!AJ172+'Abril '!AJ172+'Mayo '!AJ172+Junio!AJ172+Julio!AJ172+Agosto!AJ172+Septiembre!AJ172+'Octubre '!AJ172+Noviembre!AJ172+'Diciembre '!AJ172</f>
        <v>0</v>
      </c>
      <c r="AK172" s="20">
        <f>+enero!AK172+Febrero!AK172+'Marzo '!AK172+'Abril '!AK172+'Mayo '!AK172+Junio!AK172+Julio!AK172+Agosto!AK172+Septiembre!AK172+'Octubre '!AK172+Noviembre!AK172+'Diciembre '!AK172</f>
        <v>0</v>
      </c>
      <c r="AL172" s="20">
        <f>+enero!AL172+Febrero!AL172+'Marzo '!AL172+'Abril '!AL172+'Mayo '!AL172+Junio!AL172+Julio!AL172+Agosto!AL172+Septiembre!AL172+'Octubre '!AL172+Noviembre!AL172+'Diciembre '!AL172</f>
        <v>0</v>
      </c>
      <c r="AM172" s="20">
        <f>+enero!AM172+Febrero!AM172+'Marzo '!AM172+'Abril '!AM172+'Mayo '!AM172+Junio!AM172+Julio!AM172+Agosto!AM172+Septiembre!AM172+'Octubre '!AM172+Noviembre!AM172+'Diciembre '!AM172</f>
        <v>0</v>
      </c>
      <c r="AN172" s="20">
        <f>+enero!AN172+Febrero!AN172+'Marzo '!AN172+'Abril '!AN172+'Mayo '!AN172+Junio!AN172+Julio!AN172+Agosto!AN172+Septiembre!AN172+'Octubre '!AN172+Noviembre!AN172+'Diciembre '!AN172</f>
        <v>0</v>
      </c>
      <c r="AO172" s="20">
        <f>+enero!AO172+Febrero!AO172+'Marzo '!AO172+'Abril '!AO172+'Mayo '!AO172+Junio!AO172+Julio!AO172+Agosto!AO172+Septiembre!AO172+'Octubre '!AO172+Noviembre!AO172+'Diciembre '!AO172</f>
        <v>0</v>
      </c>
      <c r="AP172" s="20">
        <f>+enero!AP172+Febrero!AP172+'Marzo '!AP172+'Abril '!AP172+'Mayo '!AP172+Junio!AP172+Julio!AP172+Agosto!AP172+Septiembre!AP172+'Octubre '!AP172+Noviembre!AP172+'Diciembre '!AP172</f>
        <v>0</v>
      </c>
      <c r="AQ172" s="20">
        <f>+enero!AQ172+Febrero!AQ172+'Marzo '!AQ172+'Abril '!AQ172+'Mayo '!AQ172+Junio!AQ172+Julio!AQ172+Agosto!AQ172+Septiembre!AQ172+'Octubre '!AQ172+Noviembre!AQ172+'Diciembre '!AQ172</f>
        <v>0</v>
      </c>
      <c r="AR172" s="20">
        <f>+enero!AR172+Febrero!AR172+'Marzo '!AR172+'Abril '!AR172+'Mayo '!AR172+Junio!AR172+Julio!AR172+Agosto!AR172+Septiembre!AR172+'Octubre '!AR172+Noviembre!AR172+'Diciembre '!AR172</f>
        <v>0</v>
      </c>
      <c r="AS172" s="20">
        <f>+enero!AS172+Febrero!AS172+'Marzo '!AS172+'Abril '!AS172+'Mayo '!AS172+Junio!AS172+Julio!AS172+Agosto!AS172+Septiembre!AS172+'Octubre '!AS172+Noviembre!AS172+'Diciembre '!AS172</f>
        <v>0</v>
      </c>
      <c r="AT172" s="20">
        <f>+enero!AT172+Febrero!AT172+'Marzo '!AT172+'Abril '!AT172+'Mayo '!AT172+Junio!AT172+Julio!AT172+Agosto!AT172+Septiembre!AT172+'Octubre '!AT172+Noviembre!AT172+'Diciembre '!AT172</f>
        <v>0</v>
      </c>
      <c r="AU172" s="20">
        <f>+enero!AU172+Febrero!AU172+'Marzo '!AU172+'Abril '!AU172+'Mayo '!AU172+Junio!AU172+Julio!AU172+Agosto!AU172+Septiembre!AU172+'Octubre '!AU172+Noviembre!AU172+'Diciembre '!AU172</f>
        <v>0</v>
      </c>
      <c r="AV172" s="310" t="s">
        <v>194</v>
      </c>
      <c r="BY172" s="227"/>
      <c r="BZ172" s="227"/>
      <c r="CA172" s="227"/>
      <c r="CB172" s="227"/>
      <c r="CC172" s="227"/>
      <c r="CD172" s="227"/>
      <c r="CE172" s="227"/>
      <c r="CF172" s="227"/>
      <c r="CG172" s="494">
        <v>0</v>
      </c>
      <c r="CH172" s="494">
        <v>0</v>
      </c>
      <c r="CI172" s="494">
        <v>0</v>
      </c>
      <c r="CJ172" s="494"/>
      <c r="CK172" s="494"/>
      <c r="CL172" s="494"/>
      <c r="CM172" s="494"/>
      <c r="CN172" s="494"/>
      <c r="CO172" s="227"/>
    </row>
    <row r="173" spans="1:93" s="226" customFormat="1" x14ac:dyDescent="0.2">
      <c r="A173" s="1300"/>
      <c r="B173" s="1225" t="s">
        <v>252</v>
      </c>
      <c r="C173" s="1226"/>
      <c r="D173" s="401">
        <f t="shared" si="25"/>
        <v>0</v>
      </c>
      <c r="E173" s="401">
        <f t="shared" si="26"/>
        <v>0</v>
      </c>
      <c r="F173" s="401">
        <f t="shared" si="26"/>
        <v>0</v>
      </c>
      <c r="G173" s="20">
        <f>+enero!G173+Febrero!G173+'Marzo '!G173+'Abril '!G173+'Mayo '!G173+Junio!G173+Julio!G173+Agosto!G173+Septiembre!G173+'Octubre '!G173+Noviembre!G173+'Diciembre '!G173</f>
        <v>0</v>
      </c>
      <c r="H173" s="20">
        <f>+enero!H173+Febrero!H173+'Marzo '!H173+'Abril '!H173+'Mayo '!H173+Junio!H173+Julio!H173+Agosto!H173+Septiembre!H173+'Octubre '!H173+Noviembre!H173+'Diciembre '!H173</f>
        <v>0</v>
      </c>
      <c r="I173" s="20">
        <f>+enero!I173+Febrero!I173+'Marzo '!I173+'Abril '!I173+'Mayo '!I173+Junio!I173+Julio!I173+Agosto!I173+Septiembre!I173+'Octubre '!I173+Noviembre!I173+'Diciembre '!I173</f>
        <v>0</v>
      </c>
      <c r="J173" s="20">
        <f>+enero!J173+Febrero!J173+'Marzo '!J173+'Abril '!J173+'Mayo '!J173+Junio!J173+Julio!J173+Agosto!J173+Septiembre!J173+'Octubre '!J173+Noviembre!J173+'Diciembre '!J173</f>
        <v>0</v>
      </c>
      <c r="K173" s="20">
        <f>+enero!K173+Febrero!K173+'Marzo '!K173+'Abril '!K173+'Mayo '!K173+Junio!K173+Julio!K173+Agosto!K173+Septiembre!K173+'Octubre '!K173+Noviembre!K173+'Diciembre '!K173</f>
        <v>0</v>
      </c>
      <c r="L173" s="20">
        <f>+enero!L173+Febrero!L173+'Marzo '!L173+'Abril '!L173+'Mayo '!L173+Junio!L173+Julio!L173+Agosto!L173+Septiembre!L173+'Octubre '!L173+Noviembre!L173+'Diciembre '!L173</f>
        <v>0</v>
      </c>
      <c r="M173" s="20">
        <f>+enero!M173+Febrero!M173+'Marzo '!M173+'Abril '!M173+'Mayo '!M173+Junio!M173+Julio!M173+Agosto!M173+Septiembre!M173+'Octubre '!M173+Noviembre!M173+'Diciembre '!M173</f>
        <v>0</v>
      </c>
      <c r="N173" s="20">
        <f>+enero!N173+Febrero!N173+'Marzo '!N173+'Abril '!N173+'Mayo '!N173+Junio!N173+Julio!N173+Agosto!N173+Septiembre!N173+'Octubre '!N173+Noviembre!N173+'Diciembre '!N173</f>
        <v>0</v>
      </c>
      <c r="O173" s="20">
        <f>+enero!O173+Febrero!O173+'Marzo '!O173+'Abril '!O173+'Mayo '!O173+Junio!O173+Julio!O173+Agosto!O173+Septiembre!O173+'Octubre '!O173+Noviembre!O173+'Diciembre '!O173</f>
        <v>0</v>
      </c>
      <c r="P173" s="20">
        <f>+enero!P173+Febrero!P173+'Marzo '!P173+'Abril '!P173+'Mayo '!P173+Junio!P173+Julio!P173+Agosto!P173+Septiembre!P173+'Octubre '!P173+Noviembre!P173+'Diciembre '!P173</f>
        <v>0</v>
      </c>
      <c r="Q173" s="20">
        <f>+enero!Q173+Febrero!Q173+'Marzo '!Q173+'Abril '!Q173+'Mayo '!Q173+Junio!Q173+Julio!Q173+Agosto!Q173+Septiembre!Q173+'Octubre '!Q173+Noviembre!Q173+'Diciembre '!Q173</f>
        <v>0</v>
      </c>
      <c r="R173" s="20">
        <f>+enero!R173+Febrero!R173+'Marzo '!R173+'Abril '!R173+'Mayo '!R173+Junio!R173+Julio!R173+Agosto!R173+Septiembre!R173+'Octubre '!R173+Noviembre!R173+'Diciembre '!R173</f>
        <v>0</v>
      </c>
      <c r="S173" s="20">
        <f>+enero!S173+Febrero!S173+'Marzo '!S173+'Abril '!S173+'Mayo '!S173+Junio!S173+Julio!S173+Agosto!S173+Septiembre!S173+'Octubre '!S173+Noviembre!S173+'Diciembre '!S173</f>
        <v>0</v>
      </c>
      <c r="T173" s="20">
        <f>+enero!T173+Febrero!T173+'Marzo '!T173+'Abril '!T173+'Mayo '!T173+Junio!T173+Julio!T173+Agosto!T173+Septiembre!T173+'Octubre '!T173+Noviembre!T173+'Diciembre '!T173</f>
        <v>0</v>
      </c>
      <c r="U173" s="20">
        <f>+enero!U173+Febrero!U173+'Marzo '!U173+'Abril '!U173+'Mayo '!U173+Junio!U173+Julio!U173+Agosto!U173+Septiembre!U173+'Octubre '!U173+Noviembre!U173+'Diciembre '!U173</f>
        <v>0</v>
      </c>
      <c r="V173" s="20">
        <f>+enero!V173+Febrero!V173+'Marzo '!V173+'Abril '!V173+'Mayo '!V173+Junio!V173+Julio!V173+Agosto!V173+Septiembre!V173+'Octubre '!V173+Noviembre!V173+'Diciembre '!V173</f>
        <v>0</v>
      </c>
      <c r="W173" s="20">
        <f>+enero!W173+Febrero!W173+'Marzo '!W173+'Abril '!W173+'Mayo '!W173+Junio!W173+Julio!W173+Agosto!W173+Septiembre!W173+'Octubre '!W173+Noviembre!W173+'Diciembre '!W173</f>
        <v>0</v>
      </c>
      <c r="X173" s="20">
        <f>+enero!X173+Febrero!X173+'Marzo '!X173+'Abril '!X173+'Mayo '!X173+Junio!X173+Julio!X173+Agosto!X173+Septiembre!X173+'Octubre '!X173+Noviembre!X173+'Diciembre '!X173</f>
        <v>0</v>
      </c>
      <c r="Y173" s="20">
        <f>+enero!Y173+Febrero!Y173+'Marzo '!Y173+'Abril '!Y173+'Mayo '!Y173+Junio!Y173+Julio!Y173+Agosto!Y173+Septiembre!Y173+'Octubre '!Y173+Noviembre!Y173+'Diciembre '!Y173</f>
        <v>0</v>
      </c>
      <c r="Z173" s="20">
        <f>+enero!Z173+Febrero!Z173+'Marzo '!Z173+'Abril '!Z173+'Mayo '!Z173+Junio!Z173+Julio!Z173+Agosto!Z173+Septiembre!Z173+'Octubre '!Z173+Noviembre!Z173+'Diciembre '!Z173</f>
        <v>0</v>
      </c>
      <c r="AA173" s="20">
        <f>+enero!AA173+Febrero!AA173+'Marzo '!AA173+'Abril '!AA173+'Mayo '!AA173+Junio!AA173+Julio!AA173+Agosto!AA173+Septiembre!AA173+'Octubre '!AA173+Noviembre!AA173+'Diciembre '!AA173</f>
        <v>0</v>
      </c>
      <c r="AB173" s="20">
        <f>+enero!AB173+Febrero!AB173+'Marzo '!AB173+'Abril '!AB173+'Mayo '!AB173+Junio!AB173+Julio!AB173+Agosto!AB173+Septiembre!AB173+'Octubre '!AB173+Noviembre!AB173+'Diciembre '!AB173</f>
        <v>0</v>
      </c>
      <c r="AC173" s="20">
        <f>+enero!AC173+Febrero!AC173+'Marzo '!AC173+'Abril '!AC173+'Mayo '!AC173+Junio!AC173+Julio!AC173+Agosto!AC173+Septiembre!AC173+'Octubre '!AC173+Noviembre!AC173+'Diciembre '!AC173</f>
        <v>0</v>
      </c>
      <c r="AD173" s="20">
        <f>+enero!AD173+Febrero!AD173+'Marzo '!AD173+'Abril '!AD173+'Mayo '!AD173+Junio!AD173+Julio!AD173+Agosto!AD173+Septiembre!AD173+'Octubre '!AD173+Noviembre!AD173+'Diciembre '!AD173</f>
        <v>0</v>
      </c>
      <c r="AE173" s="20">
        <f>+enero!AE173+Febrero!AE173+'Marzo '!AE173+'Abril '!AE173+'Mayo '!AE173+Junio!AE173+Julio!AE173+Agosto!AE173+Septiembre!AE173+'Octubre '!AE173+Noviembre!AE173+'Diciembre '!AE173</f>
        <v>0</v>
      </c>
      <c r="AF173" s="20">
        <f>+enero!AF173+Febrero!AF173+'Marzo '!AF173+'Abril '!AF173+'Mayo '!AF173+Junio!AF173+Julio!AF173+Agosto!AF173+Septiembre!AF173+'Octubre '!AF173+Noviembre!AF173+'Diciembre '!AF173</f>
        <v>0</v>
      </c>
      <c r="AG173" s="20">
        <f>+enero!AG173+Febrero!AG173+'Marzo '!AG173+'Abril '!AG173+'Mayo '!AG173+Junio!AG173+Julio!AG173+Agosto!AG173+Septiembre!AG173+'Octubre '!AG173+Noviembre!AG173+'Diciembre '!AG173</f>
        <v>0</v>
      </c>
      <c r="AH173" s="20">
        <f>+enero!AH173+Febrero!AH173+'Marzo '!AH173+'Abril '!AH173+'Mayo '!AH173+Junio!AH173+Julio!AH173+Agosto!AH173+Septiembre!AH173+'Octubre '!AH173+Noviembre!AH173+'Diciembre '!AH173</f>
        <v>0</v>
      </c>
      <c r="AI173" s="20">
        <f>+enero!AI173+Febrero!AI173+'Marzo '!AI173+'Abril '!AI173+'Mayo '!AI173+Junio!AI173+Julio!AI173+Agosto!AI173+Septiembre!AI173+'Octubre '!AI173+Noviembre!AI173+'Diciembre '!AI173</f>
        <v>0</v>
      </c>
      <c r="AJ173" s="20">
        <f>+enero!AJ173+Febrero!AJ173+'Marzo '!AJ173+'Abril '!AJ173+'Mayo '!AJ173+Junio!AJ173+Julio!AJ173+Agosto!AJ173+Septiembre!AJ173+'Octubre '!AJ173+Noviembre!AJ173+'Diciembre '!AJ173</f>
        <v>0</v>
      </c>
      <c r="AK173" s="20">
        <f>+enero!AK173+Febrero!AK173+'Marzo '!AK173+'Abril '!AK173+'Mayo '!AK173+Junio!AK173+Julio!AK173+Agosto!AK173+Septiembre!AK173+'Octubre '!AK173+Noviembre!AK173+'Diciembre '!AK173</f>
        <v>0</v>
      </c>
      <c r="AL173" s="20">
        <f>+enero!AL173+Febrero!AL173+'Marzo '!AL173+'Abril '!AL173+'Mayo '!AL173+Junio!AL173+Julio!AL173+Agosto!AL173+Septiembre!AL173+'Octubre '!AL173+Noviembre!AL173+'Diciembre '!AL173</f>
        <v>0</v>
      </c>
      <c r="AM173" s="20">
        <f>+enero!AM173+Febrero!AM173+'Marzo '!AM173+'Abril '!AM173+'Mayo '!AM173+Junio!AM173+Julio!AM173+Agosto!AM173+Septiembre!AM173+'Octubre '!AM173+Noviembre!AM173+'Diciembre '!AM173</f>
        <v>0</v>
      </c>
      <c r="AN173" s="20">
        <f>+enero!AN173+Febrero!AN173+'Marzo '!AN173+'Abril '!AN173+'Mayo '!AN173+Junio!AN173+Julio!AN173+Agosto!AN173+Septiembre!AN173+'Octubre '!AN173+Noviembre!AN173+'Diciembre '!AN173</f>
        <v>0</v>
      </c>
      <c r="AO173" s="20">
        <f>+enero!AO173+Febrero!AO173+'Marzo '!AO173+'Abril '!AO173+'Mayo '!AO173+Junio!AO173+Julio!AO173+Agosto!AO173+Septiembre!AO173+'Octubre '!AO173+Noviembre!AO173+'Diciembre '!AO173</f>
        <v>0</v>
      </c>
      <c r="AP173" s="20">
        <f>+enero!AP173+Febrero!AP173+'Marzo '!AP173+'Abril '!AP173+'Mayo '!AP173+Junio!AP173+Julio!AP173+Agosto!AP173+Septiembre!AP173+'Octubre '!AP173+Noviembre!AP173+'Diciembre '!AP173</f>
        <v>0</v>
      </c>
      <c r="AQ173" s="20">
        <f>+enero!AQ173+Febrero!AQ173+'Marzo '!AQ173+'Abril '!AQ173+'Mayo '!AQ173+Junio!AQ173+Julio!AQ173+Agosto!AQ173+Septiembre!AQ173+'Octubre '!AQ173+Noviembre!AQ173+'Diciembre '!AQ173</f>
        <v>0</v>
      </c>
      <c r="AR173" s="20">
        <f>+enero!AR173+Febrero!AR173+'Marzo '!AR173+'Abril '!AR173+'Mayo '!AR173+Junio!AR173+Julio!AR173+Agosto!AR173+Septiembre!AR173+'Octubre '!AR173+Noviembre!AR173+'Diciembre '!AR173</f>
        <v>0</v>
      </c>
      <c r="AS173" s="20">
        <f>+enero!AS173+Febrero!AS173+'Marzo '!AS173+'Abril '!AS173+'Mayo '!AS173+Junio!AS173+Julio!AS173+Agosto!AS173+Septiembre!AS173+'Octubre '!AS173+Noviembre!AS173+'Diciembre '!AS173</f>
        <v>0</v>
      </c>
      <c r="AT173" s="20">
        <f>+enero!AT173+Febrero!AT173+'Marzo '!AT173+'Abril '!AT173+'Mayo '!AT173+Junio!AT173+Julio!AT173+Agosto!AT173+Septiembre!AT173+'Octubre '!AT173+Noviembre!AT173+'Diciembre '!AT173</f>
        <v>0</v>
      </c>
      <c r="AU173" s="20">
        <f>+enero!AU173+Febrero!AU173+'Marzo '!AU173+'Abril '!AU173+'Mayo '!AU173+Junio!AU173+Julio!AU173+Agosto!AU173+Septiembre!AU173+'Octubre '!AU173+Noviembre!AU173+'Diciembre '!AU173</f>
        <v>0</v>
      </c>
      <c r="AV173" s="310" t="s">
        <v>194</v>
      </c>
      <c r="BY173" s="227"/>
      <c r="BZ173" s="227"/>
      <c r="CA173" s="227"/>
      <c r="CB173" s="227"/>
      <c r="CC173" s="227"/>
      <c r="CD173" s="227"/>
      <c r="CE173" s="227"/>
      <c r="CF173" s="227"/>
      <c r="CG173" s="494">
        <v>0</v>
      </c>
      <c r="CH173" s="494">
        <v>0</v>
      </c>
      <c r="CI173" s="494">
        <v>0</v>
      </c>
      <c r="CJ173" s="494"/>
      <c r="CK173" s="494"/>
      <c r="CL173" s="494"/>
      <c r="CM173" s="494"/>
      <c r="CN173" s="494"/>
      <c r="CO173" s="227"/>
    </row>
    <row r="174" spans="1:93" s="226" customFormat="1" x14ac:dyDescent="0.2">
      <c r="A174" s="1230" t="s">
        <v>105</v>
      </c>
      <c r="B174" s="1230"/>
      <c r="C174" s="1231"/>
      <c r="D174" s="397">
        <f t="shared" si="25"/>
        <v>0</v>
      </c>
      <c r="E174" s="397">
        <f t="shared" si="26"/>
        <v>0</v>
      </c>
      <c r="F174" s="397">
        <f t="shared" si="26"/>
        <v>0</v>
      </c>
      <c r="G174" s="20">
        <f>+enero!G174+Febrero!G174+'Marzo '!G174+'Abril '!G174+'Mayo '!G174+Junio!G174+Julio!G174+Agosto!G174+Septiembre!G174+'Octubre '!G174+Noviembre!G174+'Diciembre '!G174</f>
        <v>0</v>
      </c>
      <c r="H174" s="20">
        <f>+enero!H174+Febrero!H174+'Marzo '!H174+'Abril '!H174+'Mayo '!H174+Junio!H174+Julio!H174+Agosto!H174+Septiembre!H174+'Octubre '!H174+Noviembre!H174+'Diciembre '!H174</f>
        <v>0</v>
      </c>
      <c r="I174" s="20">
        <f>+enero!I174+Febrero!I174+'Marzo '!I174+'Abril '!I174+'Mayo '!I174+Junio!I174+Julio!I174+Agosto!I174+Septiembre!I174+'Octubre '!I174+Noviembre!I174+'Diciembre '!I174</f>
        <v>0</v>
      </c>
      <c r="J174" s="20">
        <f>+enero!J174+Febrero!J174+'Marzo '!J174+'Abril '!J174+'Mayo '!J174+Junio!J174+Julio!J174+Agosto!J174+Septiembre!J174+'Octubre '!J174+Noviembre!J174+'Diciembre '!J174</f>
        <v>0</v>
      </c>
      <c r="K174" s="20">
        <f>+enero!K174+Febrero!K174+'Marzo '!K174+'Abril '!K174+'Mayo '!K174+Junio!K174+Julio!K174+Agosto!K174+Septiembre!K174+'Octubre '!K174+Noviembre!K174+'Diciembre '!K174</f>
        <v>0</v>
      </c>
      <c r="L174" s="20">
        <f>+enero!L174+Febrero!L174+'Marzo '!L174+'Abril '!L174+'Mayo '!L174+Junio!L174+Julio!L174+Agosto!L174+Septiembre!L174+'Octubre '!L174+Noviembre!L174+'Diciembre '!L174</f>
        <v>0</v>
      </c>
      <c r="M174" s="20">
        <f>+enero!M174+Febrero!M174+'Marzo '!M174+'Abril '!M174+'Mayo '!M174+Junio!M174+Julio!M174+Agosto!M174+Septiembre!M174+'Octubre '!M174+Noviembre!M174+'Diciembre '!M174</f>
        <v>0</v>
      </c>
      <c r="N174" s="20">
        <f>+enero!N174+Febrero!N174+'Marzo '!N174+'Abril '!N174+'Mayo '!N174+Junio!N174+Julio!N174+Agosto!N174+Septiembre!N174+'Octubre '!N174+Noviembre!N174+'Diciembre '!N174</f>
        <v>0</v>
      </c>
      <c r="O174" s="20">
        <f>+enero!O174+Febrero!O174+'Marzo '!O174+'Abril '!O174+'Mayo '!O174+Junio!O174+Julio!O174+Agosto!O174+Septiembre!O174+'Octubre '!O174+Noviembre!O174+'Diciembre '!O174</f>
        <v>0</v>
      </c>
      <c r="P174" s="20">
        <f>+enero!P174+Febrero!P174+'Marzo '!P174+'Abril '!P174+'Mayo '!P174+Junio!P174+Julio!P174+Agosto!P174+Septiembre!P174+'Octubre '!P174+Noviembre!P174+'Diciembre '!P174</f>
        <v>0</v>
      </c>
      <c r="Q174" s="20">
        <f>+enero!Q174+Febrero!Q174+'Marzo '!Q174+'Abril '!Q174+'Mayo '!Q174+Junio!Q174+Julio!Q174+Agosto!Q174+Septiembre!Q174+'Octubre '!Q174+Noviembre!Q174+'Diciembre '!Q174</f>
        <v>0</v>
      </c>
      <c r="R174" s="20">
        <f>+enero!R174+Febrero!R174+'Marzo '!R174+'Abril '!R174+'Mayo '!R174+Junio!R174+Julio!R174+Agosto!R174+Septiembre!R174+'Octubre '!R174+Noviembre!R174+'Diciembre '!R174</f>
        <v>0</v>
      </c>
      <c r="S174" s="20">
        <f>+enero!S174+Febrero!S174+'Marzo '!S174+'Abril '!S174+'Mayo '!S174+Junio!S174+Julio!S174+Agosto!S174+Septiembre!S174+'Octubre '!S174+Noviembre!S174+'Diciembre '!S174</f>
        <v>0</v>
      </c>
      <c r="T174" s="20">
        <f>+enero!T174+Febrero!T174+'Marzo '!T174+'Abril '!T174+'Mayo '!T174+Junio!T174+Julio!T174+Agosto!T174+Septiembre!T174+'Octubre '!T174+Noviembre!T174+'Diciembre '!T174</f>
        <v>0</v>
      </c>
      <c r="U174" s="20">
        <f>+enero!U174+Febrero!U174+'Marzo '!U174+'Abril '!U174+'Mayo '!U174+Junio!U174+Julio!U174+Agosto!U174+Septiembre!U174+'Octubre '!U174+Noviembre!U174+'Diciembre '!U174</f>
        <v>0</v>
      </c>
      <c r="V174" s="20">
        <f>+enero!V174+Febrero!V174+'Marzo '!V174+'Abril '!V174+'Mayo '!V174+Junio!V174+Julio!V174+Agosto!V174+Septiembre!V174+'Octubre '!V174+Noviembre!V174+'Diciembre '!V174</f>
        <v>0</v>
      </c>
      <c r="W174" s="20">
        <f>+enero!W174+Febrero!W174+'Marzo '!W174+'Abril '!W174+'Mayo '!W174+Junio!W174+Julio!W174+Agosto!W174+Septiembre!W174+'Octubre '!W174+Noviembre!W174+'Diciembre '!W174</f>
        <v>0</v>
      </c>
      <c r="X174" s="20">
        <f>+enero!X174+Febrero!X174+'Marzo '!X174+'Abril '!X174+'Mayo '!X174+Junio!X174+Julio!X174+Agosto!X174+Septiembre!X174+'Octubre '!X174+Noviembre!X174+'Diciembre '!X174</f>
        <v>0</v>
      </c>
      <c r="Y174" s="20">
        <f>+enero!Y174+Febrero!Y174+'Marzo '!Y174+'Abril '!Y174+'Mayo '!Y174+Junio!Y174+Julio!Y174+Agosto!Y174+Septiembre!Y174+'Octubre '!Y174+Noviembre!Y174+'Diciembre '!Y174</f>
        <v>0</v>
      </c>
      <c r="Z174" s="20">
        <f>+enero!Z174+Febrero!Z174+'Marzo '!Z174+'Abril '!Z174+'Mayo '!Z174+Junio!Z174+Julio!Z174+Agosto!Z174+Septiembre!Z174+'Octubre '!Z174+Noviembre!Z174+'Diciembre '!Z174</f>
        <v>0</v>
      </c>
      <c r="AA174" s="20">
        <f>+enero!AA174+Febrero!AA174+'Marzo '!AA174+'Abril '!AA174+'Mayo '!AA174+Junio!AA174+Julio!AA174+Agosto!AA174+Septiembre!AA174+'Octubre '!AA174+Noviembre!AA174+'Diciembre '!AA174</f>
        <v>0</v>
      </c>
      <c r="AB174" s="20">
        <f>+enero!AB174+Febrero!AB174+'Marzo '!AB174+'Abril '!AB174+'Mayo '!AB174+Junio!AB174+Julio!AB174+Agosto!AB174+Septiembre!AB174+'Octubre '!AB174+Noviembre!AB174+'Diciembre '!AB174</f>
        <v>0</v>
      </c>
      <c r="AC174" s="20">
        <f>+enero!AC174+Febrero!AC174+'Marzo '!AC174+'Abril '!AC174+'Mayo '!AC174+Junio!AC174+Julio!AC174+Agosto!AC174+Septiembre!AC174+'Octubre '!AC174+Noviembre!AC174+'Diciembre '!AC174</f>
        <v>0</v>
      </c>
      <c r="AD174" s="20">
        <f>+enero!AD174+Febrero!AD174+'Marzo '!AD174+'Abril '!AD174+'Mayo '!AD174+Junio!AD174+Julio!AD174+Agosto!AD174+Septiembre!AD174+'Octubre '!AD174+Noviembre!AD174+'Diciembre '!AD174</f>
        <v>0</v>
      </c>
      <c r="AE174" s="20">
        <f>+enero!AE174+Febrero!AE174+'Marzo '!AE174+'Abril '!AE174+'Mayo '!AE174+Junio!AE174+Julio!AE174+Agosto!AE174+Septiembre!AE174+'Octubre '!AE174+Noviembre!AE174+'Diciembre '!AE174</f>
        <v>0</v>
      </c>
      <c r="AF174" s="20">
        <f>+enero!AF174+Febrero!AF174+'Marzo '!AF174+'Abril '!AF174+'Mayo '!AF174+Junio!AF174+Julio!AF174+Agosto!AF174+Septiembre!AF174+'Octubre '!AF174+Noviembre!AF174+'Diciembre '!AF174</f>
        <v>0</v>
      </c>
      <c r="AG174" s="20">
        <f>+enero!AG174+Febrero!AG174+'Marzo '!AG174+'Abril '!AG174+'Mayo '!AG174+Junio!AG174+Julio!AG174+Agosto!AG174+Septiembre!AG174+'Octubre '!AG174+Noviembre!AG174+'Diciembre '!AG174</f>
        <v>0</v>
      </c>
      <c r="AH174" s="20">
        <f>+enero!AH174+Febrero!AH174+'Marzo '!AH174+'Abril '!AH174+'Mayo '!AH174+Junio!AH174+Julio!AH174+Agosto!AH174+Septiembre!AH174+'Octubre '!AH174+Noviembre!AH174+'Diciembre '!AH174</f>
        <v>0</v>
      </c>
      <c r="AI174" s="20">
        <f>+enero!AI174+Febrero!AI174+'Marzo '!AI174+'Abril '!AI174+'Mayo '!AI174+Junio!AI174+Julio!AI174+Agosto!AI174+Septiembre!AI174+'Octubre '!AI174+Noviembre!AI174+'Diciembre '!AI174</f>
        <v>0</v>
      </c>
      <c r="AJ174" s="20">
        <f>+enero!AJ174+Febrero!AJ174+'Marzo '!AJ174+'Abril '!AJ174+'Mayo '!AJ174+Junio!AJ174+Julio!AJ174+Agosto!AJ174+Septiembre!AJ174+'Octubre '!AJ174+Noviembre!AJ174+'Diciembre '!AJ174</f>
        <v>0</v>
      </c>
      <c r="AK174" s="20">
        <f>+enero!AK174+Febrero!AK174+'Marzo '!AK174+'Abril '!AK174+'Mayo '!AK174+Junio!AK174+Julio!AK174+Agosto!AK174+Septiembre!AK174+'Octubre '!AK174+Noviembre!AK174+'Diciembre '!AK174</f>
        <v>0</v>
      </c>
      <c r="AL174" s="20">
        <f>+enero!AL174+Febrero!AL174+'Marzo '!AL174+'Abril '!AL174+'Mayo '!AL174+Junio!AL174+Julio!AL174+Agosto!AL174+Septiembre!AL174+'Octubre '!AL174+Noviembre!AL174+'Diciembre '!AL174</f>
        <v>0</v>
      </c>
      <c r="AM174" s="20">
        <f>+enero!AM174+Febrero!AM174+'Marzo '!AM174+'Abril '!AM174+'Mayo '!AM174+Junio!AM174+Julio!AM174+Agosto!AM174+Septiembre!AM174+'Octubre '!AM174+Noviembre!AM174+'Diciembre '!AM174</f>
        <v>0</v>
      </c>
      <c r="AN174" s="20">
        <f>+enero!AN174+Febrero!AN174+'Marzo '!AN174+'Abril '!AN174+'Mayo '!AN174+Junio!AN174+Julio!AN174+Agosto!AN174+Septiembre!AN174+'Octubre '!AN174+Noviembre!AN174+'Diciembre '!AN174</f>
        <v>0</v>
      </c>
      <c r="AO174" s="20">
        <f>+enero!AO174+Febrero!AO174+'Marzo '!AO174+'Abril '!AO174+'Mayo '!AO174+Junio!AO174+Julio!AO174+Agosto!AO174+Septiembre!AO174+'Octubre '!AO174+Noviembre!AO174+'Diciembre '!AO174</f>
        <v>0</v>
      </c>
      <c r="AP174" s="20">
        <f>+enero!AP174+Febrero!AP174+'Marzo '!AP174+'Abril '!AP174+'Mayo '!AP174+Junio!AP174+Julio!AP174+Agosto!AP174+Septiembre!AP174+'Octubre '!AP174+Noviembre!AP174+'Diciembre '!AP174</f>
        <v>0</v>
      </c>
      <c r="AQ174" s="20">
        <f>+enero!AQ174+Febrero!AQ174+'Marzo '!AQ174+'Abril '!AQ174+'Mayo '!AQ174+Junio!AQ174+Julio!AQ174+Agosto!AQ174+Septiembre!AQ174+'Octubre '!AQ174+Noviembre!AQ174+'Diciembre '!AQ174</f>
        <v>0</v>
      </c>
      <c r="AR174" s="20">
        <f>+enero!AR174+Febrero!AR174+'Marzo '!AR174+'Abril '!AR174+'Mayo '!AR174+Junio!AR174+Julio!AR174+Agosto!AR174+Septiembre!AR174+'Octubre '!AR174+Noviembre!AR174+'Diciembre '!AR174</f>
        <v>0</v>
      </c>
      <c r="AS174" s="20">
        <f>+enero!AS174+Febrero!AS174+'Marzo '!AS174+'Abril '!AS174+'Mayo '!AS174+Junio!AS174+Julio!AS174+Agosto!AS174+Septiembre!AS174+'Octubre '!AS174+Noviembre!AS174+'Diciembre '!AS174</f>
        <v>0</v>
      </c>
      <c r="AT174" s="20">
        <f>+enero!AT174+Febrero!AT174+'Marzo '!AT174+'Abril '!AT174+'Mayo '!AT174+Junio!AT174+Julio!AT174+Agosto!AT174+Septiembre!AT174+'Octubre '!AT174+Noviembre!AT174+'Diciembre '!AT174</f>
        <v>0</v>
      </c>
      <c r="AU174" s="20">
        <f>+enero!AU174+Febrero!AU174+'Marzo '!AU174+'Abril '!AU174+'Mayo '!AU174+Junio!AU174+Julio!AU174+Agosto!AU174+Septiembre!AU174+'Octubre '!AU174+Noviembre!AU174+'Diciembre '!AU174</f>
        <v>0</v>
      </c>
      <c r="AV174" s="310" t="s">
        <v>194</v>
      </c>
      <c r="BY174" s="227"/>
      <c r="BZ174" s="227"/>
      <c r="CA174" s="227"/>
      <c r="CB174" s="227"/>
      <c r="CC174" s="227"/>
      <c r="CD174" s="227"/>
      <c r="CE174" s="227"/>
      <c r="CF174" s="227"/>
      <c r="CG174" s="494">
        <v>0</v>
      </c>
      <c r="CH174" s="494">
        <v>0</v>
      </c>
      <c r="CI174" s="494">
        <v>0</v>
      </c>
      <c r="CJ174" s="494"/>
      <c r="CK174" s="494"/>
      <c r="CL174" s="494"/>
      <c r="CM174" s="494"/>
      <c r="CN174" s="494"/>
      <c r="CO174" s="227"/>
    </row>
    <row r="175" spans="1:93" s="226" customFormat="1" x14ac:dyDescent="0.2">
      <c r="A175" s="1263" t="s">
        <v>182</v>
      </c>
      <c r="B175" s="1264"/>
      <c r="C175" s="1265"/>
      <c r="D175" s="258">
        <f t="shared" si="25"/>
        <v>186</v>
      </c>
      <c r="E175" s="258">
        <f t="shared" si="26"/>
        <v>93</v>
      </c>
      <c r="F175" s="258">
        <f t="shared" si="26"/>
        <v>93</v>
      </c>
      <c r="G175" s="20">
        <f>+enero!G175+Febrero!G175+'Marzo '!G175+'Abril '!G175+'Mayo '!G175+Junio!G175+Julio!G175+Agosto!G175+Septiembre!G175+'Octubre '!G175+Noviembre!G175+'Diciembre '!G175</f>
        <v>11</v>
      </c>
      <c r="H175" s="20">
        <f>+enero!H175+Febrero!H175+'Marzo '!H175+'Abril '!H175+'Mayo '!H175+Junio!H175+Julio!H175+Agosto!H175+Septiembre!H175+'Octubre '!H175+Noviembre!H175+'Diciembre '!H175</f>
        <v>8</v>
      </c>
      <c r="I175" s="20">
        <f>+enero!I175+Febrero!I175+'Marzo '!I175+'Abril '!I175+'Mayo '!I175+Junio!I175+Julio!I175+Agosto!I175+Septiembre!I175+'Octubre '!I175+Noviembre!I175+'Diciembre '!I175</f>
        <v>36</v>
      </c>
      <c r="J175" s="20">
        <f>+enero!J175+Febrero!J175+'Marzo '!J175+'Abril '!J175+'Mayo '!J175+Junio!J175+Julio!J175+Agosto!J175+Septiembre!J175+'Octubre '!J175+Noviembre!J175+'Diciembre '!J175</f>
        <v>10</v>
      </c>
      <c r="K175" s="20">
        <f>+enero!K175+Febrero!K175+'Marzo '!K175+'Abril '!K175+'Mayo '!K175+Junio!K175+Julio!K175+Agosto!K175+Septiembre!K175+'Octubre '!K175+Noviembre!K175+'Diciembre '!K175</f>
        <v>22</v>
      </c>
      <c r="L175" s="20">
        <f>+enero!L175+Febrero!L175+'Marzo '!L175+'Abril '!L175+'Mayo '!L175+Junio!L175+Julio!L175+Agosto!L175+Septiembre!L175+'Octubre '!L175+Noviembre!L175+'Diciembre '!L175</f>
        <v>7</v>
      </c>
      <c r="M175" s="20">
        <f>+enero!M175+Febrero!M175+'Marzo '!M175+'Abril '!M175+'Mayo '!M175+Junio!M175+Julio!M175+Agosto!M175+Septiembre!M175+'Octubre '!M175+Noviembre!M175+'Diciembre '!M175</f>
        <v>6</v>
      </c>
      <c r="N175" s="20">
        <f>+enero!N175+Febrero!N175+'Marzo '!N175+'Abril '!N175+'Mayo '!N175+Junio!N175+Julio!N175+Agosto!N175+Septiembre!N175+'Octubre '!N175+Noviembre!N175+'Diciembre '!N175</f>
        <v>9</v>
      </c>
      <c r="O175" s="20">
        <f>+enero!O175+Febrero!O175+'Marzo '!O175+'Abril '!O175+'Mayo '!O175+Junio!O175+Julio!O175+Agosto!O175+Septiembre!O175+'Octubre '!O175+Noviembre!O175+'Diciembre '!O175</f>
        <v>3</v>
      </c>
      <c r="P175" s="20">
        <f>+enero!P175+Febrero!P175+'Marzo '!P175+'Abril '!P175+'Mayo '!P175+Junio!P175+Julio!P175+Agosto!P175+Septiembre!P175+'Octubre '!P175+Noviembre!P175+'Diciembre '!P175</f>
        <v>2</v>
      </c>
      <c r="Q175" s="20">
        <f>+enero!Q175+Febrero!Q175+'Marzo '!Q175+'Abril '!Q175+'Mayo '!Q175+Junio!Q175+Julio!Q175+Agosto!Q175+Septiembre!Q175+'Octubre '!Q175+Noviembre!Q175+'Diciembre '!Q175</f>
        <v>3</v>
      </c>
      <c r="R175" s="20">
        <f>+enero!R175+Febrero!R175+'Marzo '!R175+'Abril '!R175+'Mayo '!R175+Junio!R175+Julio!R175+Agosto!R175+Septiembre!R175+'Octubre '!R175+Noviembre!R175+'Diciembre '!R175</f>
        <v>4</v>
      </c>
      <c r="S175" s="20">
        <f>+enero!S175+Febrero!S175+'Marzo '!S175+'Abril '!S175+'Mayo '!S175+Junio!S175+Julio!S175+Agosto!S175+Septiembre!S175+'Octubre '!S175+Noviembre!S175+'Diciembre '!S175</f>
        <v>0</v>
      </c>
      <c r="T175" s="20">
        <f>+enero!T175+Febrero!T175+'Marzo '!T175+'Abril '!T175+'Mayo '!T175+Junio!T175+Julio!T175+Agosto!T175+Septiembre!T175+'Octubre '!T175+Noviembre!T175+'Diciembre '!T175</f>
        <v>5</v>
      </c>
      <c r="U175" s="20">
        <f>+enero!U175+Febrero!U175+'Marzo '!U175+'Abril '!U175+'Mayo '!U175+Junio!U175+Julio!U175+Agosto!U175+Septiembre!U175+'Octubre '!U175+Noviembre!U175+'Diciembre '!U175</f>
        <v>1</v>
      </c>
      <c r="V175" s="20">
        <f>+enero!V175+Febrero!V175+'Marzo '!V175+'Abril '!V175+'Mayo '!V175+Junio!V175+Julio!V175+Agosto!V175+Septiembre!V175+'Octubre '!V175+Noviembre!V175+'Diciembre '!V175</f>
        <v>6</v>
      </c>
      <c r="W175" s="20">
        <f>+enero!W175+Febrero!W175+'Marzo '!W175+'Abril '!W175+'Mayo '!W175+Junio!W175+Julio!W175+Agosto!W175+Septiembre!W175+'Octubre '!W175+Noviembre!W175+'Diciembre '!W175</f>
        <v>2</v>
      </c>
      <c r="X175" s="20">
        <f>+enero!X175+Febrero!X175+'Marzo '!X175+'Abril '!X175+'Mayo '!X175+Junio!X175+Julio!X175+Agosto!X175+Septiembre!X175+'Octubre '!X175+Noviembre!X175+'Diciembre '!X175</f>
        <v>3</v>
      </c>
      <c r="Y175" s="20">
        <f>+enero!Y175+Febrero!Y175+'Marzo '!Y175+'Abril '!Y175+'Mayo '!Y175+Junio!Y175+Julio!Y175+Agosto!Y175+Septiembre!Y175+'Octubre '!Y175+Noviembre!Y175+'Diciembre '!Y175</f>
        <v>2</v>
      </c>
      <c r="Z175" s="20">
        <f>+enero!Z175+Febrero!Z175+'Marzo '!Z175+'Abril '!Z175+'Mayo '!Z175+Junio!Z175+Julio!Z175+Agosto!Z175+Septiembre!Z175+'Octubre '!Z175+Noviembre!Z175+'Diciembre '!Z175</f>
        <v>7</v>
      </c>
      <c r="AA175" s="20">
        <f>+enero!AA175+Febrero!AA175+'Marzo '!AA175+'Abril '!AA175+'Mayo '!AA175+Junio!AA175+Julio!AA175+Agosto!AA175+Septiembre!AA175+'Octubre '!AA175+Noviembre!AA175+'Diciembre '!AA175</f>
        <v>0</v>
      </c>
      <c r="AB175" s="20">
        <f>+enero!AB175+Febrero!AB175+'Marzo '!AB175+'Abril '!AB175+'Mayo '!AB175+Junio!AB175+Julio!AB175+Agosto!AB175+Septiembre!AB175+'Octubre '!AB175+Noviembre!AB175+'Diciembre '!AB175</f>
        <v>2</v>
      </c>
      <c r="AC175" s="20">
        <f>+enero!AC175+Febrero!AC175+'Marzo '!AC175+'Abril '!AC175+'Mayo '!AC175+Junio!AC175+Julio!AC175+Agosto!AC175+Septiembre!AC175+'Octubre '!AC175+Noviembre!AC175+'Diciembre '!AC175</f>
        <v>2</v>
      </c>
      <c r="AD175" s="20">
        <f>+enero!AD175+Febrero!AD175+'Marzo '!AD175+'Abril '!AD175+'Mayo '!AD175+Junio!AD175+Julio!AD175+Agosto!AD175+Septiembre!AD175+'Octubre '!AD175+Noviembre!AD175+'Diciembre '!AD175</f>
        <v>13</v>
      </c>
      <c r="AE175" s="20">
        <f>+enero!AE175+Febrero!AE175+'Marzo '!AE175+'Abril '!AE175+'Mayo '!AE175+Junio!AE175+Julio!AE175+Agosto!AE175+Septiembre!AE175+'Octubre '!AE175+Noviembre!AE175+'Diciembre '!AE175</f>
        <v>3</v>
      </c>
      <c r="AF175" s="20">
        <f>+enero!AF175+Febrero!AF175+'Marzo '!AF175+'Abril '!AF175+'Mayo '!AF175+Junio!AF175+Julio!AF175+Agosto!AF175+Septiembre!AF175+'Octubre '!AF175+Noviembre!AF175+'Diciembre '!AF175</f>
        <v>9</v>
      </c>
      <c r="AG175" s="20">
        <f>+enero!AG175+Febrero!AG175+'Marzo '!AG175+'Abril '!AG175+'Mayo '!AG175+Junio!AG175+Julio!AG175+Agosto!AG175+Septiembre!AG175+'Octubre '!AG175+Noviembre!AG175+'Diciembre '!AG175</f>
        <v>0</v>
      </c>
      <c r="AH175" s="20">
        <f>+enero!AH175+Febrero!AH175+'Marzo '!AH175+'Abril '!AH175+'Mayo '!AH175+Junio!AH175+Julio!AH175+Agosto!AH175+Septiembre!AH175+'Octubre '!AH175+Noviembre!AH175+'Diciembre '!AH175</f>
        <v>2</v>
      </c>
      <c r="AI175" s="20">
        <f>+enero!AI175+Febrero!AI175+'Marzo '!AI175+'Abril '!AI175+'Mayo '!AI175+Junio!AI175+Julio!AI175+Agosto!AI175+Septiembre!AI175+'Octubre '!AI175+Noviembre!AI175+'Diciembre '!AI175</f>
        <v>1</v>
      </c>
      <c r="AJ175" s="20">
        <f>+enero!AJ175+Febrero!AJ175+'Marzo '!AJ175+'Abril '!AJ175+'Mayo '!AJ175+Junio!AJ175+Julio!AJ175+Agosto!AJ175+Septiembre!AJ175+'Octubre '!AJ175+Noviembre!AJ175+'Diciembre '!AJ175</f>
        <v>1</v>
      </c>
      <c r="AK175" s="20">
        <f>+enero!AK175+Febrero!AK175+'Marzo '!AK175+'Abril '!AK175+'Mayo '!AK175+Junio!AK175+Julio!AK175+Agosto!AK175+Septiembre!AK175+'Octubre '!AK175+Noviembre!AK175+'Diciembre '!AK175</f>
        <v>0</v>
      </c>
      <c r="AL175" s="20">
        <f>+enero!AL175+Febrero!AL175+'Marzo '!AL175+'Abril '!AL175+'Mayo '!AL175+Junio!AL175+Julio!AL175+Agosto!AL175+Septiembre!AL175+'Octubre '!AL175+Noviembre!AL175+'Diciembre '!AL175</f>
        <v>2</v>
      </c>
      <c r="AM175" s="20">
        <f>+enero!AM175+Febrero!AM175+'Marzo '!AM175+'Abril '!AM175+'Mayo '!AM175+Junio!AM175+Julio!AM175+Agosto!AM175+Septiembre!AM175+'Octubre '!AM175+Noviembre!AM175+'Diciembre '!AM175</f>
        <v>1</v>
      </c>
      <c r="AN175" s="20">
        <f>+enero!AN175+Febrero!AN175+'Marzo '!AN175+'Abril '!AN175+'Mayo '!AN175+Junio!AN175+Julio!AN175+Agosto!AN175+Septiembre!AN175+'Octubre '!AN175+Noviembre!AN175+'Diciembre '!AN175</f>
        <v>3</v>
      </c>
      <c r="AO175" s="20">
        <f>+enero!AO175+Febrero!AO175+'Marzo '!AO175+'Abril '!AO175+'Mayo '!AO175+Junio!AO175+Julio!AO175+Agosto!AO175+Septiembre!AO175+'Octubre '!AO175+Noviembre!AO175+'Diciembre '!AO175</f>
        <v>39</v>
      </c>
      <c r="AP175" s="20">
        <f>+enero!AP175+Febrero!AP175+'Marzo '!AP175+'Abril '!AP175+'Mayo '!AP175+Junio!AP175+Julio!AP175+Agosto!AP175+Septiembre!AP175+'Octubre '!AP175+Noviembre!AP175+'Diciembre '!AP175</f>
        <v>1</v>
      </c>
      <c r="AQ175" s="20">
        <f>+enero!AQ175+Febrero!AQ175+'Marzo '!AQ175+'Abril '!AQ175+'Mayo '!AQ175+Junio!AQ175+Julio!AQ175+Agosto!AQ175+Septiembre!AQ175+'Octubre '!AQ175+Noviembre!AQ175+'Diciembre '!AQ175</f>
        <v>0</v>
      </c>
      <c r="AR175" s="20">
        <f>+enero!AR175+Febrero!AR175+'Marzo '!AR175+'Abril '!AR175+'Mayo '!AR175+Junio!AR175+Julio!AR175+Agosto!AR175+Septiembre!AR175+'Octubre '!AR175+Noviembre!AR175+'Diciembre '!AR175</f>
        <v>0</v>
      </c>
      <c r="AS175" s="20">
        <f>+enero!AS175+Febrero!AS175+'Marzo '!AS175+'Abril '!AS175+'Mayo '!AS175+Junio!AS175+Julio!AS175+Agosto!AS175+Septiembre!AS175+'Octubre '!AS175+Noviembre!AS175+'Diciembre '!AS175</f>
        <v>0</v>
      </c>
      <c r="AT175" s="20">
        <f>+enero!AT175+Febrero!AT175+'Marzo '!AT175+'Abril '!AT175+'Mayo '!AT175+Junio!AT175+Julio!AT175+Agosto!AT175+Septiembre!AT175+'Octubre '!AT175+Noviembre!AT175+'Diciembre '!AT175</f>
        <v>0</v>
      </c>
      <c r="AU175" s="20">
        <f>+enero!AU175+Febrero!AU175+'Marzo '!AU175+'Abril '!AU175+'Mayo '!AU175+Junio!AU175+Julio!AU175+Agosto!AU175+Septiembre!AU175+'Octubre '!AU175+Noviembre!AU175+'Diciembre '!AU175</f>
        <v>0</v>
      </c>
      <c r="AV175" s="310" t="s">
        <v>194</v>
      </c>
      <c r="BY175" s="227"/>
      <c r="BZ175" s="227"/>
      <c r="CA175" s="227"/>
      <c r="CB175" s="227"/>
      <c r="CC175" s="227"/>
      <c r="CD175" s="227"/>
      <c r="CE175" s="227"/>
      <c r="CF175" s="227"/>
      <c r="CG175" s="494">
        <v>0</v>
      </c>
      <c r="CH175" s="494">
        <v>0</v>
      </c>
      <c r="CI175" s="494">
        <v>0</v>
      </c>
      <c r="CJ175" s="494"/>
      <c r="CK175" s="494"/>
      <c r="CL175" s="494"/>
      <c r="CM175" s="494"/>
      <c r="CN175" s="494"/>
      <c r="CO175" s="227"/>
    </row>
    <row r="176" spans="1:93" s="226" customFormat="1" ht="14.25" customHeight="1" x14ac:dyDescent="0.2">
      <c r="A176" s="1164" t="s">
        <v>106</v>
      </c>
      <c r="B176" s="1295" t="s">
        <v>107</v>
      </c>
      <c r="C176" s="1296"/>
      <c r="D176" s="398">
        <f t="shared" si="25"/>
        <v>1</v>
      </c>
      <c r="E176" s="398">
        <f t="shared" si="26"/>
        <v>0</v>
      </c>
      <c r="F176" s="398">
        <f t="shared" si="26"/>
        <v>1</v>
      </c>
      <c r="G176" s="20">
        <f>+enero!G176+Febrero!G176+'Marzo '!G176+'Abril '!G176+'Mayo '!G176+Junio!G176+Julio!G176+Agosto!G176+Septiembre!G176+'Octubre '!G176+Noviembre!G176+'Diciembre '!G176</f>
        <v>0</v>
      </c>
      <c r="H176" s="20">
        <f>+enero!H176+Febrero!H176+'Marzo '!H176+'Abril '!H176+'Mayo '!H176+Junio!H176+Julio!H176+Agosto!H176+Septiembre!H176+'Octubre '!H176+Noviembre!H176+'Diciembre '!H176</f>
        <v>0</v>
      </c>
      <c r="I176" s="20">
        <f>+enero!I176+Febrero!I176+'Marzo '!I176+'Abril '!I176+'Mayo '!I176+Junio!I176+Julio!I176+Agosto!I176+Septiembre!I176+'Octubre '!I176+Noviembre!I176+'Diciembre '!I176</f>
        <v>0</v>
      </c>
      <c r="J176" s="20">
        <f>+enero!J176+Febrero!J176+'Marzo '!J176+'Abril '!J176+'Mayo '!J176+Junio!J176+Julio!J176+Agosto!J176+Septiembre!J176+'Octubre '!J176+Noviembre!J176+'Diciembre '!J176</f>
        <v>0</v>
      </c>
      <c r="K176" s="20">
        <f>+enero!K176+Febrero!K176+'Marzo '!K176+'Abril '!K176+'Mayo '!K176+Junio!K176+Julio!K176+Agosto!K176+Septiembre!K176+'Octubre '!K176+Noviembre!K176+'Diciembre '!K176</f>
        <v>0</v>
      </c>
      <c r="L176" s="20">
        <f>+enero!L176+Febrero!L176+'Marzo '!L176+'Abril '!L176+'Mayo '!L176+Junio!L176+Julio!L176+Agosto!L176+Septiembre!L176+'Octubre '!L176+Noviembre!L176+'Diciembre '!L176</f>
        <v>0</v>
      </c>
      <c r="M176" s="20">
        <f>+enero!M176+Febrero!M176+'Marzo '!M176+'Abril '!M176+'Mayo '!M176+Junio!M176+Julio!M176+Agosto!M176+Septiembre!M176+'Octubre '!M176+Noviembre!M176+'Diciembre '!M176</f>
        <v>0</v>
      </c>
      <c r="N176" s="20">
        <f>+enero!N176+Febrero!N176+'Marzo '!N176+'Abril '!N176+'Mayo '!N176+Junio!N176+Julio!N176+Agosto!N176+Septiembre!N176+'Octubre '!N176+Noviembre!N176+'Diciembre '!N176</f>
        <v>0</v>
      </c>
      <c r="O176" s="20">
        <f>+enero!O176+Febrero!O176+'Marzo '!O176+'Abril '!O176+'Mayo '!O176+Junio!O176+Julio!O176+Agosto!O176+Septiembre!O176+'Octubre '!O176+Noviembre!O176+'Diciembre '!O176</f>
        <v>0</v>
      </c>
      <c r="P176" s="20">
        <f>+enero!P176+Febrero!P176+'Marzo '!P176+'Abril '!P176+'Mayo '!P176+Junio!P176+Julio!P176+Agosto!P176+Septiembre!P176+'Octubre '!P176+Noviembre!P176+'Diciembre '!P176</f>
        <v>0</v>
      </c>
      <c r="Q176" s="20">
        <f>+enero!Q176+Febrero!Q176+'Marzo '!Q176+'Abril '!Q176+'Mayo '!Q176+Junio!Q176+Julio!Q176+Agosto!Q176+Septiembre!Q176+'Octubre '!Q176+Noviembre!Q176+'Diciembre '!Q176</f>
        <v>0</v>
      </c>
      <c r="R176" s="20">
        <f>+enero!R176+Febrero!R176+'Marzo '!R176+'Abril '!R176+'Mayo '!R176+Junio!R176+Julio!R176+Agosto!R176+Septiembre!R176+'Octubre '!R176+Noviembre!R176+'Diciembre '!R176</f>
        <v>0</v>
      </c>
      <c r="S176" s="20">
        <f>+enero!S176+Febrero!S176+'Marzo '!S176+'Abril '!S176+'Mayo '!S176+Junio!S176+Julio!S176+Agosto!S176+Septiembre!S176+'Octubre '!S176+Noviembre!S176+'Diciembre '!S176</f>
        <v>0</v>
      </c>
      <c r="T176" s="20">
        <f>+enero!T176+Febrero!T176+'Marzo '!T176+'Abril '!T176+'Mayo '!T176+Junio!T176+Julio!T176+Agosto!T176+Septiembre!T176+'Octubre '!T176+Noviembre!T176+'Diciembre '!T176</f>
        <v>0</v>
      </c>
      <c r="U176" s="20">
        <f>+enero!U176+Febrero!U176+'Marzo '!U176+'Abril '!U176+'Mayo '!U176+Junio!U176+Julio!U176+Agosto!U176+Septiembre!U176+'Octubre '!U176+Noviembre!U176+'Diciembre '!U176</f>
        <v>0</v>
      </c>
      <c r="V176" s="20">
        <f>+enero!V176+Febrero!V176+'Marzo '!V176+'Abril '!V176+'Mayo '!V176+Junio!V176+Julio!V176+Agosto!V176+Septiembre!V176+'Octubre '!V176+Noviembre!V176+'Diciembre '!V176</f>
        <v>0</v>
      </c>
      <c r="W176" s="20">
        <f>+enero!W176+Febrero!W176+'Marzo '!W176+'Abril '!W176+'Mayo '!W176+Junio!W176+Julio!W176+Agosto!W176+Septiembre!W176+'Octubre '!W176+Noviembre!W176+'Diciembre '!W176</f>
        <v>0</v>
      </c>
      <c r="X176" s="20">
        <f>+enero!X176+Febrero!X176+'Marzo '!X176+'Abril '!X176+'Mayo '!X176+Junio!X176+Julio!X176+Agosto!X176+Septiembre!X176+'Octubre '!X176+Noviembre!X176+'Diciembre '!X176</f>
        <v>0</v>
      </c>
      <c r="Y176" s="20">
        <f>+enero!Y176+Febrero!Y176+'Marzo '!Y176+'Abril '!Y176+'Mayo '!Y176+Junio!Y176+Julio!Y176+Agosto!Y176+Septiembre!Y176+'Octubre '!Y176+Noviembre!Y176+'Diciembre '!Y176</f>
        <v>0</v>
      </c>
      <c r="Z176" s="20">
        <f>+enero!Z176+Febrero!Z176+'Marzo '!Z176+'Abril '!Z176+'Mayo '!Z176+Junio!Z176+Julio!Z176+Agosto!Z176+Septiembre!Z176+'Octubre '!Z176+Noviembre!Z176+'Diciembre '!Z176</f>
        <v>0</v>
      </c>
      <c r="AA176" s="20">
        <f>+enero!AA176+Febrero!AA176+'Marzo '!AA176+'Abril '!AA176+'Mayo '!AA176+Junio!AA176+Julio!AA176+Agosto!AA176+Septiembre!AA176+'Octubre '!AA176+Noviembre!AA176+'Diciembre '!AA176</f>
        <v>0</v>
      </c>
      <c r="AB176" s="20">
        <f>+enero!AB176+Febrero!AB176+'Marzo '!AB176+'Abril '!AB176+'Mayo '!AB176+Junio!AB176+Julio!AB176+Agosto!AB176+Septiembre!AB176+'Octubre '!AB176+Noviembre!AB176+'Diciembre '!AB176</f>
        <v>0</v>
      </c>
      <c r="AC176" s="20">
        <f>+enero!AC176+Febrero!AC176+'Marzo '!AC176+'Abril '!AC176+'Mayo '!AC176+Junio!AC176+Julio!AC176+Agosto!AC176+Septiembre!AC176+'Octubre '!AC176+Noviembre!AC176+'Diciembre '!AC176</f>
        <v>0</v>
      </c>
      <c r="AD176" s="20">
        <f>+enero!AD176+Febrero!AD176+'Marzo '!AD176+'Abril '!AD176+'Mayo '!AD176+Junio!AD176+Julio!AD176+Agosto!AD176+Septiembre!AD176+'Octubre '!AD176+Noviembre!AD176+'Diciembre '!AD176</f>
        <v>0</v>
      </c>
      <c r="AE176" s="20">
        <f>+enero!AE176+Febrero!AE176+'Marzo '!AE176+'Abril '!AE176+'Mayo '!AE176+Junio!AE176+Julio!AE176+Agosto!AE176+Septiembre!AE176+'Octubre '!AE176+Noviembre!AE176+'Diciembre '!AE176</f>
        <v>0</v>
      </c>
      <c r="AF176" s="20">
        <f>+enero!AF176+Febrero!AF176+'Marzo '!AF176+'Abril '!AF176+'Mayo '!AF176+Junio!AF176+Julio!AF176+Agosto!AF176+Septiembre!AF176+'Octubre '!AF176+Noviembre!AF176+'Diciembre '!AF176</f>
        <v>0</v>
      </c>
      <c r="AG176" s="20">
        <f>+enero!AG176+Febrero!AG176+'Marzo '!AG176+'Abril '!AG176+'Mayo '!AG176+Junio!AG176+Julio!AG176+Agosto!AG176+Septiembre!AG176+'Octubre '!AG176+Noviembre!AG176+'Diciembre '!AG176</f>
        <v>0</v>
      </c>
      <c r="AH176" s="20">
        <f>+enero!AH176+Febrero!AH176+'Marzo '!AH176+'Abril '!AH176+'Mayo '!AH176+Junio!AH176+Julio!AH176+Agosto!AH176+Septiembre!AH176+'Octubre '!AH176+Noviembre!AH176+'Diciembre '!AH176</f>
        <v>1</v>
      </c>
      <c r="AI176" s="20">
        <f>+enero!AI176+Febrero!AI176+'Marzo '!AI176+'Abril '!AI176+'Mayo '!AI176+Junio!AI176+Julio!AI176+Agosto!AI176+Septiembre!AI176+'Octubre '!AI176+Noviembre!AI176+'Diciembre '!AI176</f>
        <v>0</v>
      </c>
      <c r="AJ176" s="20">
        <f>+enero!AJ176+Febrero!AJ176+'Marzo '!AJ176+'Abril '!AJ176+'Mayo '!AJ176+Junio!AJ176+Julio!AJ176+Agosto!AJ176+Septiembre!AJ176+'Octubre '!AJ176+Noviembre!AJ176+'Diciembre '!AJ176</f>
        <v>0</v>
      </c>
      <c r="AK176" s="20">
        <f>+enero!AK176+Febrero!AK176+'Marzo '!AK176+'Abril '!AK176+'Mayo '!AK176+Junio!AK176+Julio!AK176+Agosto!AK176+Septiembre!AK176+'Octubre '!AK176+Noviembre!AK176+'Diciembre '!AK176</f>
        <v>0</v>
      </c>
      <c r="AL176" s="20">
        <f>+enero!AL176+Febrero!AL176+'Marzo '!AL176+'Abril '!AL176+'Mayo '!AL176+Junio!AL176+Julio!AL176+Agosto!AL176+Septiembre!AL176+'Octubre '!AL176+Noviembre!AL176+'Diciembre '!AL176</f>
        <v>0</v>
      </c>
      <c r="AM176" s="20">
        <f>+enero!AM176+Febrero!AM176+'Marzo '!AM176+'Abril '!AM176+'Mayo '!AM176+Junio!AM176+Julio!AM176+Agosto!AM176+Septiembre!AM176+'Octubre '!AM176+Noviembre!AM176+'Diciembre '!AM176</f>
        <v>0</v>
      </c>
      <c r="AN176" s="20">
        <f>+enero!AN176+Febrero!AN176+'Marzo '!AN176+'Abril '!AN176+'Mayo '!AN176+Junio!AN176+Julio!AN176+Agosto!AN176+Septiembre!AN176+'Octubre '!AN176+Noviembre!AN176+'Diciembre '!AN176</f>
        <v>0</v>
      </c>
      <c r="AO176" s="20">
        <f>+enero!AO176+Febrero!AO176+'Marzo '!AO176+'Abril '!AO176+'Mayo '!AO176+Junio!AO176+Julio!AO176+Agosto!AO176+Septiembre!AO176+'Octubre '!AO176+Noviembre!AO176+'Diciembre '!AO176</f>
        <v>0</v>
      </c>
      <c r="AP176" s="20">
        <f>+enero!AP176+Febrero!AP176+'Marzo '!AP176+'Abril '!AP176+'Mayo '!AP176+Junio!AP176+Julio!AP176+Agosto!AP176+Septiembre!AP176+'Octubre '!AP176+Noviembre!AP176+'Diciembre '!AP176</f>
        <v>0</v>
      </c>
      <c r="AQ176" s="20">
        <f>+enero!AQ176+Febrero!AQ176+'Marzo '!AQ176+'Abril '!AQ176+'Mayo '!AQ176+Junio!AQ176+Julio!AQ176+Agosto!AQ176+Septiembre!AQ176+'Octubre '!AQ176+Noviembre!AQ176+'Diciembre '!AQ176</f>
        <v>0</v>
      </c>
      <c r="AR176" s="20">
        <f>+enero!AR176+Febrero!AR176+'Marzo '!AR176+'Abril '!AR176+'Mayo '!AR176+Junio!AR176+Julio!AR176+Agosto!AR176+Septiembre!AR176+'Octubre '!AR176+Noviembre!AR176+'Diciembre '!AR176</f>
        <v>0</v>
      </c>
      <c r="AS176" s="20">
        <f>+enero!AS176+Febrero!AS176+'Marzo '!AS176+'Abril '!AS176+'Mayo '!AS176+Junio!AS176+Julio!AS176+Agosto!AS176+Septiembre!AS176+'Octubre '!AS176+Noviembre!AS176+'Diciembre '!AS176</f>
        <v>0</v>
      </c>
      <c r="AT176" s="20">
        <f>+enero!AT176+Febrero!AT176+'Marzo '!AT176+'Abril '!AT176+'Mayo '!AT176+Junio!AT176+Julio!AT176+Agosto!AT176+Septiembre!AT176+'Octubre '!AT176+Noviembre!AT176+'Diciembre '!AT176</f>
        <v>0</v>
      </c>
      <c r="AU176" s="20">
        <f>+enero!AU176+Febrero!AU176+'Marzo '!AU176+'Abril '!AU176+'Mayo '!AU176+Junio!AU176+Julio!AU176+Agosto!AU176+Septiembre!AU176+'Octubre '!AU176+Noviembre!AU176+'Diciembre '!AU176</f>
        <v>0</v>
      </c>
      <c r="AV176" s="310" t="s">
        <v>194</v>
      </c>
      <c r="BY176" s="227"/>
      <c r="BZ176" s="227"/>
      <c r="CA176" s="227"/>
      <c r="CB176" s="227"/>
      <c r="CC176" s="227"/>
      <c r="CD176" s="227"/>
      <c r="CE176" s="227"/>
      <c r="CF176" s="227"/>
      <c r="CG176" s="494">
        <v>0</v>
      </c>
      <c r="CH176" s="494">
        <v>0</v>
      </c>
      <c r="CI176" s="494">
        <v>0</v>
      </c>
      <c r="CJ176" s="494"/>
      <c r="CK176" s="494"/>
      <c r="CL176" s="494"/>
      <c r="CM176" s="494"/>
      <c r="CN176" s="494"/>
      <c r="CO176" s="227"/>
    </row>
    <row r="177" spans="1:93" s="226" customFormat="1" x14ac:dyDescent="0.2">
      <c r="A177" s="1165"/>
      <c r="B177" s="1297" t="s">
        <v>108</v>
      </c>
      <c r="C177" s="1298"/>
      <c r="D177" s="399">
        <f t="shared" si="25"/>
        <v>2</v>
      </c>
      <c r="E177" s="399">
        <f t="shared" si="26"/>
        <v>0</v>
      </c>
      <c r="F177" s="399">
        <f t="shared" si="26"/>
        <v>2</v>
      </c>
      <c r="G177" s="20">
        <f>+enero!G177+Febrero!G177+'Marzo '!G177+'Abril '!G177+'Mayo '!G177+Junio!G177+Julio!G177+Agosto!G177+Septiembre!G177+'Octubre '!G177+Noviembre!G177+'Diciembre '!G177</f>
        <v>0</v>
      </c>
      <c r="H177" s="20">
        <f>+enero!H177+Febrero!H177+'Marzo '!H177+'Abril '!H177+'Mayo '!H177+Junio!H177+Julio!H177+Agosto!H177+Septiembre!H177+'Octubre '!H177+Noviembre!H177+'Diciembre '!H177</f>
        <v>0</v>
      </c>
      <c r="I177" s="20">
        <f>+enero!I177+Febrero!I177+'Marzo '!I177+'Abril '!I177+'Mayo '!I177+Junio!I177+Julio!I177+Agosto!I177+Septiembre!I177+'Octubre '!I177+Noviembre!I177+'Diciembre '!I177</f>
        <v>0</v>
      </c>
      <c r="J177" s="20">
        <f>+enero!J177+Febrero!J177+'Marzo '!J177+'Abril '!J177+'Mayo '!J177+Junio!J177+Julio!J177+Agosto!J177+Septiembre!J177+'Octubre '!J177+Noviembre!J177+'Diciembre '!J177</f>
        <v>0</v>
      </c>
      <c r="K177" s="20">
        <f>+enero!K177+Febrero!K177+'Marzo '!K177+'Abril '!K177+'Mayo '!K177+Junio!K177+Julio!K177+Agosto!K177+Septiembre!K177+'Octubre '!K177+Noviembre!K177+'Diciembre '!K177</f>
        <v>0</v>
      </c>
      <c r="L177" s="20">
        <f>+enero!L177+Febrero!L177+'Marzo '!L177+'Abril '!L177+'Mayo '!L177+Junio!L177+Julio!L177+Agosto!L177+Septiembre!L177+'Octubre '!L177+Noviembre!L177+'Diciembre '!L177</f>
        <v>0</v>
      </c>
      <c r="M177" s="20">
        <f>+enero!M177+Febrero!M177+'Marzo '!M177+'Abril '!M177+'Mayo '!M177+Junio!M177+Julio!M177+Agosto!M177+Septiembre!M177+'Octubre '!M177+Noviembre!M177+'Diciembre '!M177</f>
        <v>0</v>
      </c>
      <c r="N177" s="20">
        <f>+enero!N177+Febrero!N177+'Marzo '!N177+'Abril '!N177+'Mayo '!N177+Junio!N177+Julio!N177+Agosto!N177+Septiembre!N177+'Octubre '!N177+Noviembre!N177+'Diciembre '!N177</f>
        <v>1</v>
      </c>
      <c r="O177" s="20">
        <f>+enero!O177+Febrero!O177+'Marzo '!O177+'Abril '!O177+'Mayo '!O177+Junio!O177+Julio!O177+Agosto!O177+Septiembre!O177+'Octubre '!O177+Noviembre!O177+'Diciembre '!O177</f>
        <v>0</v>
      </c>
      <c r="P177" s="20">
        <f>+enero!P177+Febrero!P177+'Marzo '!P177+'Abril '!P177+'Mayo '!P177+Junio!P177+Julio!P177+Agosto!P177+Septiembre!P177+'Octubre '!P177+Noviembre!P177+'Diciembre '!P177</f>
        <v>0</v>
      </c>
      <c r="Q177" s="20">
        <f>+enero!Q177+Febrero!Q177+'Marzo '!Q177+'Abril '!Q177+'Mayo '!Q177+Junio!Q177+Julio!Q177+Agosto!Q177+Septiembre!Q177+'Octubre '!Q177+Noviembre!Q177+'Diciembre '!Q177</f>
        <v>0</v>
      </c>
      <c r="R177" s="20">
        <f>+enero!R177+Febrero!R177+'Marzo '!R177+'Abril '!R177+'Mayo '!R177+Junio!R177+Julio!R177+Agosto!R177+Septiembre!R177+'Octubre '!R177+Noviembre!R177+'Diciembre '!R177</f>
        <v>1</v>
      </c>
      <c r="S177" s="20">
        <f>+enero!S177+Febrero!S177+'Marzo '!S177+'Abril '!S177+'Mayo '!S177+Junio!S177+Julio!S177+Agosto!S177+Septiembre!S177+'Octubre '!S177+Noviembre!S177+'Diciembre '!S177</f>
        <v>0</v>
      </c>
      <c r="T177" s="20">
        <f>+enero!T177+Febrero!T177+'Marzo '!T177+'Abril '!T177+'Mayo '!T177+Junio!T177+Julio!T177+Agosto!T177+Septiembre!T177+'Octubre '!T177+Noviembre!T177+'Diciembre '!T177</f>
        <v>0</v>
      </c>
      <c r="U177" s="20">
        <f>+enero!U177+Febrero!U177+'Marzo '!U177+'Abril '!U177+'Mayo '!U177+Junio!U177+Julio!U177+Agosto!U177+Septiembre!U177+'Octubre '!U177+Noviembre!U177+'Diciembre '!U177</f>
        <v>0</v>
      </c>
      <c r="V177" s="20">
        <f>+enero!V177+Febrero!V177+'Marzo '!V177+'Abril '!V177+'Mayo '!V177+Junio!V177+Julio!V177+Agosto!V177+Septiembre!V177+'Octubre '!V177+Noviembre!V177+'Diciembre '!V177</f>
        <v>0</v>
      </c>
      <c r="W177" s="20">
        <f>+enero!W177+Febrero!W177+'Marzo '!W177+'Abril '!W177+'Mayo '!W177+Junio!W177+Julio!W177+Agosto!W177+Septiembre!W177+'Octubre '!W177+Noviembre!W177+'Diciembre '!W177</f>
        <v>0</v>
      </c>
      <c r="X177" s="20">
        <f>+enero!X177+Febrero!X177+'Marzo '!X177+'Abril '!X177+'Mayo '!X177+Junio!X177+Julio!X177+Agosto!X177+Septiembre!X177+'Octubre '!X177+Noviembre!X177+'Diciembre '!X177</f>
        <v>0</v>
      </c>
      <c r="Y177" s="20">
        <f>+enero!Y177+Febrero!Y177+'Marzo '!Y177+'Abril '!Y177+'Mayo '!Y177+Junio!Y177+Julio!Y177+Agosto!Y177+Septiembre!Y177+'Octubre '!Y177+Noviembre!Y177+'Diciembre '!Y177</f>
        <v>0</v>
      </c>
      <c r="Z177" s="20">
        <f>+enero!Z177+Febrero!Z177+'Marzo '!Z177+'Abril '!Z177+'Mayo '!Z177+Junio!Z177+Julio!Z177+Agosto!Z177+Septiembre!Z177+'Octubre '!Z177+Noviembre!Z177+'Diciembre '!Z177</f>
        <v>0</v>
      </c>
      <c r="AA177" s="20">
        <f>+enero!AA177+Febrero!AA177+'Marzo '!AA177+'Abril '!AA177+'Mayo '!AA177+Junio!AA177+Julio!AA177+Agosto!AA177+Septiembre!AA177+'Octubre '!AA177+Noviembre!AA177+'Diciembre '!AA177</f>
        <v>0</v>
      </c>
      <c r="AB177" s="20">
        <f>+enero!AB177+Febrero!AB177+'Marzo '!AB177+'Abril '!AB177+'Mayo '!AB177+Junio!AB177+Julio!AB177+Agosto!AB177+Septiembre!AB177+'Octubre '!AB177+Noviembre!AB177+'Diciembre '!AB177</f>
        <v>0</v>
      </c>
      <c r="AC177" s="20">
        <f>+enero!AC177+Febrero!AC177+'Marzo '!AC177+'Abril '!AC177+'Mayo '!AC177+Junio!AC177+Julio!AC177+Agosto!AC177+Septiembre!AC177+'Octubre '!AC177+Noviembre!AC177+'Diciembre '!AC177</f>
        <v>0</v>
      </c>
      <c r="AD177" s="20">
        <f>+enero!AD177+Febrero!AD177+'Marzo '!AD177+'Abril '!AD177+'Mayo '!AD177+Junio!AD177+Julio!AD177+Agosto!AD177+Septiembre!AD177+'Octubre '!AD177+Noviembre!AD177+'Diciembre '!AD177</f>
        <v>0</v>
      </c>
      <c r="AE177" s="20">
        <f>+enero!AE177+Febrero!AE177+'Marzo '!AE177+'Abril '!AE177+'Mayo '!AE177+Junio!AE177+Julio!AE177+Agosto!AE177+Septiembre!AE177+'Octubre '!AE177+Noviembre!AE177+'Diciembre '!AE177</f>
        <v>0</v>
      </c>
      <c r="AF177" s="20">
        <f>+enero!AF177+Febrero!AF177+'Marzo '!AF177+'Abril '!AF177+'Mayo '!AF177+Junio!AF177+Julio!AF177+Agosto!AF177+Septiembre!AF177+'Octubre '!AF177+Noviembre!AF177+'Diciembre '!AF177</f>
        <v>0</v>
      </c>
      <c r="AG177" s="20">
        <f>+enero!AG177+Febrero!AG177+'Marzo '!AG177+'Abril '!AG177+'Mayo '!AG177+Junio!AG177+Julio!AG177+Agosto!AG177+Septiembre!AG177+'Octubre '!AG177+Noviembre!AG177+'Diciembre '!AG177</f>
        <v>0</v>
      </c>
      <c r="AH177" s="20">
        <f>+enero!AH177+Febrero!AH177+'Marzo '!AH177+'Abril '!AH177+'Mayo '!AH177+Junio!AH177+Julio!AH177+Agosto!AH177+Septiembre!AH177+'Octubre '!AH177+Noviembre!AH177+'Diciembre '!AH177</f>
        <v>0</v>
      </c>
      <c r="AI177" s="20">
        <f>+enero!AI177+Febrero!AI177+'Marzo '!AI177+'Abril '!AI177+'Mayo '!AI177+Junio!AI177+Julio!AI177+Agosto!AI177+Septiembre!AI177+'Octubre '!AI177+Noviembre!AI177+'Diciembre '!AI177</f>
        <v>0</v>
      </c>
      <c r="AJ177" s="20">
        <f>+enero!AJ177+Febrero!AJ177+'Marzo '!AJ177+'Abril '!AJ177+'Mayo '!AJ177+Junio!AJ177+Julio!AJ177+Agosto!AJ177+Septiembre!AJ177+'Octubre '!AJ177+Noviembre!AJ177+'Diciembre '!AJ177</f>
        <v>0</v>
      </c>
      <c r="AK177" s="20">
        <f>+enero!AK177+Febrero!AK177+'Marzo '!AK177+'Abril '!AK177+'Mayo '!AK177+Junio!AK177+Julio!AK177+Agosto!AK177+Septiembre!AK177+'Octubre '!AK177+Noviembre!AK177+'Diciembre '!AK177</f>
        <v>0</v>
      </c>
      <c r="AL177" s="20">
        <f>+enero!AL177+Febrero!AL177+'Marzo '!AL177+'Abril '!AL177+'Mayo '!AL177+Junio!AL177+Julio!AL177+Agosto!AL177+Septiembre!AL177+'Octubre '!AL177+Noviembre!AL177+'Diciembre '!AL177</f>
        <v>0</v>
      </c>
      <c r="AM177" s="20">
        <f>+enero!AM177+Febrero!AM177+'Marzo '!AM177+'Abril '!AM177+'Mayo '!AM177+Junio!AM177+Julio!AM177+Agosto!AM177+Septiembre!AM177+'Octubre '!AM177+Noviembre!AM177+'Diciembre '!AM177</f>
        <v>0</v>
      </c>
      <c r="AN177" s="20">
        <f>+enero!AN177+Febrero!AN177+'Marzo '!AN177+'Abril '!AN177+'Mayo '!AN177+Junio!AN177+Julio!AN177+Agosto!AN177+Septiembre!AN177+'Octubre '!AN177+Noviembre!AN177+'Diciembre '!AN177</f>
        <v>0</v>
      </c>
      <c r="AO177" s="20">
        <f>+enero!AO177+Febrero!AO177+'Marzo '!AO177+'Abril '!AO177+'Mayo '!AO177+Junio!AO177+Julio!AO177+Agosto!AO177+Septiembre!AO177+'Octubre '!AO177+Noviembre!AO177+'Diciembre '!AO177</f>
        <v>2</v>
      </c>
      <c r="AP177" s="20">
        <f>+enero!AP177+Febrero!AP177+'Marzo '!AP177+'Abril '!AP177+'Mayo '!AP177+Junio!AP177+Julio!AP177+Agosto!AP177+Septiembre!AP177+'Octubre '!AP177+Noviembre!AP177+'Diciembre '!AP177</f>
        <v>0</v>
      </c>
      <c r="AQ177" s="20">
        <f>+enero!AQ177+Febrero!AQ177+'Marzo '!AQ177+'Abril '!AQ177+'Mayo '!AQ177+Junio!AQ177+Julio!AQ177+Agosto!AQ177+Septiembre!AQ177+'Octubre '!AQ177+Noviembre!AQ177+'Diciembre '!AQ177</f>
        <v>0</v>
      </c>
      <c r="AR177" s="20">
        <f>+enero!AR177+Febrero!AR177+'Marzo '!AR177+'Abril '!AR177+'Mayo '!AR177+Junio!AR177+Julio!AR177+Agosto!AR177+Septiembre!AR177+'Octubre '!AR177+Noviembre!AR177+'Diciembre '!AR177</f>
        <v>0</v>
      </c>
      <c r="AS177" s="20">
        <f>+enero!AS177+Febrero!AS177+'Marzo '!AS177+'Abril '!AS177+'Mayo '!AS177+Junio!AS177+Julio!AS177+Agosto!AS177+Septiembre!AS177+'Octubre '!AS177+Noviembre!AS177+'Diciembre '!AS177</f>
        <v>0</v>
      </c>
      <c r="AT177" s="20">
        <f>+enero!AT177+Febrero!AT177+'Marzo '!AT177+'Abril '!AT177+'Mayo '!AT177+Junio!AT177+Julio!AT177+Agosto!AT177+Septiembre!AT177+'Octubre '!AT177+Noviembre!AT177+'Diciembre '!AT177</f>
        <v>0</v>
      </c>
      <c r="AU177" s="20">
        <f>+enero!AU177+Febrero!AU177+'Marzo '!AU177+'Abril '!AU177+'Mayo '!AU177+Junio!AU177+Julio!AU177+Agosto!AU177+Septiembre!AU177+'Octubre '!AU177+Noviembre!AU177+'Diciembre '!AU177</f>
        <v>0</v>
      </c>
      <c r="AV177" s="310" t="s">
        <v>194</v>
      </c>
      <c r="BY177" s="227"/>
      <c r="BZ177" s="227"/>
      <c r="CA177" s="227"/>
      <c r="CB177" s="227"/>
      <c r="CC177" s="227"/>
      <c r="CD177" s="227"/>
      <c r="CE177" s="227"/>
      <c r="CF177" s="227"/>
      <c r="CG177" s="494">
        <v>0</v>
      </c>
      <c r="CH177" s="494">
        <v>0</v>
      </c>
      <c r="CI177" s="494">
        <v>0</v>
      </c>
      <c r="CJ177" s="494"/>
      <c r="CK177" s="494"/>
      <c r="CL177" s="494"/>
      <c r="CM177" s="494"/>
      <c r="CN177" s="494"/>
      <c r="CO177" s="227"/>
    </row>
    <row r="178" spans="1:93" s="226" customFormat="1" x14ac:dyDescent="0.2">
      <c r="A178" s="1165"/>
      <c r="B178" s="1297" t="s">
        <v>109</v>
      </c>
      <c r="C178" s="1297"/>
      <c r="D178" s="399">
        <f t="shared" si="25"/>
        <v>2</v>
      </c>
      <c r="E178" s="399">
        <f t="shared" si="26"/>
        <v>0</v>
      </c>
      <c r="F178" s="399">
        <f t="shared" si="26"/>
        <v>2</v>
      </c>
      <c r="G178" s="20">
        <f>+enero!G178+Febrero!G178+'Marzo '!G178+'Abril '!G178+'Mayo '!G178+Junio!G178+Julio!G178+Agosto!G178+Septiembre!G178+'Octubre '!G178+Noviembre!G178+'Diciembre '!G178</f>
        <v>0</v>
      </c>
      <c r="H178" s="20">
        <f>+enero!H178+Febrero!H178+'Marzo '!H178+'Abril '!H178+'Mayo '!H178+Junio!H178+Julio!H178+Agosto!H178+Septiembre!H178+'Octubre '!H178+Noviembre!H178+'Diciembre '!H178</f>
        <v>0</v>
      </c>
      <c r="I178" s="20">
        <f>+enero!I178+Febrero!I178+'Marzo '!I178+'Abril '!I178+'Mayo '!I178+Junio!I178+Julio!I178+Agosto!I178+Septiembre!I178+'Octubre '!I178+Noviembre!I178+'Diciembre '!I178</f>
        <v>0</v>
      </c>
      <c r="J178" s="20">
        <f>+enero!J178+Febrero!J178+'Marzo '!J178+'Abril '!J178+'Mayo '!J178+Junio!J178+Julio!J178+Agosto!J178+Septiembre!J178+'Octubre '!J178+Noviembre!J178+'Diciembre '!J178</f>
        <v>0</v>
      </c>
      <c r="K178" s="20">
        <f>+enero!K178+Febrero!K178+'Marzo '!K178+'Abril '!K178+'Mayo '!K178+Junio!K178+Julio!K178+Agosto!K178+Septiembre!K178+'Octubre '!K178+Noviembre!K178+'Diciembre '!K178</f>
        <v>0</v>
      </c>
      <c r="L178" s="20">
        <f>+enero!L178+Febrero!L178+'Marzo '!L178+'Abril '!L178+'Mayo '!L178+Junio!L178+Julio!L178+Agosto!L178+Septiembre!L178+'Octubre '!L178+Noviembre!L178+'Diciembre '!L178</f>
        <v>0</v>
      </c>
      <c r="M178" s="20">
        <f>+enero!M178+Febrero!M178+'Marzo '!M178+'Abril '!M178+'Mayo '!M178+Junio!M178+Julio!M178+Agosto!M178+Septiembre!M178+'Octubre '!M178+Noviembre!M178+'Diciembre '!M178</f>
        <v>0</v>
      </c>
      <c r="N178" s="20">
        <f>+enero!N178+Febrero!N178+'Marzo '!N178+'Abril '!N178+'Mayo '!N178+Junio!N178+Julio!N178+Agosto!N178+Septiembre!N178+'Octubre '!N178+Noviembre!N178+'Diciembre '!N178</f>
        <v>0</v>
      </c>
      <c r="O178" s="20">
        <f>+enero!O178+Febrero!O178+'Marzo '!O178+'Abril '!O178+'Mayo '!O178+Junio!O178+Julio!O178+Agosto!O178+Septiembre!O178+'Octubre '!O178+Noviembre!O178+'Diciembre '!O178</f>
        <v>0</v>
      </c>
      <c r="P178" s="20">
        <f>+enero!P178+Febrero!P178+'Marzo '!P178+'Abril '!P178+'Mayo '!P178+Junio!P178+Julio!P178+Agosto!P178+Septiembre!P178+'Octubre '!P178+Noviembre!P178+'Diciembre '!P178</f>
        <v>0</v>
      </c>
      <c r="Q178" s="20">
        <f>+enero!Q178+Febrero!Q178+'Marzo '!Q178+'Abril '!Q178+'Mayo '!Q178+Junio!Q178+Julio!Q178+Agosto!Q178+Septiembre!Q178+'Octubre '!Q178+Noviembre!Q178+'Diciembre '!Q178</f>
        <v>0</v>
      </c>
      <c r="R178" s="20">
        <f>+enero!R178+Febrero!R178+'Marzo '!R178+'Abril '!R178+'Mayo '!R178+Junio!R178+Julio!R178+Agosto!R178+Septiembre!R178+'Octubre '!R178+Noviembre!R178+'Diciembre '!R178</f>
        <v>0</v>
      </c>
      <c r="S178" s="20">
        <f>+enero!S178+Febrero!S178+'Marzo '!S178+'Abril '!S178+'Mayo '!S178+Junio!S178+Julio!S178+Agosto!S178+Septiembre!S178+'Octubre '!S178+Noviembre!S178+'Diciembre '!S178</f>
        <v>0</v>
      </c>
      <c r="T178" s="20">
        <f>+enero!T178+Febrero!T178+'Marzo '!T178+'Abril '!T178+'Mayo '!T178+Junio!T178+Julio!T178+Agosto!T178+Septiembre!T178+'Octubre '!T178+Noviembre!T178+'Diciembre '!T178</f>
        <v>0</v>
      </c>
      <c r="U178" s="20">
        <f>+enero!U178+Febrero!U178+'Marzo '!U178+'Abril '!U178+'Mayo '!U178+Junio!U178+Julio!U178+Agosto!U178+Septiembre!U178+'Octubre '!U178+Noviembre!U178+'Diciembre '!U178</f>
        <v>0</v>
      </c>
      <c r="V178" s="20">
        <f>+enero!V178+Febrero!V178+'Marzo '!V178+'Abril '!V178+'Mayo '!V178+Junio!V178+Julio!V178+Agosto!V178+Septiembre!V178+'Octubre '!V178+Noviembre!V178+'Diciembre '!V178</f>
        <v>0</v>
      </c>
      <c r="W178" s="20">
        <f>+enero!W178+Febrero!W178+'Marzo '!W178+'Abril '!W178+'Mayo '!W178+Junio!W178+Julio!W178+Agosto!W178+Septiembre!W178+'Octubre '!W178+Noviembre!W178+'Diciembre '!W178</f>
        <v>0</v>
      </c>
      <c r="X178" s="20">
        <f>+enero!X178+Febrero!X178+'Marzo '!X178+'Abril '!X178+'Mayo '!X178+Junio!X178+Julio!X178+Agosto!X178+Septiembre!X178+'Octubre '!X178+Noviembre!X178+'Diciembre '!X178</f>
        <v>0</v>
      </c>
      <c r="Y178" s="20">
        <f>+enero!Y178+Febrero!Y178+'Marzo '!Y178+'Abril '!Y178+'Mayo '!Y178+Junio!Y178+Julio!Y178+Agosto!Y178+Septiembre!Y178+'Octubre '!Y178+Noviembre!Y178+'Diciembre '!Y178</f>
        <v>0</v>
      </c>
      <c r="Z178" s="20">
        <f>+enero!Z178+Febrero!Z178+'Marzo '!Z178+'Abril '!Z178+'Mayo '!Z178+Junio!Z178+Julio!Z178+Agosto!Z178+Septiembre!Z178+'Octubre '!Z178+Noviembre!Z178+'Diciembre '!Z178</f>
        <v>0</v>
      </c>
      <c r="AA178" s="20">
        <f>+enero!AA178+Febrero!AA178+'Marzo '!AA178+'Abril '!AA178+'Mayo '!AA178+Junio!AA178+Julio!AA178+Agosto!AA178+Septiembre!AA178+'Octubre '!AA178+Noviembre!AA178+'Diciembre '!AA178</f>
        <v>0</v>
      </c>
      <c r="AB178" s="20">
        <f>+enero!AB178+Febrero!AB178+'Marzo '!AB178+'Abril '!AB178+'Mayo '!AB178+Junio!AB178+Julio!AB178+Agosto!AB178+Septiembre!AB178+'Octubre '!AB178+Noviembre!AB178+'Diciembre '!AB178</f>
        <v>0</v>
      </c>
      <c r="AC178" s="20">
        <f>+enero!AC178+Febrero!AC178+'Marzo '!AC178+'Abril '!AC178+'Mayo '!AC178+Junio!AC178+Julio!AC178+Agosto!AC178+Septiembre!AC178+'Octubre '!AC178+Noviembre!AC178+'Diciembre '!AC178</f>
        <v>0</v>
      </c>
      <c r="AD178" s="20">
        <f>+enero!AD178+Febrero!AD178+'Marzo '!AD178+'Abril '!AD178+'Mayo '!AD178+Junio!AD178+Julio!AD178+Agosto!AD178+Septiembre!AD178+'Octubre '!AD178+Noviembre!AD178+'Diciembre '!AD178</f>
        <v>1</v>
      </c>
      <c r="AE178" s="20">
        <f>+enero!AE178+Febrero!AE178+'Marzo '!AE178+'Abril '!AE178+'Mayo '!AE178+Junio!AE178+Julio!AE178+Agosto!AE178+Septiembre!AE178+'Octubre '!AE178+Noviembre!AE178+'Diciembre '!AE178</f>
        <v>0</v>
      </c>
      <c r="AF178" s="20">
        <f>+enero!AF178+Febrero!AF178+'Marzo '!AF178+'Abril '!AF178+'Mayo '!AF178+Junio!AF178+Julio!AF178+Agosto!AF178+Septiembre!AF178+'Octubre '!AF178+Noviembre!AF178+'Diciembre '!AF178</f>
        <v>1</v>
      </c>
      <c r="AG178" s="20">
        <f>+enero!AG178+Febrero!AG178+'Marzo '!AG178+'Abril '!AG178+'Mayo '!AG178+Junio!AG178+Julio!AG178+Agosto!AG178+Septiembre!AG178+'Octubre '!AG178+Noviembre!AG178+'Diciembre '!AG178</f>
        <v>0</v>
      </c>
      <c r="AH178" s="20">
        <f>+enero!AH178+Febrero!AH178+'Marzo '!AH178+'Abril '!AH178+'Mayo '!AH178+Junio!AH178+Julio!AH178+Agosto!AH178+Septiembre!AH178+'Octubre '!AH178+Noviembre!AH178+'Diciembre '!AH178</f>
        <v>0</v>
      </c>
      <c r="AI178" s="20">
        <f>+enero!AI178+Febrero!AI178+'Marzo '!AI178+'Abril '!AI178+'Mayo '!AI178+Junio!AI178+Julio!AI178+Agosto!AI178+Septiembre!AI178+'Octubre '!AI178+Noviembre!AI178+'Diciembre '!AI178</f>
        <v>0</v>
      </c>
      <c r="AJ178" s="20">
        <f>+enero!AJ178+Febrero!AJ178+'Marzo '!AJ178+'Abril '!AJ178+'Mayo '!AJ178+Junio!AJ178+Julio!AJ178+Agosto!AJ178+Septiembre!AJ178+'Octubre '!AJ178+Noviembre!AJ178+'Diciembre '!AJ178</f>
        <v>0</v>
      </c>
      <c r="AK178" s="20">
        <f>+enero!AK178+Febrero!AK178+'Marzo '!AK178+'Abril '!AK178+'Mayo '!AK178+Junio!AK178+Julio!AK178+Agosto!AK178+Septiembre!AK178+'Octubre '!AK178+Noviembre!AK178+'Diciembre '!AK178</f>
        <v>0</v>
      </c>
      <c r="AL178" s="20">
        <f>+enero!AL178+Febrero!AL178+'Marzo '!AL178+'Abril '!AL178+'Mayo '!AL178+Junio!AL178+Julio!AL178+Agosto!AL178+Septiembre!AL178+'Octubre '!AL178+Noviembre!AL178+'Diciembre '!AL178</f>
        <v>0</v>
      </c>
      <c r="AM178" s="20">
        <f>+enero!AM178+Febrero!AM178+'Marzo '!AM178+'Abril '!AM178+'Mayo '!AM178+Junio!AM178+Julio!AM178+Agosto!AM178+Septiembre!AM178+'Octubre '!AM178+Noviembre!AM178+'Diciembre '!AM178</f>
        <v>0</v>
      </c>
      <c r="AN178" s="20">
        <f>+enero!AN178+Febrero!AN178+'Marzo '!AN178+'Abril '!AN178+'Mayo '!AN178+Junio!AN178+Julio!AN178+Agosto!AN178+Septiembre!AN178+'Octubre '!AN178+Noviembre!AN178+'Diciembre '!AN178</f>
        <v>0</v>
      </c>
      <c r="AO178" s="20">
        <f>+enero!AO178+Febrero!AO178+'Marzo '!AO178+'Abril '!AO178+'Mayo '!AO178+Junio!AO178+Julio!AO178+Agosto!AO178+Septiembre!AO178+'Octubre '!AO178+Noviembre!AO178+'Diciembre '!AO178</f>
        <v>2</v>
      </c>
      <c r="AP178" s="20">
        <f>+enero!AP178+Febrero!AP178+'Marzo '!AP178+'Abril '!AP178+'Mayo '!AP178+Junio!AP178+Julio!AP178+Agosto!AP178+Septiembre!AP178+'Octubre '!AP178+Noviembre!AP178+'Diciembre '!AP178</f>
        <v>0</v>
      </c>
      <c r="AQ178" s="20">
        <f>+enero!AQ178+Febrero!AQ178+'Marzo '!AQ178+'Abril '!AQ178+'Mayo '!AQ178+Junio!AQ178+Julio!AQ178+Agosto!AQ178+Septiembre!AQ178+'Octubre '!AQ178+Noviembre!AQ178+'Diciembre '!AQ178</f>
        <v>0</v>
      </c>
      <c r="AR178" s="20">
        <f>+enero!AR178+Febrero!AR178+'Marzo '!AR178+'Abril '!AR178+'Mayo '!AR178+Junio!AR178+Julio!AR178+Agosto!AR178+Septiembre!AR178+'Octubre '!AR178+Noviembre!AR178+'Diciembre '!AR178</f>
        <v>0</v>
      </c>
      <c r="AS178" s="20">
        <f>+enero!AS178+Febrero!AS178+'Marzo '!AS178+'Abril '!AS178+'Mayo '!AS178+Junio!AS178+Julio!AS178+Agosto!AS178+Septiembre!AS178+'Octubre '!AS178+Noviembre!AS178+'Diciembre '!AS178</f>
        <v>0</v>
      </c>
      <c r="AT178" s="20">
        <f>+enero!AT178+Febrero!AT178+'Marzo '!AT178+'Abril '!AT178+'Mayo '!AT178+Junio!AT178+Julio!AT178+Agosto!AT178+Septiembre!AT178+'Octubre '!AT178+Noviembre!AT178+'Diciembre '!AT178</f>
        <v>0</v>
      </c>
      <c r="AU178" s="20">
        <f>+enero!AU178+Febrero!AU178+'Marzo '!AU178+'Abril '!AU178+'Mayo '!AU178+Junio!AU178+Julio!AU178+Agosto!AU178+Septiembre!AU178+'Octubre '!AU178+Noviembre!AU178+'Diciembre '!AU178</f>
        <v>0</v>
      </c>
      <c r="AV178" s="310" t="s">
        <v>194</v>
      </c>
      <c r="BY178" s="227"/>
      <c r="BZ178" s="227"/>
      <c r="CA178" s="227"/>
      <c r="CB178" s="227"/>
      <c r="CC178" s="227"/>
      <c r="CD178" s="227"/>
      <c r="CE178" s="227"/>
      <c r="CF178" s="227"/>
      <c r="CG178" s="494"/>
      <c r="CH178" s="494">
        <v>0</v>
      </c>
      <c r="CI178" s="494">
        <v>0</v>
      </c>
      <c r="CJ178" s="494"/>
      <c r="CK178" s="494"/>
      <c r="CL178" s="494"/>
      <c r="CM178" s="494"/>
      <c r="CN178" s="494"/>
      <c r="CO178" s="227"/>
    </row>
    <row r="179" spans="1:93" s="226" customFormat="1" ht="15" customHeight="1" x14ac:dyDescent="0.2">
      <c r="A179" s="1165"/>
      <c r="B179" s="1253" t="s">
        <v>110</v>
      </c>
      <c r="C179" s="1211"/>
      <c r="D179" s="400"/>
      <c r="E179" s="124"/>
      <c r="F179" s="399">
        <f>SUM(L179+N179+P179+R179+T179+V179+X179+Z179+AB179+AD179+AF179+AH179+AJ179+AL179+AN179)</f>
        <v>0</v>
      </c>
      <c r="G179" s="20">
        <f>+enero!G179+Febrero!G179+'Marzo '!G179+'Abril '!G179+'Mayo '!G179+Junio!G179+Julio!G179+Agosto!G179+Septiembre!G179+'Octubre '!G179+Noviembre!G179+'Diciembre '!G179</f>
        <v>0</v>
      </c>
      <c r="H179" s="20">
        <f>+enero!H179+Febrero!H179+'Marzo '!H179+'Abril '!H179+'Mayo '!H179+Junio!H179+Julio!H179+Agosto!H179+Septiembre!H179+'Octubre '!H179+Noviembre!H179+'Diciembre '!H179</f>
        <v>0</v>
      </c>
      <c r="I179" s="20">
        <f>+enero!I179+Febrero!I179+'Marzo '!I179+'Abril '!I179+'Mayo '!I179+Junio!I179+Julio!I179+Agosto!I179+Septiembre!I179+'Octubre '!I179+Noviembre!I179+'Diciembre '!I179</f>
        <v>0</v>
      </c>
      <c r="J179" s="20">
        <f>+enero!J179+Febrero!J179+'Marzo '!J179+'Abril '!J179+'Mayo '!J179+Junio!J179+Julio!J179+Agosto!J179+Septiembre!J179+'Octubre '!J179+Noviembre!J179+'Diciembre '!J179</f>
        <v>0</v>
      </c>
      <c r="K179" s="20">
        <f>+enero!K179+Febrero!K179+'Marzo '!K179+'Abril '!K179+'Mayo '!K179+Junio!K179+Julio!K179+Agosto!K179+Septiembre!K179+'Octubre '!K179+Noviembre!K179+'Diciembre '!K179</f>
        <v>0</v>
      </c>
      <c r="L179" s="20">
        <f>+enero!L179+Febrero!L179+'Marzo '!L179+'Abril '!L179+'Mayo '!L179+Junio!L179+Julio!L179+Agosto!L179+Septiembre!L179+'Octubre '!L179+Noviembre!L179+'Diciembre '!L179</f>
        <v>0</v>
      </c>
      <c r="M179" s="20">
        <f>+enero!M179+Febrero!M179+'Marzo '!M179+'Abril '!M179+'Mayo '!M179+Junio!M179+Julio!M179+Agosto!M179+Septiembre!M179+'Octubre '!M179+Noviembre!M179+'Diciembre '!M179</f>
        <v>0</v>
      </c>
      <c r="N179" s="20">
        <f>+enero!N179+Febrero!N179+'Marzo '!N179+'Abril '!N179+'Mayo '!N179+Junio!N179+Julio!N179+Agosto!N179+Septiembre!N179+'Octubre '!N179+Noviembre!N179+'Diciembre '!N179</f>
        <v>0</v>
      </c>
      <c r="O179" s="20">
        <f>+enero!O179+Febrero!O179+'Marzo '!O179+'Abril '!O179+'Mayo '!O179+Junio!O179+Julio!O179+Agosto!O179+Septiembre!O179+'Octubre '!O179+Noviembre!O179+'Diciembre '!O179</f>
        <v>0</v>
      </c>
      <c r="P179" s="20">
        <f>+enero!P179+Febrero!P179+'Marzo '!P179+'Abril '!P179+'Mayo '!P179+Junio!P179+Julio!P179+Agosto!P179+Septiembre!P179+'Octubre '!P179+Noviembre!P179+'Diciembre '!P179</f>
        <v>0</v>
      </c>
      <c r="Q179" s="20">
        <f>+enero!Q179+Febrero!Q179+'Marzo '!Q179+'Abril '!Q179+'Mayo '!Q179+Junio!Q179+Julio!Q179+Agosto!Q179+Septiembre!Q179+'Octubre '!Q179+Noviembre!Q179+'Diciembre '!Q179</f>
        <v>0</v>
      </c>
      <c r="R179" s="20">
        <f>+enero!R179+Febrero!R179+'Marzo '!R179+'Abril '!R179+'Mayo '!R179+Junio!R179+Julio!R179+Agosto!R179+Septiembre!R179+'Octubre '!R179+Noviembre!R179+'Diciembre '!R179</f>
        <v>0</v>
      </c>
      <c r="S179" s="20">
        <f>+enero!S179+Febrero!S179+'Marzo '!S179+'Abril '!S179+'Mayo '!S179+Junio!S179+Julio!S179+Agosto!S179+Septiembre!S179+'Octubre '!S179+Noviembre!S179+'Diciembre '!S179</f>
        <v>0</v>
      </c>
      <c r="T179" s="20">
        <f>+enero!T179+Febrero!T179+'Marzo '!T179+'Abril '!T179+'Mayo '!T179+Junio!T179+Julio!T179+Agosto!T179+Septiembre!T179+'Octubre '!T179+Noviembre!T179+'Diciembre '!T179</f>
        <v>0</v>
      </c>
      <c r="U179" s="20">
        <f>+enero!U179+Febrero!U179+'Marzo '!U179+'Abril '!U179+'Mayo '!U179+Junio!U179+Julio!U179+Agosto!U179+Septiembre!U179+'Octubre '!U179+Noviembre!U179+'Diciembre '!U179</f>
        <v>0</v>
      </c>
      <c r="V179" s="20">
        <f>+enero!V179+Febrero!V179+'Marzo '!V179+'Abril '!V179+'Mayo '!V179+Junio!V179+Julio!V179+Agosto!V179+Septiembre!V179+'Octubre '!V179+Noviembre!V179+'Diciembre '!V179</f>
        <v>0</v>
      </c>
      <c r="W179" s="20">
        <f>+enero!W179+Febrero!W179+'Marzo '!W179+'Abril '!W179+'Mayo '!W179+Junio!W179+Julio!W179+Agosto!W179+Septiembre!W179+'Octubre '!W179+Noviembre!W179+'Diciembre '!W179</f>
        <v>0</v>
      </c>
      <c r="X179" s="20">
        <f>+enero!X179+Febrero!X179+'Marzo '!X179+'Abril '!X179+'Mayo '!X179+Junio!X179+Julio!X179+Agosto!X179+Septiembre!X179+'Octubre '!X179+Noviembre!X179+'Diciembre '!X179</f>
        <v>0</v>
      </c>
      <c r="Y179" s="20">
        <f>+enero!Y179+Febrero!Y179+'Marzo '!Y179+'Abril '!Y179+'Mayo '!Y179+Junio!Y179+Julio!Y179+Agosto!Y179+Septiembre!Y179+'Octubre '!Y179+Noviembre!Y179+'Diciembre '!Y179</f>
        <v>0</v>
      </c>
      <c r="Z179" s="20">
        <f>+enero!Z179+Febrero!Z179+'Marzo '!Z179+'Abril '!Z179+'Mayo '!Z179+Junio!Z179+Julio!Z179+Agosto!Z179+Septiembre!Z179+'Octubre '!Z179+Noviembre!Z179+'Diciembre '!Z179</f>
        <v>0</v>
      </c>
      <c r="AA179" s="20">
        <f>+enero!AA179+Febrero!AA179+'Marzo '!AA179+'Abril '!AA179+'Mayo '!AA179+Junio!AA179+Julio!AA179+Agosto!AA179+Septiembre!AA179+'Octubre '!AA179+Noviembre!AA179+'Diciembre '!AA179</f>
        <v>0</v>
      </c>
      <c r="AB179" s="20">
        <f>+enero!AB179+Febrero!AB179+'Marzo '!AB179+'Abril '!AB179+'Mayo '!AB179+Junio!AB179+Julio!AB179+Agosto!AB179+Septiembre!AB179+'Octubre '!AB179+Noviembre!AB179+'Diciembre '!AB179</f>
        <v>0</v>
      </c>
      <c r="AC179" s="20">
        <f>+enero!AC179+Febrero!AC179+'Marzo '!AC179+'Abril '!AC179+'Mayo '!AC179+Junio!AC179+Julio!AC179+Agosto!AC179+Septiembre!AC179+'Octubre '!AC179+Noviembre!AC179+'Diciembre '!AC179</f>
        <v>0</v>
      </c>
      <c r="AD179" s="20">
        <f>+enero!AD179+Febrero!AD179+'Marzo '!AD179+'Abril '!AD179+'Mayo '!AD179+Junio!AD179+Julio!AD179+Agosto!AD179+Septiembre!AD179+'Octubre '!AD179+Noviembre!AD179+'Diciembre '!AD179</f>
        <v>0</v>
      </c>
      <c r="AE179" s="20">
        <f>+enero!AE179+Febrero!AE179+'Marzo '!AE179+'Abril '!AE179+'Mayo '!AE179+Junio!AE179+Julio!AE179+Agosto!AE179+Septiembre!AE179+'Octubre '!AE179+Noviembre!AE179+'Diciembre '!AE179</f>
        <v>0</v>
      </c>
      <c r="AF179" s="20">
        <f>+enero!AF179+Febrero!AF179+'Marzo '!AF179+'Abril '!AF179+'Mayo '!AF179+Junio!AF179+Julio!AF179+Agosto!AF179+Septiembre!AF179+'Octubre '!AF179+Noviembre!AF179+'Diciembre '!AF179</f>
        <v>0</v>
      </c>
      <c r="AG179" s="20">
        <f>+enero!AG179+Febrero!AG179+'Marzo '!AG179+'Abril '!AG179+'Mayo '!AG179+Junio!AG179+Julio!AG179+Agosto!AG179+Septiembre!AG179+'Octubre '!AG179+Noviembre!AG179+'Diciembre '!AG179</f>
        <v>0</v>
      </c>
      <c r="AH179" s="20">
        <f>+enero!AH179+Febrero!AH179+'Marzo '!AH179+'Abril '!AH179+'Mayo '!AH179+Junio!AH179+Julio!AH179+Agosto!AH179+Septiembre!AH179+'Octubre '!AH179+Noviembre!AH179+'Diciembre '!AH179</f>
        <v>0</v>
      </c>
      <c r="AI179" s="20">
        <f>+enero!AI179+Febrero!AI179+'Marzo '!AI179+'Abril '!AI179+'Mayo '!AI179+Junio!AI179+Julio!AI179+Agosto!AI179+Septiembre!AI179+'Octubre '!AI179+Noviembre!AI179+'Diciembre '!AI179</f>
        <v>0</v>
      </c>
      <c r="AJ179" s="20">
        <f>+enero!AJ179+Febrero!AJ179+'Marzo '!AJ179+'Abril '!AJ179+'Mayo '!AJ179+Junio!AJ179+Julio!AJ179+Agosto!AJ179+Septiembre!AJ179+'Octubre '!AJ179+Noviembre!AJ179+'Diciembre '!AJ179</f>
        <v>0</v>
      </c>
      <c r="AK179" s="20">
        <f>+enero!AK179+Febrero!AK179+'Marzo '!AK179+'Abril '!AK179+'Mayo '!AK179+Junio!AK179+Julio!AK179+Agosto!AK179+Septiembre!AK179+'Octubre '!AK179+Noviembre!AK179+'Diciembre '!AK179</f>
        <v>0</v>
      </c>
      <c r="AL179" s="20">
        <f>+enero!AL179+Febrero!AL179+'Marzo '!AL179+'Abril '!AL179+'Mayo '!AL179+Junio!AL179+Julio!AL179+Agosto!AL179+Septiembre!AL179+'Octubre '!AL179+Noviembre!AL179+'Diciembre '!AL179</f>
        <v>0</v>
      </c>
      <c r="AM179" s="20">
        <f>+enero!AM179+Febrero!AM179+'Marzo '!AM179+'Abril '!AM179+'Mayo '!AM179+Junio!AM179+Julio!AM179+Agosto!AM179+Septiembre!AM179+'Octubre '!AM179+Noviembre!AM179+'Diciembre '!AM179</f>
        <v>0</v>
      </c>
      <c r="AN179" s="20">
        <f>+enero!AN179+Febrero!AN179+'Marzo '!AN179+'Abril '!AN179+'Mayo '!AN179+Junio!AN179+Julio!AN179+Agosto!AN179+Septiembre!AN179+'Octubre '!AN179+Noviembre!AN179+'Diciembre '!AN179</f>
        <v>0</v>
      </c>
      <c r="AO179" s="20">
        <f>+enero!AO179+Febrero!AO179+'Marzo '!AO179+'Abril '!AO179+'Mayo '!AO179+Junio!AO179+Julio!AO179+Agosto!AO179+Septiembre!AO179+'Octubre '!AO179+Noviembre!AO179+'Diciembre '!AO179</f>
        <v>0</v>
      </c>
      <c r="AP179" s="20">
        <f>+enero!AP179+Febrero!AP179+'Marzo '!AP179+'Abril '!AP179+'Mayo '!AP179+Junio!AP179+Julio!AP179+Agosto!AP179+Septiembre!AP179+'Octubre '!AP179+Noviembre!AP179+'Diciembre '!AP179</f>
        <v>0</v>
      </c>
      <c r="AQ179" s="20">
        <f>+enero!AQ179+Febrero!AQ179+'Marzo '!AQ179+'Abril '!AQ179+'Mayo '!AQ179+Junio!AQ179+Julio!AQ179+Agosto!AQ179+Septiembre!AQ179+'Octubre '!AQ179+Noviembre!AQ179+'Diciembre '!AQ179</f>
        <v>0</v>
      </c>
      <c r="AR179" s="20">
        <f>+enero!AR179+Febrero!AR179+'Marzo '!AR179+'Abril '!AR179+'Mayo '!AR179+Junio!AR179+Julio!AR179+Agosto!AR179+Septiembre!AR179+'Octubre '!AR179+Noviembre!AR179+'Diciembre '!AR179</f>
        <v>0</v>
      </c>
      <c r="AS179" s="20">
        <f>+enero!AS179+Febrero!AS179+'Marzo '!AS179+'Abril '!AS179+'Mayo '!AS179+Junio!AS179+Julio!AS179+Agosto!AS179+Septiembre!AS179+'Octubre '!AS179+Noviembre!AS179+'Diciembre '!AS179</f>
        <v>0</v>
      </c>
      <c r="AT179" s="20">
        <f>+enero!AT179+Febrero!AT179+'Marzo '!AT179+'Abril '!AT179+'Mayo '!AT179+Junio!AT179+Julio!AT179+Agosto!AT179+Septiembre!AT179+'Octubre '!AT179+Noviembre!AT179+'Diciembre '!AT179</f>
        <v>0</v>
      </c>
      <c r="AU179" s="20">
        <f>+enero!AU179+Febrero!AU179+'Marzo '!AU179+'Abril '!AU179+'Mayo '!AU179+Junio!AU179+Julio!AU179+Agosto!AU179+Septiembre!AU179+'Octubre '!AU179+Noviembre!AU179+'Diciembre '!AU179</f>
        <v>0</v>
      </c>
      <c r="AV179" s="310" t="s">
        <v>194</v>
      </c>
      <c r="BY179" s="227"/>
      <c r="BZ179" s="227"/>
      <c r="CA179" s="227"/>
      <c r="CB179" s="227"/>
      <c r="CC179" s="227"/>
      <c r="CD179" s="227"/>
      <c r="CE179" s="227"/>
      <c r="CF179" s="227"/>
      <c r="CG179" s="494">
        <v>0</v>
      </c>
      <c r="CH179" s="494">
        <v>0</v>
      </c>
      <c r="CI179" s="494">
        <v>0</v>
      </c>
      <c r="CJ179" s="494"/>
      <c r="CK179" s="494"/>
      <c r="CL179" s="494"/>
      <c r="CM179" s="494"/>
      <c r="CN179" s="494"/>
      <c r="CO179" s="227"/>
    </row>
    <row r="180" spans="1:93" s="226" customFormat="1" x14ac:dyDescent="0.2">
      <c r="A180" s="1165"/>
      <c r="B180" s="1297" t="s">
        <v>111</v>
      </c>
      <c r="C180" s="1297"/>
      <c r="D180" s="399">
        <f t="shared" ref="D180:D200" si="27">SUM(E180+F180)</f>
        <v>7</v>
      </c>
      <c r="E180" s="399">
        <f t="shared" ref="E180:F186" si="28">SUM(G180+I180+K180+M180+O180+Q180+S180+U180+W180+Y180+AA180+AC180+AE180+AG180+AI180+AK180+AM180)</f>
        <v>1</v>
      </c>
      <c r="F180" s="399">
        <f t="shared" si="28"/>
        <v>6</v>
      </c>
      <c r="G180" s="20">
        <f>+enero!G180+Febrero!G180+'Marzo '!G180+'Abril '!G180+'Mayo '!G180+Junio!G180+Julio!G180+Agosto!G180+Septiembre!G180+'Octubre '!G180+Noviembre!G180+'Diciembre '!G180</f>
        <v>0</v>
      </c>
      <c r="H180" s="20">
        <f>+enero!H180+Febrero!H180+'Marzo '!H180+'Abril '!H180+'Mayo '!H180+Junio!H180+Julio!H180+Agosto!H180+Septiembre!H180+'Octubre '!H180+Noviembre!H180+'Diciembre '!H180</f>
        <v>0</v>
      </c>
      <c r="I180" s="20">
        <f>+enero!I180+Febrero!I180+'Marzo '!I180+'Abril '!I180+'Mayo '!I180+Junio!I180+Julio!I180+Agosto!I180+Septiembre!I180+'Octubre '!I180+Noviembre!I180+'Diciembre '!I180</f>
        <v>0</v>
      </c>
      <c r="J180" s="20">
        <f>+enero!J180+Febrero!J180+'Marzo '!J180+'Abril '!J180+'Mayo '!J180+Junio!J180+Julio!J180+Agosto!J180+Septiembre!J180+'Octubre '!J180+Noviembre!J180+'Diciembre '!J180</f>
        <v>0</v>
      </c>
      <c r="K180" s="20">
        <f>+enero!K180+Febrero!K180+'Marzo '!K180+'Abril '!K180+'Mayo '!K180+Junio!K180+Julio!K180+Agosto!K180+Septiembre!K180+'Octubre '!K180+Noviembre!K180+'Diciembre '!K180</f>
        <v>0</v>
      </c>
      <c r="L180" s="20">
        <f>+enero!L180+Febrero!L180+'Marzo '!L180+'Abril '!L180+'Mayo '!L180+Junio!L180+Julio!L180+Agosto!L180+Septiembre!L180+'Octubre '!L180+Noviembre!L180+'Diciembre '!L180</f>
        <v>0</v>
      </c>
      <c r="M180" s="20">
        <f>+enero!M180+Febrero!M180+'Marzo '!M180+'Abril '!M180+'Mayo '!M180+Junio!M180+Julio!M180+Agosto!M180+Septiembre!M180+'Octubre '!M180+Noviembre!M180+'Diciembre '!M180</f>
        <v>0</v>
      </c>
      <c r="N180" s="20">
        <f>+enero!N180+Febrero!N180+'Marzo '!N180+'Abril '!N180+'Mayo '!N180+Junio!N180+Julio!N180+Agosto!N180+Septiembre!N180+'Octubre '!N180+Noviembre!N180+'Diciembre '!N180</f>
        <v>0</v>
      </c>
      <c r="O180" s="20">
        <f>+enero!O180+Febrero!O180+'Marzo '!O180+'Abril '!O180+'Mayo '!O180+Junio!O180+Julio!O180+Agosto!O180+Septiembre!O180+'Octubre '!O180+Noviembre!O180+'Diciembre '!O180</f>
        <v>0</v>
      </c>
      <c r="P180" s="20">
        <f>+enero!P180+Febrero!P180+'Marzo '!P180+'Abril '!P180+'Mayo '!P180+Junio!P180+Julio!P180+Agosto!P180+Septiembre!P180+'Octubre '!P180+Noviembre!P180+'Diciembre '!P180</f>
        <v>1</v>
      </c>
      <c r="Q180" s="20">
        <f>+enero!Q180+Febrero!Q180+'Marzo '!Q180+'Abril '!Q180+'Mayo '!Q180+Junio!Q180+Julio!Q180+Agosto!Q180+Septiembre!Q180+'Octubre '!Q180+Noviembre!Q180+'Diciembre '!Q180</f>
        <v>0</v>
      </c>
      <c r="R180" s="20">
        <f>+enero!R180+Febrero!R180+'Marzo '!R180+'Abril '!R180+'Mayo '!R180+Junio!R180+Julio!R180+Agosto!R180+Septiembre!R180+'Octubre '!R180+Noviembre!R180+'Diciembre '!R180</f>
        <v>0</v>
      </c>
      <c r="S180" s="20">
        <f>+enero!S180+Febrero!S180+'Marzo '!S180+'Abril '!S180+'Mayo '!S180+Junio!S180+Julio!S180+Agosto!S180+Septiembre!S180+'Octubre '!S180+Noviembre!S180+'Diciembre '!S180</f>
        <v>0</v>
      </c>
      <c r="T180" s="20">
        <f>+enero!T180+Febrero!T180+'Marzo '!T180+'Abril '!T180+'Mayo '!T180+Junio!T180+Julio!T180+Agosto!T180+Septiembre!T180+'Octubre '!T180+Noviembre!T180+'Diciembre '!T180</f>
        <v>0</v>
      </c>
      <c r="U180" s="20">
        <f>+enero!U180+Febrero!U180+'Marzo '!U180+'Abril '!U180+'Mayo '!U180+Junio!U180+Julio!U180+Agosto!U180+Septiembre!U180+'Octubre '!U180+Noviembre!U180+'Diciembre '!U180</f>
        <v>0</v>
      </c>
      <c r="V180" s="20">
        <f>+enero!V180+Febrero!V180+'Marzo '!V180+'Abril '!V180+'Mayo '!V180+Junio!V180+Julio!V180+Agosto!V180+Septiembre!V180+'Octubre '!V180+Noviembre!V180+'Diciembre '!V180</f>
        <v>0</v>
      </c>
      <c r="W180" s="20">
        <f>+enero!W180+Febrero!W180+'Marzo '!W180+'Abril '!W180+'Mayo '!W180+Junio!W180+Julio!W180+Agosto!W180+Septiembre!W180+'Octubre '!W180+Noviembre!W180+'Diciembre '!W180</f>
        <v>1</v>
      </c>
      <c r="X180" s="20">
        <f>+enero!X180+Febrero!X180+'Marzo '!X180+'Abril '!X180+'Mayo '!X180+Junio!X180+Julio!X180+Agosto!X180+Septiembre!X180+'Octubre '!X180+Noviembre!X180+'Diciembre '!X180</f>
        <v>0</v>
      </c>
      <c r="Y180" s="20">
        <f>+enero!Y180+Febrero!Y180+'Marzo '!Y180+'Abril '!Y180+'Mayo '!Y180+Junio!Y180+Julio!Y180+Agosto!Y180+Septiembre!Y180+'Octubre '!Y180+Noviembre!Y180+'Diciembre '!Y180</f>
        <v>0</v>
      </c>
      <c r="Z180" s="20">
        <f>+enero!Z180+Febrero!Z180+'Marzo '!Z180+'Abril '!Z180+'Mayo '!Z180+Junio!Z180+Julio!Z180+Agosto!Z180+Septiembre!Z180+'Octubre '!Z180+Noviembre!Z180+'Diciembre '!Z180</f>
        <v>0</v>
      </c>
      <c r="AA180" s="20">
        <f>+enero!AA180+Febrero!AA180+'Marzo '!AA180+'Abril '!AA180+'Mayo '!AA180+Junio!AA180+Julio!AA180+Agosto!AA180+Septiembre!AA180+'Octubre '!AA180+Noviembre!AA180+'Diciembre '!AA180</f>
        <v>0</v>
      </c>
      <c r="AB180" s="20">
        <f>+enero!AB180+Febrero!AB180+'Marzo '!AB180+'Abril '!AB180+'Mayo '!AB180+Junio!AB180+Julio!AB180+Agosto!AB180+Septiembre!AB180+'Octubre '!AB180+Noviembre!AB180+'Diciembre '!AB180</f>
        <v>0</v>
      </c>
      <c r="AC180" s="20">
        <f>+enero!AC180+Febrero!AC180+'Marzo '!AC180+'Abril '!AC180+'Mayo '!AC180+Junio!AC180+Julio!AC180+Agosto!AC180+Septiembre!AC180+'Octubre '!AC180+Noviembre!AC180+'Diciembre '!AC180</f>
        <v>0</v>
      </c>
      <c r="AD180" s="20">
        <f>+enero!AD180+Febrero!AD180+'Marzo '!AD180+'Abril '!AD180+'Mayo '!AD180+Junio!AD180+Julio!AD180+Agosto!AD180+Septiembre!AD180+'Octubre '!AD180+Noviembre!AD180+'Diciembre '!AD180</f>
        <v>5</v>
      </c>
      <c r="AE180" s="20">
        <f>+enero!AE180+Febrero!AE180+'Marzo '!AE180+'Abril '!AE180+'Mayo '!AE180+Junio!AE180+Julio!AE180+Agosto!AE180+Septiembre!AE180+'Octubre '!AE180+Noviembre!AE180+'Diciembre '!AE180</f>
        <v>0</v>
      </c>
      <c r="AF180" s="20">
        <f>+enero!AF180+Febrero!AF180+'Marzo '!AF180+'Abril '!AF180+'Mayo '!AF180+Junio!AF180+Julio!AF180+Agosto!AF180+Septiembre!AF180+'Octubre '!AF180+Noviembre!AF180+'Diciembre '!AF180</f>
        <v>0</v>
      </c>
      <c r="AG180" s="20">
        <f>+enero!AG180+Febrero!AG180+'Marzo '!AG180+'Abril '!AG180+'Mayo '!AG180+Junio!AG180+Julio!AG180+Agosto!AG180+Septiembre!AG180+'Octubre '!AG180+Noviembre!AG180+'Diciembre '!AG180</f>
        <v>0</v>
      </c>
      <c r="AH180" s="20">
        <f>+enero!AH180+Febrero!AH180+'Marzo '!AH180+'Abril '!AH180+'Mayo '!AH180+Junio!AH180+Julio!AH180+Agosto!AH180+Septiembre!AH180+'Octubre '!AH180+Noviembre!AH180+'Diciembre '!AH180</f>
        <v>0</v>
      </c>
      <c r="AI180" s="20">
        <f>+enero!AI180+Febrero!AI180+'Marzo '!AI180+'Abril '!AI180+'Mayo '!AI180+Junio!AI180+Julio!AI180+Agosto!AI180+Septiembre!AI180+'Octubre '!AI180+Noviembre!AI180+'Diciembre '!AI180</f>
        <v>0</v>
      </c>
      <c r="AJ180" s="20">
        <f>+enero!AJ180+Febrero!AJ180+'Marzo '!AJ180+'Abril '!AJ180+'Mayo '!AJ180+Junio!AJ180+Julio!AJ180+Agosto!AJ180+Septiembre!AJ180+'Octubre '!AJ180+Noviembre!AJ180+'Diciembre '!AJ180</f>
        <v>0</v>
      </c>
      <c r="AK180" s="20">
        <f>+enero!AK180+Febrero!AK180+'Marzo '!AK180+'Abril '!AK180+'Mayo '!AK180+Junio!AK180+Julio!AK180+Agosto!AK180+Septiembre!AK180+'Octubre '!AK180+Noviembre!AK180+'Diciembre '!AK180</f>
        <v>0</v>
      </c>
      <c r="AL180" s="20">
        <f>+enero!AL180+Febrero!AL180+'Marzo '!AL180+'Abril '!AL180+'Mayo '!AL180+Junio!AL180+Julio!AL180+Agosto!AL180+Septiembre!AL180+'Octubre '!AL180+Noviembre!AL180+'Diciembre '!AL180</f>
        <v>0</v>
      </c>
      <c r="AM180" s="20">
        <f>+enero!AM180+Febrero!AM180+'Marzo '!AM180+'Abril '!AM180+'Mayo '!AM180+Junio!AM180+Julio!AM180+Agosto!AM180+Septiembre!AM180+'Octubre '!AM180+Noviembre!AM180+'Diciembre '!AM180</f>
        <v>0</v>
      </c>
      <c r="AN180" s="20">
        <f>+enero!AN180+Febrero!AN180+'Marzo '!AN180+'Abril '!AN180+'Mayo '!AN180+Junio!AN180+Julio!AN180+Agosto!AN180+Septiembre!AN180+'Octubre '!AN180+Noviembre!AN180+'Diciembre '!AN180</f>
        <v>0</v>
      </c>
      <c r="AO180" s="20">
        <f>+enero!AO180+Febrero!AO180+'Marzo '!AO180+'Abril '!AO180+'Mayo '!AO180+Junio!AO180+Julio!AO180+Agosto!AO180+Septiembre!AO180+'Octubre '!AO180+Noviembre!AO180+'Diciembre '!AO180</f>
        <v>0</v>
      </c>
      <c r="AP180" s="20">
        <f>+enero!AP180+Febrero!AP180+'Marzo '!AP180+'Abril '!AP180+'Mayo '!AP180+Junio!AP180+Julio!AP180+Agosto!AP180+Septiembre!AP180+'Octubre '!AP180+Noviembre!AP180+'Diciembre '!AP180</f>
        <v>0</v>
      </c>
      <c r="AQ180" s="20">
        <f>+enero!AQ180+Febrero!AQ180+'Marzo '!AQ180+'Abril '!AQ180+'Mayo '!AQ180+Junio!AQ180+Julio!AQ180+Agosto!AQ180+Septiembre!AQ180+'Octubre '!AQ180+Noviembre!AQ180+'Diciembre '!AQ180</f>
        <v>0</v>
      </c>
      <c r="AR180" s="20">
        <f>+enero!AR180+Febrero!AR180+'Marzo '!AR180+'Abril '!AR180+'Mayo '!AR180+Junio!AR180+Julio!AR180+Agosto!AR180+Septiembre!AR180+'Octubre '!AR180+Noviembre!AR180+'Diciembre '!AR180</f>
        <v>0</v>
      </c>
      <c r="AS180" s="20">
        <f>+enero!AS180+Febrero!AS180+'Marzo '!AS180+'Abril '!AS180+'Mayo '!AS180+Junio!AS180+Julio!AS180+Agosto!AS180+Septiembre!AS180+'Octubre '!AS180+Noviembre!AS180+'Diciembre '!AS180</f>
        <v>0</v>
      </c>
      <c r="AT180" s="20">
        <f>+enero!AT180+Febrero!AT180+'Marzo '!AT180+'Abril '!AT180+'Mayo '!AT180+Junio!AT180+Julio!AT180+Agosto!AT180+Septiembre!AT180+'Octubre '!AT180+Noviembre!AT180+'Diciembre '!AT180</f>
        <v>0</v>
      </c>
      <c r="AU180" s="20">
        <f>+enero!AU180+Febrero!AU180+'Marzo '!AU180+'Abril '!AU180+'Mayo '!AU180+Junio!AU180+Julio!AU180+Agosto!AU180+Septiembre!AU180+'Octubre '!AU180+Noviembre!AU180+'Diciembre '!AU180</f>
        <v>0</v>
      </c>
      <c r="AV180" s="310" t="s">
        <v>194</v>
      </c>
      <c r="BY180" s="227"/>
      <c r="BZ180" s="227"/>
      <c r="CA180" s="227"/>
      <c r="CB180" s="227"/>
      <c r="CC180" s="227"/>
      <c r="CD180" s="227"/>
      <c r="CE180" s="227"/>
      <c r="CF180" s="227"/>
      <c r="CG180" s="494">
        <v>0</v>
      </c>
      <c r="CH180" s="494">
        <v>0</v>
      </c>
      <c r="CI180" s="494">
        <v>0</v>
      </c>
      <c r="CJ180" s="494"/>
      <c r="CK180" s="494"/>
      <c r="CL180" s="494"/>
      <c r="CM180" s="494"/>
      <c r="CN180" s="494"/>
      <c r="CO180" s="227"/>
    </row>
    <row r="181" spans="1:93" s="226" customFormat="1" x14ac:dyDescent="0.2">
      <c r="A181" s="1165"/>
      <c r="B181" s="1216" t="s">
        <v>112</v>
      </c>
      <c r="C181" s="1216"/>
      <c r="D181" s="399">
        <f t="shared" si="27"/>
        <v>15</v>
      </c>
      <c r="E181" s="399">
        <f t="shared" si="28"/>
        <v>2</v>
      </c>
      <c r="F181" s="399">
        <f t="shared" si="28"/>
        <v>13</v>
      </c>
      <c r="G181" s="20">
        <f>+enero!G181+Febrero!G181+'Marzo '!G181+'Abril '!G181+'Mayo '!G181+Junio!G181+Julio!G181+Agosto!G181+Septiembre!G181+'Octubre '!G181+Noviembre!G181+'Diciembre '!G181</f>
        <v>0</v>
      </c>
      <c r="H181" s="20">
        <f>+enero!H181+Febrero!H181+'Marzo '!H181+'Abril '!H181+'Mayo '!H181+Junio!H181+Julio!H181+Agosto!H181+Septiembre!H181+'Octubre '!H181+Noviembre!H181+'Diciembre '!H181</f>
        <v>0</v>
      </c>
      <c r="I181" s="20">
        <f>+enero!I181+Febrero!I181+'Marzo '!I181+'Abril '!I181+'Mayo '!I181+Junio!I181+Julio!I181+Agosto!I181+Septiembre!I181+'Octubre '!I181+Noviembre!I181+'Diciembre '!I181</f>
        <v>0</v>
      </c>
      <c r="J181" s="20">
        <f>+enero!J181+Febrero!J181+'Marzo '!J181+'Abril '!J181+'Mayo '!J181+Junio!J181+Julio!J181+Agosto!J181+Septiembre!J181+'Octubre '!J181+Noviembre!J181+'Diciembre '!J181</f>
        <v>0</v>
      </c>
      <c r="K181" s="20">
        <f>+enero!K181+Febrero!K181+'Marzo '!K181+'Abril '!K181+'Mayo '!K181+Junio!K181+Julio!K181+Agosto!K181+Septiembre!K181+'Octubre '!K181+Noviembre!K181+'Diciembre '!K181</f>
        <v>0</v>
      </c>
      <c r="L181" s="20">
        <f>+enero!L181+Febrero!L181+'Marzo '!L181+'Abril '!L181+'Mayo '!L181+Junio!L181+Julio!L181+Agosto!L181+Septiembre!L181+'Octubre '!L181+Noviembre!L181+'Diciembre '!L181</f>
        <v>0</v>
      </c>
      <c r="M181" s="20">
        <f>+enero!M181+Febrero!M181+'Marzo '!M181+'Abril '!M181+'Mayo '!M181+Junio!M181+Julio!M181+Agosto!M181+Septiembre!M181+'Octubre '!M181+Noviembre!M181+'Diciembre '!M181</f>
        <v>0</v>
      </c>
      <c r="N181" s="20">
        <f>+enero!N181+Febrero!N181+'Marzo '!N181+'Abril '!N181+'Mayo '!N181+Junio!N181+Julio!N181+Agosto!N181+Septiembre!N181+'Octubre '!N181+Noviembre!N181+'Diciembre '!N181</f>
        <v>0</v>
      </c>
      <c r="O181" s="20">
        <f>+enero!O181+Febrero!O181+'Marzo '!O181+'Abril '!O181+'Mayo '!O181+Junio!O181+Julio!O181+Agosto!O181+Septiembre!O181+'Octubre '!O181+Noviembre!O181+'Diciembre '!O181</f>
        <v>0</v>
      </c>
      <c r="P181" s="20">
        <f>+enero!P181+Febrero!P181+'Marzo '!P181+'Abril '!P181+'Mayo '!P181+Junio!P181+Julio!P181+Agosto!P181+Septiembre!P181+'Octubre '!P181+Noviembre!P181+'Diciembre '!P181</f>
        <v>0</v>
      </c>
      <c r="Q181" s="20">
        <f>+enero!Q181+Febrero!Q181+'Marzo '!Q181+'Abril '!Q181+'Mayo '!Q181+Junio!Q181+Julio!Q181+Agosto!Q181+Septiembre!Q181+'Octubre '!Q181+Noviembre!Q181+'Diciembre '!Q181</f>
        <v>0</v>
      </c>
      <c r="R181" s="20">
        <f>+enero!R181+Febrero!R181+'Marzo '!R181+'Abril '!R181+'Mayo '!R181+Junio!R181+Julio!R181+Agosto!R181+Septiembre!R181+'Octubre '!R181+Noviembre!R181+'Diciembre '!R181</f>
        <v>1</v>
      </c>
      <c r="S181" s="20">
        <f>+enero!S181+Febrero!S181+'Marzo '!S181+'Abril '!S181+'Mayo '!S181+Junio!S181+Julio!S181+Agosto!S181+Septiembre!S181+'Octubre '!S181+Noviembre!S181+'Diciembre '!S181</f>
        <v>0</v>
      </c>
      <c r="T181" s="20">
        <f>+enero!T181+Febrero!T181+'Marzo '!T181+'Abril '!T181+'Mayo '!T181+Junio!T181+Julio!T181+Agosto!T181+Septiembre!T181+'Octubre '!T181+Noviembre!T181+'Diciembre '!T181</f>
        <v>2</v>
      </c>
      <c r="U181" s="20">
        <f>+enero!U181+Febrero!U181+'Marzo '!U181+'Abril '!U181+'Mayo '!U181+Junio!U181+Julio!U181+Agosto!U181+Septiembre!U181+'Octubre '!U181+Noviembre!U181+'Diciembre '!U181</f>
        <v>0</v>
      </c>
      <c r="V181" s="20">
        <f>+enero!V181+Febrero!V181+'Marzo '!V181+'Abril '!V181+'Mayo '!V181+Junio!V181+Julio!V181+Agosto!V181+Septiembre!V181+'Octubre '!V181+Noviembre!V181+'Diciembre '!V181</f>
        <v>2</v>
      </c>
      <c r="W181" s="20">
        <f>+enero!W181+Febrero!W181+'Marzo '!W181+'Abril '!W181+'Mayo '!W181+Junio!W181+Julio!W181+Agosto!W181+Septiembre!W181+'Octubre '!W181+Noviembre!W181+'Diciembre '!W181</f>
        <v>1</v>
      </c>
      <c r="X181" s="20">
        <f>+enero!X181+Febrero!X181+'Marzo '!X181+'Abril '!X181+'Mayo '!X181+Junio!X181+Julio!X181+Agosto!X181+Septiembre!X181+'Octubre '!X181+Noviembre!X181+'Diciembre '!X181</f>
        <v>0</v>
      </c>
      <c r="Y181" s="20">
        <f>+enero!Y181+Febrero!Y181+'Marzo '!Y181+'Abril '!Y181+'Mayo '!Y181+Junio!Y181+Julio!Y181+Agosto!Y181+Septiembre!Y181+'Octubre '!Y181+Noviembre!Y181+'Diciembre '!Y181</f>
        <v>0</v>
      </c>
      <c r="Z181" s="20">
        <f>+enero!Z181+Febrero!Z181+'Marzo '!Z181+'Abril '!Z181+'Mayo '!Z181+Junio!Z181+Julio!Z181+Agosto!Z181+Septiembre!Z181+'Octubre '!Z181+Noviembre!Z181+'Diciembre '!Z181</f>
        <v>1</v>
      </c>
      <c r="AA181" s="20">
        <f>+enero!AA181+Febrero!AA181+'Marzo '!AA181+'Abril '!AA181+'Mayo '!AA181+Junio!AA181+Julio!AA181+Agosto!AA181+Septiembre!AA181+'Octubre '!AA181+Noviembre!AA181+'Diciembre '!AA181</f>
        <v>0</v>
      </c>
      <c r="AB181" s="20">
        <f>+enero!AB181+Febrero!AB181+'Marzo '!AB181+'Abril '!AB181+'Mayo '!AB181+Junio!AB181+Julio!AB181+Agosto!AB181+Septiembre!AB181+'Octubre '!AB181+Noviembre!AB181+'Diciembre '!AB181</f>
        <v>1</v>
      </c>
      <c r="AC181" s="20">
        <f>+enero!AC181+Febrero!AC181+'Marzo '!AC181+'Abril '!AC181+'Mayo '!AC181+Junio!AC181+Julio!AC181+Agosto!AC181+Septiembre!AC181+'Octubre '!AC181+Noviembre!AC181+'Diciembre '!AC181</f>
        <v>0</v>
      </c>
      <c r="AD181" s="20">
        <f>+enero!AD181+Febrero!AD181+'Marzo '!AD181+'Abril '!AD181+'Mayo '!AD181+Junio!AD181+Julio!AD181+Agosto!AD181+Septiembre!AD181+'Octubre '!AD181+Noviembre!AD181+'Diciembre '!AD181</f>
        <v>4</v>
      </c>
      <c r="AE181" s="20">
        <f>+enero!AE181+Febrero!AE181+'Marzo '!AE181+'Abril '!AE181+'Mayo '!AE181+Junio!AE181+Julio!AE181+Agosto!AE181+Septiembre!AE181+'Octubre '!AE181+Noviembre!AE181+'Diciembre '!AE181</f>
        <v>0</v>
      </c>
      <c r="AF181" s="20">
        <f>+enero!AF181+Febrero!AF181+'Marzo '!AF181+'Abril '!AF181+'Mayo '!AF181+Junio!AF181+Julio!AF181+Agosto!AF181+Septiembre!AF181+'Octubre '!AF181+Noviembre!AF181+'Diciembre '!AF181</f>
        <v>1</v>
      </c>
      <c r="AG181" s="20">
        <f>+enero!AG181+Febrero!AG181+'Marzo '!AG181+'Abril '!AG181+'Mayo '!AG181+Junio!AG181+Julio!AG181+Agosto!AG181+Septiembre!AG181+'Octubre '!AG181+Noviembre!AG181+'Diciembre '!AG181</f>
        <v>0</v>
      </c>
      <c r="AH181" s="20">
        <f>+enero!AH181+Febrero!AH181+'Marzo '!AH181+'Abril '!AH181+'Mayo '!AH181+Junio!AH181+Julio!AH181+Agosto!AH181+Septiembre!AH181+'Octubre '!AH181+Noviembre!AH181+'Diciembre '!AH181</f>
        <v>0</v>
      </c>
      <c r="AI181" s="20">
        <f>+enero!AI181+Febrero!AI181+'Marzo '!AI181+'Abril '!AI181+'Mayo '!AI181+Junio!AI181+Julio!AI181+Agosto!AI181+Septiembre!AI181+'Octubre '!AI181+Noviembre!AI181+'Diciembre '!AI181</f>
        <v>0</v>
      </c>
      <c r="AJ181" s="20">
        <f>+enero!AJ181+Febrero!AJ181+'Marzo '!AJ181+'Abril '!AJ181+'Mayo '!AJ181+Junio!AJ181+Julio!AJ181+Agosto!AJ181+Septiembre!AJ181+'Octubre '!AJ181+Noviembre!AJ181+'Diciembre '!AJ181</f>
        <v>0</v>
      </c>
      <c r="AK181" s="20">
        <f>+enero!AK181+Febrero!AK181+'Marzo '!AK181+'Abril '!AK181+'Mayo '!AK181+Junio!AK181+Julio!AK181+Agosto!AK181+Septiembre!AK181+'Octubre '!AK181+Noviembre!AK181+'Diciembre '!AK181</f>
        <v>0</v>
      </c>
      <c r="AL181" s="20">
        <f>+enero!AL181+Febrero!AL181+'Marzo '!AL181+'Abril '!AL181+'Mayo '!AL181+Junio!AL181+Julio!AL181+Agosto!AL181+Septiembre!AL181+'Octubre '!AL181+Noviembre!AL181+'Diciembre '!AL181</f>
        <v>1</v>
      </c>
      <c r="AM181" s="20">
        <f>+enero!AM181+Febrero!AM181+'Marzo '!AM181+'Abril '!AM181+'Mayo '!AM181+Junio!AM181+Julio!AM181+Agosto!AM181+Septiembre!AM181+'Octubre '!AM181+Noviembre!AM181+'Diciembre '!AM181</f>
        <v>1</v>
      </c>
      <c r="AN181" s="20">
        <f>+enero!AN181+Febrero!AN181+'Marzo '!AN181+'Abril '!AN181+'Mayo '!AN181+Junio!AN181+Julio!AN181+Agosto!AN181+Septiembre!AN181+'Octubre '!AN181+Noviembre!AN181+'Diciembre '!AN181</f>
        <v>0</v>
      </c>
      <c r="AO181" s="20">
        <f>+enero!AO181+Febrero!AO181+'Marzo '!AO181+'Abril '!AO181+'Mayo '!AO181+Junio!AO181+Julio!AO181+Agosto!AO181+Septiembre!AO181+'Octubre '!AO181+Noviembre!AO181+'Diciembre '!AO181</f>
        <v>0</v>
      </c>
      <c r="AP181" s="20">
        <f>+enero!AP181+Febrero!AP181+'Marzo '!AP181+'Abril '!AP181+'Mayo '!AP181+Junio!AP181+Julio!AP181+Agosto!AP181+Septiembre!AP181+'Octubre '!AP181+Noviembre!AP181+'Diciembre '!AP181</f>
        <v>0</v>
      </c>
      <c r="AQ181" s="20">
        <f>+enero!AQ181+Febrero!AQ181+'Marzo '!AQ181+'Abril '!AQ181+'Mayo '!AQ181+Junio!AQ181+Julio!AQ181+Agosto!AQ181+Septiembre!AQ181+'Octubre '!AQ181+Noviembre!AQ181+'Diciembre '!AQ181</f>
        <v>0</v>
      </c>
      <c r="AR181" s="20">
        <f>+enero!AR181+Febrero!AR181+'Marzo '!AR181+'Abril '!AR181+'Mayo '!AR181+Junio!AR181+Julio!AR181+Agosto!AR181+Septiembre!AR181+'Octubre '!AR181+Noviembre!AR181+'Diciembre '!AR181</f>
        <v>0</v>
      </c>
      <c r="AS181" s="20">
        <f>+enero!AS181+Febrero!AS181+'Marzo '!AS181+'Abril '!AS181+'Mayo '!AS181+Junio!AS181+Julio!AS181+Agosto!AS181+Septiembre!AS181+'Octubre '!AS181+Noviembre!AS181+'Diciembre '!AS181</f>
        <v>0</v>
      </c>
      <c r="AT181" s="20">
        <f>+enero!AT181+Febrero!AT181+'Marzo '!AT181+'Abril '!AT181+'Mayo '!AT181+Junio!AT181+Julio!AT181+Agosto!AT181+Septiembre!AT181+'Octubre '!AT181+Noviembre!AT181+'Diciembre '!AT181</f>
        <v>0</v>
      </c>
      <c r="AU181" s="20">
        <f>+enero!AU181+Febrero!AU181+'Marzo '!AU181+'Abril '!AU181+'Mayo '!AU181+Junio!AU181+Julio!AU181+Agosto!AU181+Septiembre!AU181+'Octubre '!AU181+Noviembre!AU181+'Diciembre '!AU181</f>
        <v>0</v>
      </c>
      <c r="AV181" s="310" t="s">
        <v>194</v>
      </c>
      <c r="BY181" s="227"/>
      <c r="BZ181" s="227"/>
      <c r="CA181" s="227"/>
      <c r="CB181" s="227"/>
      <c r="CC181" s="227"/>
      <c r="CD181" s="227"/>
      <c r="CE181" s="227"/>
      <c r="CF181" s="227"/>
      <c r="CG181" s="494">
        <v>0</v>
      </c>
      <c r="CH181" s="494">
        <v>0</v>
      </c>
      <c r="CI181" s="494">
        <v>0</v>
      </c>
      <c r="CJ181" s="494"/>
      <c r="CK181" s="494"/>
      <c r="CL181" s="494"/>
      <c r="CM181" s="494"/>
      <c r="CN181" s="494"/>
      <c r="CO181" s="227"/>
    </row>
    <row r="182" spans="1:93" s="226" customFormat="1" x14ac:dyDescent="0.2">
      <c r="A182" s="1165"/>
      <c r="B182" s="1216" t="s">
        <v>113</v>
      </c>
      <c r="C182" s="1216"/>
      <c r="D182" s="399">
        <f t="shared" si="27"/>
        <v>3</v>
      </c>
      <c r="E182" s="399">
        <f t="shared" si="28"/>
        <v>1</v>
      </c>
      <c r="F182" s="399">
        <f t="shared" si="28"/>
        <v>2</v>
      </c>
      <c r="G182" s="20">
        <f>+enero!G182+Febrero!G182+'Marzo '!G182+'Abril '!G182+'Mayo '!G182+Junio!G182+Julio!G182+Agosto!G182+Septiembre!G182+'Octubre '!G182+Noviembre!G182+'Diciembre '!G182</f>
        <v>0</v>
      </c>
      <c r="H182" s="20">
        <f>+enero!H182+Febrero!H182+'Marzo '!H182+'Abril '!H182+'Mayo '!H182+Junio!H182+Julio!H182+Agosto!H182+Septiembre!H182+'Octubre '!H182+Noviembre!H182+'Diciembre '!H182</f>
        <v>0</v>
      </c>
      <c r="I182" s="20">
        <f>+enero!I182+Febrero!I182+'Marzo '!I182+'Abril '!I182+'Mayo '!I182+Junio!I182+Julio!I182+Agosto!I182+Septiembre!I182+'Octubre '!I182+Noviembre!I182+'Diciembre '!I182</f>
        <v>0</v>
      </c>
      <c r="J182" s="20">
        <f>+enero!J182+Febrero!J182+'Marzo '!J182+'Abril '!J182+'Mayo '!J182+Junio!J182+Julio!J182+Agosto!J182+Septiembre!J182+'Octubre '!J182+Noviembre!J182+'Diciembre '!J182</f>
        <v>0</v>
      </c>
      <c r="K182" s="20">
        <f>+enero!K182+Febrero!K182+'Marzo '!K182+'Abril '!K182+'Mayo '!K182+Junio!K182+Julio!K182+Agosto!K182+Septiembre!K182+'Octubre '!K182+Noviembre!K182+'Diciembre '!K182</f>
        <v>0</v>
      </c>
      <c r="L182" s="20">
        <f>+enero!L182+Febrero!L182+'Marzo '!L182+'Abril '!L182+'Mayo '!L182+Junio!L182+Julio!L182+Agosto!L182+Septiembre!L182+'Octubre '!L182+Noviembre!L182+'Diciembre '!L182</f>
        <v>0</v>
      </c>
      <c r="M182" s="20">
        <f>+enero!M182+Febrero!M182+'Marzo '!M182+'Abril '!M182+'Mayo '!M182+Junio!M182+Julio!M182+Agosto!M182+Septiembre!M182+'Octubre '!M182+Noviembre!M182+'Diciembre '!M182</f>
        <v>0</v>
      </c>
      <c r="N182" s="20">
        <f>+enero!N182+Febrero!N182+'Marzo '!N182+'Abril '!N182+'Mayo '!N182+Junio!N182+Julio!N182+Agosto!N182+Septiembre!N182+'Octubre '!N182+Noviembre!N182+'Diciembre '!N182</f>
        <v>0</v>
      </c>
      <c r="O182" s="20">
        <f>+enero!O182+Febrero!O182+'Marzo '!O182+'Abril '!O182+'Mayo '!O182+Junio!O182+Julio!O182+Agosto!O182+Septiembre!O182+'Octubre '!O182+Noviembre!O182+'Diciembre '!O182</f>
        <v>0</v>
      </c>
      <c r="P182" s="20">
        <f>+enero!P182+Febrero!P182+'Marzo '!P182+'Abril '!P182+'Mayo '!P182+Junio!P182+Julio!P182+Agosto!P182+Septiembre!P182+'Octubre '!P182+Noviembre!P182+'Diciembre '!P182</f>
        <v>0</v>
      </c>
      <c r="Q182" s="20">
        <f>+enero!Q182+Febrero!Q182+'Marzo '!Q182+'Abril '!Q182+'Mayo '!Q182+Junio!Q182+Julio!Q182+Agosto!Q182+Septiembre!Q182+'Octubre '!Q182+Noviembre!Q182+'Diciembre '!Q182</f>
        <v>0</v>
      </c>
      <c r="R182" s="20">
        <f>+enero!R182+Febrero!R182+'Marzo '!R182+'Abril '!R182+'Mayo '!R182+Junio!R182+Julio!R182+Agosto!R182+Septiembre!R182+'Octubre '!R182+Noviembre!R182+'Diciembre '!R182</f>
        <v>0</v>
      </c>
      <c r="S182" s="20">
        <f>+enero!S182+Febrero!S182+'Marzo '!S182+'Abril '!S182+'Mayo '!S182+Junio!S182+Julio!S182+Agosto!S182+Septiembre!S182+'Octubre '!S182+Noviembre!S182+'Diciembre '!S182</f>
        <v>0</v>
      </c>
      <c r="T182" s="20">
        <f>+enero!T182+Febrero!T182+'Marzo '!T182+'Abril '!T182+'Mayo '!T182+Junio!T182+Julio!T182+Agosto!T182+Septiembre!T182+'Octubre '!T182+Noviembre!T182+'Diciembre '!T182</f>
        <v>0</v>
      </c>
      <c r="U182" s="20">
        <f>+enero!U182+Febrero!U182+'Marzo '!U182+'Abril '!U182+'Mayo '!U182+Junio!U182+Julio!U182+Agosto!U182+Septiembre!U182+'Octubre '!U182+Noviembre!U182+'Diciembre '!U182</f>
        <v>0</v>
      </c>
      <c r="V182" s="20">
        <f>+enero!V182+Febrero!V182+'Marzo '!V182+'Abril '!V182+'Mayo '!V182+Junio!V182+Julio!V182+Agosto!V182+Septiembre!V182+'Octubre '!V182+Noviembre!V182+'Diciembre '!V182</f>
        <v>0</v>
      </c>
      <c r="W182" s="20">
        <f>+enero!W182+Febrero!W182+'Marzo '!W182+'Abril '!W182+'Mayo '!W182+Junio!W182+Julio!W182+Agosto!W182+Septiembre!W182+'Octubre '!W182+Noviembre!W182+'Diciembre '!W182</f>
        <v>0</v>
      </c>
      <c r="X182" s="20">
        <f>+enero!X182+Febrero!X182+'Marzo '!X182+'Abril '!X182+'Mayo '!X182+Junio!X182+Julio!X182+Agosto!X182+Septiembre!X182+'Octubre '!X182+Noviembre!X182+'Diciembre '!X182</f>
        <v>0</v>
      </c>
      <c r="Y182" s="20">
        <f>+enero!Y182+Febrero!Y182+'Marzo '!Y182+'Abril '!Y182+'Mayo '!Y182+Junio!Y182+Julio!Y182+Agosto!Y182+Septiembre!Y182+'Octubre '!Y182+Noviembre!Y182+'Diciembre '!Y182</f>
        <v>0</v>
      </c>
      <c r="Z182" s="20">
        <f>+enero!Z182+Febrero!Z182+'Marzo '!Z182+'Abril '!Z182+'Mayo '!Z182+Junio!Z182+Julio!Z182+Agosto!Z182+Septiembre!Z182+'Octubre '!Z182+Noviembre!Z182+'Diciembre '!Z182</f>
        <v>1</v>
      </c>
      <c r="AA182" s="20">
        <f>+enero!AA182+Febrero!AA182+'Marzo '!AA182+'Abril '!AA182+'Mayo '!AA182+Junio!AA182+Julio!AA182+Agosto!AA182+Septiembre!AA182+'Octubre '!AA182+Noviembre!AA182+'Diciembre '!AA182</f>
        <v>0</v>
      </c>
      <c r="AB182" s="20">
        <f>+enero!AB182+Febrero!AB182+'Marzo '!AB182+'Abril '!AB182+'Mayo '!AB182+Junio!AB182+Julio!AB182+Agosto!AB182+Septiembre!AB182+'Octubre '!AB182+Noviembre!AB182+'Diciembre '!AB182</f>
        <v>1</v>
      </c>
      <c r="AC182" s="20">
        <f>+enero!AC182+Febrero!AC182+'Marzo '!AC182+'Abril '!AC182+'Mayo '!AC182+Junio!AC182+Julio!AC182+Agosto!AC182+Septiembre!AC182+'Octubre '!AC182+Noviembre!AC182+'Diciembre '!AC182</f>
        <v>0</v>
      </c>
      <c r="AD182" s="20">
        <f>+enero!AD182+Febrero!AD182+'Marzo '!AD182+'Abril '!AD182+'Mayo '!AD182+Junio!AD182+Julio!AD182+Agosto!AD182+Septiembre!AD182+'Octubre '!AD182+Noviembre!AD182+'Diciembre '!AD182</f>
        <v>0</v>
      </c>
      <c r="AE182" s="20">
        <f>+enero!AE182+Febrero!AE182+'Marzo '!AE182+'Abril '!AE182+'Mayo '!AE182+Junio!AE182+Julio!AE182+Agosto!AE182+Septiembre!AE182+'Octubre '!AE182+Noviembre!AE182+'Diciembre '!AE182</f>
        <v>1</v>
      </c>
      <c r="AF182" s="20">
        <f>+enero!AF182+Febrero!AF182+'Marzo '!AF182+'Abril '!AF182+'Mayo '!AF182+Junio!AF182+Julio!AF182+Agosto!AF182+Septiembre!AF182+'Octubre '!AF182+Noviembre!AF182+'Diciembre '!AF182</f>
        <v>0</v>
      </c>
      <c r="AG182" s="20">
        <f>+enero!AG182+Febrero!AG182+'Marzo '!AG182+'Abril '!AG182+'Mayo '!AG182+Junio!AG182+Julio!AG182+Agosto!AG182+Septiembre!AG182+'Octubre '!AG182+Noviembre!AG182+'Diciembre '!AG182</f>
        <v>0</v>
      </c>
      <c r="AH182" s="20">
        <f>+enero!AH182+Febrero!AH182+'Marzo '!AH182+'Abril '!AH182+'Mayo '!AH182+Junio!AH182+Julio!AH182+Agosto!AH182+Septiembre!AH182+'Octubre '!AH182+Noviembre!AH182+'Diciembre '!AH182</f>
        <v>0</v>
      </c>
      <c r="AI182" s="20">
        <f>+enero!AI182+Febrero!AI182+'Marzo '!AI182+'Abril '!AI182+'Mayo '!AI182+Junio!AI182+Julio!AI182+Agosto!AI182+Septiembre!AI182+'Octubre '!AI182+Noviembre!AI182+'Diciembre '!AI182</f>
        <v>0</v>
      </c>
      <c r="AJ182" s="20">
        <f>+enero!AJ182+Febrero!AJ182+'Marzo '!AJ182+'Abril '!AJ182+'Mayo '!AJ182+Junio!AJ182+Julio!AJ182+Agosto!AJ182+Septiembre!AJ182+'Octubre '!AJ182+Noviembre!AJ182+'Diciembre '!AJ182</f>
        <v>0</v>
      </c>
      <c r="AK182" s="20">
        <f>+enero!AK182+Febrero!AK182+'Marzo '!AK182+'Abril '!AK182+'Mayo '!AK182+Junio!AK182+Julio!AK182+Agosto!AK182+Septiembre!AK182+'Octubre '!AK182+Noviembre!AK182+'Diciembre '!AK182</f>
        <v>0</v>
      </c>
      <c r="AL182" s="20">
        <f>+enero!AL182+Febrero!AL182+'Marzo '!AL182+'Abril '!AL182+'Mayo '!AL182+Junio!AL182+Julio!AL182+Agosto!AL182+Septiembre!AL182+'Octubre '!AL182+Noviembre!AL182+'Diciembre '!AL182</f>
        <v>0</v>
      </c>
      <c r="AM182" s="20">
        <f>+enero!AM182+Febrero!AM182+'Marzo '!AM182+'Abril '!AM182+'Mayo '!AM182+Junio!AM182+Julio!AM182+Agosto!AM182+Septiembre!AM182+'Octubre '!AM182+Noviembre!AM182+'Diciembre '!AM182</f>
        <v>0</v>
      </c>
      <c r="AN182" s="20">
        <f>+enero!AN182+Febrero!AN182+'Marzo '!AN182+'Abril '!AN182+'Mayo '!AN182+Junio!AN182+Julio!AN182+Agosto!AN182+Septiembre!AN182+'Octubre '!AN182+Noviembre!AN182+'Diciembre '!AN182</f>
        <v>0</v>
      </c>
      <c r="AO182" s="20">
        <f>+enero!AO182+Febrero!AO182+'Marzo '!AO182+'Abril '!AO182+'Mayo '!AO182+Junio!AO182+Julio!AO182+Agosto!AO182+Septiembre!AO182+'Octubre '!AO182+Noviembre!AO182+'Diciembre '!AO182</f>
        <v>0</v>
      </c>
      <c r="AP182" s="20">
        <f>+enero!AP182+Febrero!AP182+'Marzo '!AP182+'Abril '!AP182+'Mayo '!AP182+Junio!AP182+Julio!AP182+Agosto!AP182+Septiembre!AP182+'Octubre '!AP182+Noviembre!AP182+'Diciembre '!AP182</f>
        <v>0</v>
      </c>
      <c r="AQ182" s="20">
        <f>+enero!AQ182+Febrero!AQ182+'Marzo '!AQ182+'Abril '!AQ182+'Mayo '!AQ182+Junio!AQ182+Julio!AQ182+Agosto!AQ182+Septiembre!AQ182+'Octubre '!AQ182+Noviembre!AQ182+'Diciembre '!AQ182</f>
        <v>0</v>
      </c>
      <c r="AR182" s="20">
        <f>+enero!AR182+Febrero!AR182+'Marzo '!AR182+'Abril '!AR182+'Mayo '!AR182+Junio!AR182+Julio!AR182+Agosto!AR182+Septiembre!AR182+'Octubre '!AR182+Noviembre!AR182+'Diciembre '!AR182</f>
        <v>0</v>
      </c>
      <c r="AS182" s="20">
        <f>+enero!AS182+Febrero!AS182+'Marzo '!AS182+'Abril '!AS182+'Mayo '!AS182+Junio!AS182+Julio!AS182+Agosto!AS182+Septiembre!AS182+'Octubre '!AS182+Noviembre!AS182+'Diciembre '!AS182</f>
        <v>0</v>
      </c>
      <c r="AT182" s="20">
        <f>+enero!AT182+Febrero!AT182+'Marzo '!AT182+'Abril '!AT182+'Mayo '!AT182+Junio!AT182+Julio!AT182+Agosto!AT182+Septiembre!AT182+'Octubre '!AT182+Noviembre!AT182+'Diciembre '!AT182</f>
        <v>0</v>
      </c>
      <c r="AU182" s="20">
        <f>+enero!AU182+Febrero!AU182+'Marzo '!AU182+'Abril '!AU182+'Mayo '!AU182+Junio!AU182+Julio!AU182+Agosto!AU182+Septiembre!AU182+'Octubre '!AU182+Noviembre!AU182+'Diciembre '!AU182</f>
        <v>0</v>
      </c>
      <c r="AV182" s="310" t="s">
        <v>194</v>
      </c>
      <c r="BY182" s="227"/>
      <c r="BZ182" s="227"/>
      <c r="CA182" s="227"/>
      <c r="CB182" s="227"/>
      <c r="CC182" s="227"/>
      <c r="CD182" s="227"/>
      <c r="CE182" s="227"/>
      <c r="CF182" s="227"/>
      <c r="CG182" s="494">
        <v>0</v>
      </c>
      <c r="CH182" s="494">
        <v>0</v>
      </c>
      <c r="CI182" s="494">
        <v>0</v>
      </c>
      <c r="CJ182" s="494"/>
      <c r="CK182" s="494"/>
      <c r="CL182" s="494"/>
      <c r="CM182" s="494"/>
      <c r="CN182" s="494"/>
      <c r="CO182" s="227"/>
    </row>
    <row r="183" spans="1:93" s="226" customFormat="1" x14ac:dyDescent="0.2">
      <c r="A183" s="1166"/>
      <c r="B183" s="1217" t="s">
        <v>114</v>
      </c>
      <c r="C183" s="1217"/>
      <c r="D183" s="397">
        <f t="shared" si="27"/>
        <v>4</v>
      </c>
      <c r="E183" s="397">
        <f t="shared" si="28"/>
        <v>1</v>
      </c>
      <c r="F183" s="397">
        <f t="shared" si="28"/>
        <v>3</v>
      </c>
      <c r="G183" s="20">
        <f>+enero!G183+Febrero!G183+'Marzo '!G183+'Abril '!G183+'Mayo '!G183+Junio!G183+Julio!G183+Agosto!G183+Septiembre!G183+'Octubre '!G183+Noviembre!G183+'Diciembre '!G183</f>
        <v>0</v>
      </c>
      <c r="H183" s="20">
        <f>+enero!H183+Febrero!H183+'Marzo '!H183+'Abril '!H183+'Mayo '!H183+Junio!H183+Julio!H183+Agosto!H183+Septiembre!H183+'Octubre '!H183+Noviembre!H183+'Diciembre '!H183</f>
        <v>0</v>
      </c>
      <c r="I183" s="20">
        <f>+enero!I183+Febrero!I183+'Marzo '!I183+'Abril '!I183+'Mayo '!I183+Junio!I183+Julio!I183+Agosto!I183+Septiembre!I183+'Octubre '!I183+Noviembre!I183+'Diciembre '!I183</f>
        <v>0</v>
      </c>
      <c r="J183" s="20">
        <f>+enero!J183+Febrero!J183+'Marzo '!J183+'Abril '!J183+'Mayo '!J183+Junio!J183+Julio!J183+Agosto!J183+Septiembre!J183+'Octubre '!J183+Noviembre!J183+'Diciembre '!J183</f>
        <v>0</v>
      </c>
      <c r="K183" s="20">
        <f>+enero!K183+Febrero!K183+'Marzo '!K183+'Abril '!K183+'Mayo '!K183+Junio!K183+Julio!K183+Agosto!K183+Septiembre!K183+'Octubre '!K183+Noviembre!K183+'Diciembre '!K183</f>
        <v>0</v>
      </c>
      <c r="L183" s="20">
        <f>+enero!L183+Febrero!L183+'Marzo '!L183+'Abril '!L183+'Mayo '!L183+Junio!L183+Julio!L183+Agosto!L183+Septiembre!L183+'Octubre '!L183+Noviembre!L183+'Diciembre '!L183</f>
        <v>0</v>
      </c>
      <c r="M183" s="20">
        <f>+enero!M183+Febrero!M183+'Marzo '!M183+'Abril '!M183+'Mayo '!M183+Junio!M183+Julio!M183+Agosto!M183+Septiembre!M183+'Octubre '!M183+Noviembre!M183+'Diciembre '!M183</f>
        <v>0</v>
      </c>
      <c r="N183" s="20">
        <f>+enero!N183+Febrero!N183+'Marzo '!N183+'Abril '!N183+'Mayo '!N183+Junio!N183+Julio!N183+Agosto!N183+Septiembre!N183+'Octubre '!N183+Noviembre!N183+'Diciembre '!N183</f>
        <v>2</v>
      </c>
      <c r="O183" s="20">
        <f>+enero!O183+Febrero!O183+'Marzo '!O183+'Abril '!O183+'Mayo '!O183+Junio!O183+Julio!O183+Agosto!O183+Septiembre!O183+'Octubre '!O183+Noviembre!O183+'Diciembre '!O183</f>
        <v>0</v>
      </c>
      <c r="P183" s="20">
        <f>+enero!P183+Febrero!P183+'Marzo '!P183+'Abril '!P183+'Mayo '!P183+Junio!P183+Julio!P183+Agosto!P183+Septiembre!P183+'Octubre '!P183+Noviembre!P183+'Diciembre '!P183</f>
        <v>0</v>
      </c>
      <c r="Q183" s="20">
        <f>+enero!Q183+Febrero!Q183+'Marzo '!Q183+'Abril '!Q183+'Mayo '!Q183+Junio!Q183+Julio!Q183+Agosto!Q183+Septiembre!Q183+'Octubre '!Q183+Noviembre!Q183+'Diciembre '!Q183</f>
        <v>0</v>
      </c>
      <c r="R183" s="20">
        <f>+enero!R183+Febrero!R183+'Marzo '!R183+'Abril '!R183+'Mayo '!R183+Junio!R183+Julio!R183+Agosto!R183+Septiembre!R183+'Octubre '!R183+Noviembre!R183+'Diciembre '!R183</f>
        <v>1</v>
      </c>
      <c r="S183" s="20">
        <f>+enero!S183+Febrero!S183+'Marzo '!S183+'Abril '!S183+'Mayo '!S183+Junio!S183+Julio!S183+Agosto!S183+Septiembre!S183+'Octubre '!S183+Noviembre!S183+'Diciembre '!S183</f>
        <v>0</v>
      </c>
      <c r="T183" s="20">
        <f>+enero!T183+Febrero!T183+'Marzo '!T183+'Abril '!T183+'Mayo '!T183+Junio!T183+Julio!T183+Agosto!T183+Septiembre!T183+'Octubre '!T183+Noviembre!T183+'Diciembre '!T183</f>
        <v>0</v>
      </c>
      <c r="U183" s="20">
        <f>+enero!U183+Febrero!U183+'Marzo '!U183+'Abril '!U183+'Mayo '!U183+Junio!U183+Julio!U183+Agosto!U183+Septiembre!U183+'Octubre '!U183+Noviembre!U183+'Diciembre '!U183</f>
        <v>0</v>
      </c>
      <c r="V183" s="20">
        <f>+enero!V183+Febrero!V183+'Marzo '!V183+'Abril '!V183+'Mayo '!V183+Junio!V183+Julio!V183+Agosto!V183+Septiembre!V183+'Octubre '!V183+Noviembre!V183+'Diciembre '!V183</f>
        <v>0</v>
      </c>
      <c r="W183" s="20">
        <f>+enero!W183+Febrero!W183+'Marzo '!W183+'Abril '!W183+'Mayo '!W183+Junio!W183+Julio!W183+Agosto!W183+Septiembre!W183+'Octubre '!W183+Noviembre!W183+'Diciembre '!W183</f>
        <v>0</v>
      </c>
      <c r="X183" s="20">
        <f>+enero!X183+Febrero!X183+'Marzo '!X183+'Abril '!X183+'Mayo '!X183+Junio!X183+Julio!X183+Agosto!X183+Septiembre!X183+'Octubre '!X183+Noviembre!X183+'Diciembre '!X183</f>
        <v>0</v>
      </c>
      <c r="Y183" s="20">
        <f>+enero!Y183+Febrero!Y183+'Marzo '!Y183+'Abril '!Y183+'Mayo '!Y183+Junio!Y183+Julio!Y183+Agosto!Y183+Septiembre!Y183+'Octubre '!Y183+Noviembre!Y183+'Diciembre '!Y183</f>
        <v>0</v>
      </c>
      <c r="Z183" s="20">
        <f>+enero!Z183+Febrero!Z183+'Marzo '!Z183+'Abril '!Z183+'Mayo '!Z183+Junio!Z183+Julio!Z183+Agosto!Z183+Septiembre!Z183+'Octubre '!Z183+Noviembre!Z183+'Diciembre '!Z183</f>
        <v>0</v>
      </c>
      <c r="AA183" s="20">
        <f>+enero!AA183+Febrero!AA183+'Marzo '!AA183+'Abril '!AA183+'Mayo '!AA183+Junio!AA183+Julio!AA183+Agosto!AA183+Septiembre!AA183+'Octubre '!AA183+Noviembre!AA183+'Diciembre '!AA183</f>
        <v>0</v>
      </c>
      <c r="AB183" s="20">
        <f>+enero!AB183+Febrero!AB183+'Marzo '!AB183+'Abril '!AB183+'Mayo '!AB183+Junio!AB183+Julio!AB183+Agosto!AB183+Septiembre!AB183+'Octubre '!AB183+Noviembre!AB183+'Diciembre '!AB183</f>
        <v>0</v>
      </c>
      <c r="AC183" s="20">
        <f>+enero!AC183+Febrero!AC183+'Marzo '!AC183+'Abril '!AC183+'Mayo '!AC183+Junio!AC183+Julio!AC183+Agosto!AC183+Septiembre!AC183+'Octubre '!AC183+Noviembre!AC183+'Diciembre '!AC183</f>
        <v>0</v>
      </c>
      <c r="AD183" s="20">
        <f>+enero!AD183+Febrero!AD183+'Marzo '!AD183+'Abril '!AD183+'Mayo '!AD183+Junio!AD183+Julio!AD183+Agosto!AD183+Septiembre!AD183+'Octubre '!AD183+Noviembre!AD183+'Diciembre '!AD183</f>
        <v>0</v>
      </c>
      <c r="AE183" s="20">
        <f>+enero!AE183+Febrero!AE183+'Marzo '!AE183+'Abril '!AE183+'Mayo '!AE183+Junio!AE183+Julio!AE183+Agosto!AE183+Septiembre!AE183+'Octubre '!AE183+Noviembre!AE183+'Diciembre '!AE183</f>
        <v>1</v>
      </c>
      <c r="AF183" s="20">
        <f>+enero!AF183+Febrero!AF183+'Marzo '!AF183+'Abril '!AF183+'Mayo '!AF183+Junio!AF183+Julio!AF183+Agosto!AF183+Septiembre!AF183+'Octubre '!AF183+Noviembre!AF183+'Diciembre '!AF183</f>
        <v>0</v>
      </c>
      <c r="AG183" s="20">
        <f>+enero!AG183+Febrero!AG183+'Marzo '!AG183+'Abril '!AG183+'Mayo '!AG183+Junio!AG183+Julio!AG183+Agosto!AG183+Septiembre!AG183+'Octubre '!AG183+Noviembre!AG183+'Diciembre '!AG183</f>
        <v>0</v>
      </c>
      <c r="AH183" s="20">
        <f>+enero!AH183+Febrero!AH183+'Marzo '!AH183+'Abril '!AH183+'Mayo '!AH183+Junio!AH183+Julio!AH183+Agosto!AH183+Septiembre!AH183+'Octubre '!AH183+Noviembre!AH183+'Diciembre '!AH183</f>
        <v>0</v>
      </c>
      <c r="AI183" s="20">
        <f>+enero!AI183+Febrero!AI183+'Marzo '!AI183+'Abril '!AI183+'Mayo '!AI183+Junio!AI183+Julio!AI183+Agosto!AI183+Septiembre!AI183+'Octubre '!AI183+Noviembre!AI183+'Diciembre '!AI183</f>
        <v>0</v>
      </c>
      <c r="AJ183" s="20">
        <f>+enero!AJ183+Febrero!AJ183+'Marzo '!AJ183+'Abril '!AJ183+'Mayo '!AJ183+Junio!AJ183+Julio!AJ183+Agosto!AJ183+Septiembre!AJ183+'Octubre '!AJ183+Noviembre!AJ183+'Diciembre '!AJ183</f>
        <v>0</v>
      </c>
      <c r="AK183" s="20">
        <f>+enero!AK183+Febrero!AK183+'Marzo '!AK183+'Abril '!AK183+'Mayo '!AK183+Junio!AK183+Julio!AK183+Agosto!AK183+Septiembre!AK183+'Octubre '!AK183+Noviembre!AK183+'Diciembre '!AK183</f>
        <v>0</v>
      </c>
      <c r="AL183" s="20">
        <f>+enero!AL183+Febrero!AL183+'Marzo '!AL183+'Abril '!AL183+'Mayo '!AL183+Junio!AL183+Julio!AL183+Agosto!AL183+Septiembre!AL183+'Octubre '!AL183+Noviembre!AL183+'Diciembre '!AL183</f>
        <v>0</v>
      </c>
      <c r="AM183" s="20">
        <f>+enero!AM183+Febrero!AM183+'Marzo '!AM183+'Abril '!AM183+'Mayo '!AM183+Junio!AM183+Julio!AM183+Agosto!AM183+Septiembre!AM183+'Octubre '!AM183+Noviembre!AM183+'Diciembre '!AM183</f>
        <v>0</v>
      </c>
      <c r="AN183" s="20">
        <f>+enero!AN183+Febrero!AN183+'Marzo '!AN183+'Abril '!AN183+'Mayo '!AN183+Junio!AN183+Julio!AN183+Agosto!AN183+Septiembre!AN183+'Octubre '!AN183+Noviembre!AN183+'Diciembre '!AN183</f>
        <v>0</v>
      </c>
      <c r="AO183" s="20">
        <f>+enero!AO183+Febrero!AO183+'Marzo '!AO183+'Abril '!AO183+'Mayo '!AO183+Junio!AO183+Julio!AO183+Agosto!AO183+Septiembre!AO183+'Octubre '!AO183+Noviembre!AO183+'Diciembre '!AO183</f>
        <v>1</v>
      </c>
      <c r="AP183" s="20">
        <f>+enero!AP183+Febrero!AP183+'Marzo '!AP183+'Abril '!AP183+'Mayo '!AP183+Junio!AP183+Julio!AP183+Agosto!AP183+Septiembre!AP183+'Octubre '!AP183+Noviembre!AP183+'Diciembre '!AP183</f>
        <v>0</v>
      </c>
      <c r="AQ183" s="20">
        <f>+enero!AQ183+Febrero!AQ183+'Marzo '!AQ183+'Abril '!AQ183+'Mayo '!AQ183+Junio!AQ183+Julio!AQ183+Agosto!AQ183+Septiembre!AQ183+'Octubre '!AQ183+Noviembre!AQ183+'Diciembre '!AQ183</f>
        <v>0</v>
      </c>
      <c r="AR183" s="20">
        <f>+enero!AR183+Febrero!AR183+'Marzo '!AR183+'Abril '!AR183+'Mayo '!AR183+Junio!AR183+Julio!AR183+Agosto!AR183+Septiembre!AR183+'Octubre '!AR183+Noviembre!AR183+'Diciembre '!AR183</f>
        <v>0</v>
      </c>
      <c r="AS183" s="20">
        <f>+enero!AS183+Febrero!AS183+'Marzo '!AS183+'Abril '!AS183+'Mayo '!AS183+Junio!AS183+Julio!AS183+Agosto!AS183+Septiembre!AS183+'Octubre '!AS183+Noviembre!AS183+'Diciembre '!AS183</f>
        <v>0</v>
      </c>
      <c r="AT183" s="20">
        <f>+enero!AT183+Febrero!AT183+'Marzo '!AT183+'Abril '!AT183+'Mayo '!AT183+Junio!AT183+Julio!AT183+Agosto!AT183+Septiembre!AT183+'Octubre '!AT183+Noviembre!AT183+'Diciembre '!AT183</f>
        <v>0</v>
      </c>
      <c r="AU183" s="20">
        <f>+enero!AU183+Febrero!AU183+'Marzo '!AU183+'Abril '!AU183+'Mayo '!AU183+Junio!AU183+Julio!AU183+Agosto!AU183+Septiembre!AU183+'Octubre '!AU183+Noviembre!AU183+'Diciembre '!AU183</f>
        <v>0</v>
      </c>
      <c r="AV183" s="310" t="s">
        <v>194</v>
      </c>
      <c r="BY183" s="227"/>
      <c r="BZ183" s="227"/>
      <c r="CA183" s="227"/>
      <c r="CB183" s="227"/>
      <c r="CC183" s="227"/>
      <c r="CD183" s="227"/>
      <c r="CE183" s="227"/>
      <c r="CF183" s="227"/>
      <c r="CG183" s="494">
        <v>0</v>
      </c>
      <c r="CH183" s="494">
        <v>0</v>
      </c>
      <c r="CI183" s="494">
        <v>0</v>
      </c>
      <c r="CJ183" s="494"/>
      <c r="CK183" s="494"/>
      <c r="CL183" s="494"/>
      <c r="CM183" s="494"/>
      <c r="CN183" s="494"/>
      <c r="CO183" s="227"/>
    </row>
    <row r="184" spans="1:93" s="226" customFormat="1" ht="21" customHeight="1" x14ac:dyDescent="0.2">
      <c r="A184" s="1218" t="s">
        <v>115</v>
      </c>
      <c r="B184" s="1221" t="s">
        <v>116</v>
      </c>
      <c r="C184" s="1222"/>
      <c r="D184" s="394">
        <f t="shared" si="27"/>
        <v>0</v>
      </c>
      <c r="E184" s="394">
        <f t="shared" si="28"/>
        <v>0</v>
      </c>
      <c r="F184" s="394">
        <f t="shared" si="28"/>
        <v>0</v>
      </c>
      <c r="G184" s="20">
        <f>+enero!G184+Febrero!G184+'Marzo '!G184+'Abril '!G184+'Mayo '!G184+Junio!G184+Julio!G184+Agosto!G184+Septiembre!G184+'Octubre '!G184+Noviembre!G184+'Diciembre '!G184</f>
        <v>0</v>
      </c>
      <c r="H184" s="20">
        <f>+enero!H184+Febrero!H184+'Marzo '!H184+'Abril '!H184+'Mayo '!H184+Junio!H184+Julio!H184+Agosto!H184+Septiembre!H184+'Octubre '!H184+Noviembre!H184+'Diciembre '!H184</f>
        <v>0</v>
      </c>
      <c r="I184" s="20">
        <f>+enero!I184+Febrero!I184+'Marzo '!I184+'Abril '!I184+'Mayo '!I184+Junio!I184+Julio!I184+Agosto!I184+Septiembre!I184+'Octubre '!I184+Noviembre!I184+'Diciembre '!I184</f>
        <v>0</v>
      </c>
      <c r="J184" s="20">
        <f>+enero!J184+Febrero!J184+'Marzo '!J184+'Abril '!J184+'Mayo '!J184+Junio!J184+Julio!J184+Agosto!J184+Septiembre!J184+'Octubre '!J184+Noviembre!J184+'Diciembre '!J184</f>
        <v>0</v>
      </c>
      <c r="K184" s="20">
        <f>+enero!K184+Febrero!K184+'Marzo '!K184+'Abril '!K184+'Mayo '!K184+Junio!K184+Julio!K184+Agosto!K184+Septiembre!K184+'Octubre '!K184+Noviembre!K184+'Diciembre '!K184</f>
        <v>0</v>
      </c>
      <c r="L184" s="20">
        <f>+enero!L184+Febrero!L184+'Marzo '!L184+'Abril '!L184+'Mayo '!L184+Junio!L184+Julio!L184+Agosto!L184+Septiembre!L184+'Octubre '!L184+Noviembre!L184+'Diciembre '!L184</f>
        <v>0</v>
      </c>
      <c r="M184" s="20">
        <f>+enero!M184+Febrero!M184+'Marzo '!M184+'Abril '!M184+'Mayo '!M184+Junio!M184+Julio!M184+Agosto!M184+Septiembre!M184+'Octubre '!M184+Noviembre!M184+'Diciembre '!M184</f>
        <v>0</v>
      </c>
      <c r="N184" s="20">
        <f>+enero!N184+Febrero!N184+'Marzo '!N184+'Abril '!N184+'Mayo '!N184+Junio!N184+Julio!N184+Agosto!N184+Septiembre!N184+'Octubre '!N184+Noviembre!N184+'Diciembre '!N184</f>
        <v>0</v>
      </c>
      <c r="O184" s="20">
        <f>+enero!O184+Febrero!O184+'Marzo '!O184+'Abril '!O184+'Mayo '!O184+Junio!O184+Julio!O184+Agosto!O184+Septiembre!O184+'Octubre '!O184+Noviembre!O184+'Diciembre '!O184</f>
        <v>0</v>
      </c>
      <c r="P184" s="20">
        <f>+enero!P184+Febrero!P184+'Marzo '!P184+'Abril '!P184+'Mayo '!P184+Junio!P184+Julio!P184+Agosto!P184+Septiembre!P184+'Octubre '!P184+Noviembre!P184+'Diciembre '!P184</f>
        <v>0</v>
      </c>
      <c r="Q184" s="20">
        <f>+enero!Q184+Febrero!Q184+'Marzo '!Q184+'Abril '!Q184+'Mayo '!Q184+Junio!Q184+Julio!Q184+Agosto!Q184+Septiembre!Q184+'Octubre '!Q184+Noviembre!Q184+'Diciembre '!Q184</f>
        <v>0</v>
      </c>
      <c r="R184" s="20">
        <f>+enero!R184+Febrero!R184+'Marzo '!R184+'Abril '!R184+'Mayo '!R184+Junio!R184+Julio!R184+Agosto!R184+Septiembre!R184+'Octubre '!R184+Noviembre!R184+'Diciembre '!R184</f>
        <v>0</v>
      </c>
      <c r="S184" s="20">
        <f>+enero!S184+Febrero!S184+'Marzo '!S184+'Abril '!S184+'Mayo '!S184+Junio!S184+Julio!S184+Agosto!S184+Septiembre!S184+'Octubre '!S184+Noviembre!S184+'Diciembre '!S184</f>
        <v>0</v>
      </c>
      <c r="T184" s="20">
        <f>+enero!T184+Febrero!T184+'Marzo '!T184+'Abril '!T184+'Mayo '!T184+Junio!T184+Julio!T184+Agosto!T184+Septiembre!T184+'Octubre '!T184+Noviembre!T184+'Diciembre '!T184</f>
        <v>0</v>
      </c>
      <c r="U184" s="20">
        <f>+enero!U184+Febrero!U184+'Marzo '!U184+'Abril '!U184+'Mayo '!U184+Junio!U184+Julio!U184+Agosto!U184+Septiembre!U184+'Octubre '!U184+Noviembre!U184+'Diciembre '!U184</f>
        <v>0</v>
      </c>
      <c r="V184" s="20">
        <f>+enero!V184+Febrero!V184+'Marzo '!V184+'Abril '!V184+'Mayo '!V184+Junio!V184+Julio!V184+Agosto!V184+Septiembre!V184+'Octubre '!V184+Noviembre!V184+'Diciembre '!V184</f>
        <v>0</v>
      </c>
      <c r="W184" s="20">
        <f>+enero!W184+Febrero!W184+'Marzo '!W184+'Abril '!W184+'Mayo '!W184+Junio!W184+Julio!W184+Agosto!W184+Septiembre!W184+'Octubre '!W184+Noviembre!W184+'Diciembre '!W184</f>
        <v>0</v>
      </c>
      <c r="X184" s="20">
        <f>+enero!X184+Febrero!X184+'Marzo '!X184+'Abril '!X184+'Mayo '!X184+Junio!X184+Julio!X184+Agosto!X184+Septiembre!X184+'Octubre '!X184+Noviembre!X184+'Diciembre '!X184</f>
        <v>0</v>
      </c>
      <c r="Y184" s="20">
        <f>+enero!Y184+Febrero!Y184+'Marzo '!Y184+'Abril '!Y184+'Mayo '!Y184+Junio!Y184+Julio!Y184+Agosto!Y184+Septiembre!Y184+'Octubre '!Y184+Noviembre!Y184+'Diciembre '!Y184</f>
        <v>0</v>
      </c>
      <c r="Z184" s="20">
        <f>+enero!Z184+Febrero!Z184+'Marzo '!Z184+'Abril '!Z184+'Mayo '!Z184+Junio!Z184+Julio!Z184+Agosto!Z184+Septiembre!Z184+'Octubre '!Z184+Noviembre!Z184+'Diciembre '!Z184</f>
        <v>0</v>
      </c>
      <c r="AA184" s="20">
        <f>+enero!AA184+Febrero!AA184+'Marzo '!AA184+'Abril '!AA184+'Mayo '!AA184+Junio!AA184+Julio!AA184+Agosto!AA184+Septiembre!AA184+'Octubre '!AA184+Noviembre!AA184+'Diciembre '!AA184</f>
        <v>0</v>
      </c>
      <c r="AB184" s="20">
        <f>+enero!AB184+Febrero!AB184+'Marzo '!AB184+'Abril '!AB184+'Mayo '!AB184+Junio!AB184+Julio!AB184+Agosto!AB184+Septiembre!AB184+'Octubre '!AB184+Noviembre!AB184+'Diciembre '!AB184</f>
        <v>0</v>
      </c>
      <c r="AC184" s="20">
        <f>+enero!AC184+Febrero!AC184+'Marzo '!AC184+'Abril '!AC184+'Mayo '!AC184+Junio!AC184+Julio!AC184+Agosto!AC184+Septiembre!AC184+'Octubre '!AC184+Noviembre!AC184+'Diciembre '!AC184</f>
        <v>0</v>
      </c>
      <c r="AD184" s="20">
        <f>+enero!AD184+Febrero!AD184+'Marzo '!AD184+'Abril '!AD184+'Mayo '!AD184+Junio!AD184+Julio!AD184+Agosto!AD184+Septiembre!AD184+'Octubre '!AD184+Noviembre!AD184+'Diciembre '!AD184</f>
        <v>0</v>
      </c>
      <c r="AE184" s="20">
        <f>+enero!AE184+Febrero!AE184+'Marzo '!AE184+'Abril '!AE184+'Mayo '!AE184+Junio!AE184+Julio!AE184+Agosto!AE184+Septiembre!AE184+'Octubre '!AE184+Noviembre!AE184+'Diciembre '!AE184</f>
        <v>0</v>
      </c>
      <c r="AF184" s="20">
        <f>+enero!AF184+Febrero!AF184+'Marzo '!AF184+'Abril '!AF184+'Mayo '!AF184+Junio!AF184+Julio!AF184+Agosto!AF184+Septiembre!AF184+'Octubre '!AF184+Noviembre!AF184+'Diciembre '!AF184</f>
        <v>0</v>
      </c>
      <c r="AG184" s="20">
        <f>+enero!AG184+Febrero!AG184+'Marzo '!AG184+'Abril '!AG184+'Mayo '!AG184+Junio!AG184+Julio!AG184+Agosto!AG184+Septiembre!AG184+'Octubre '!AG184+Noviembre!AG184+'Diciembre '!AG184</f>
        <v>0</v>
      </c>
      <c r="AH184" s="20">
        <f>+enero!AH184+Febrero!AH184+'Marzo '!AH184+'Abril '!AH184+'Mayo '!AH184+Junio!AH184+Julio!AH184+Agosto!AH184+Septiembre!AH184+'Octubre '!AH184+Noviembre!AH184+'Diciembre '!AH184</f>
        <v>0</v>
      </c>
      <c r="AI184" s="20">
        <f>+enero!AI184+Febrero!AI184+'Marzo '!AI184+'Abril '!AI184+'Mayo '!AI184+Junio!AI184+Julio!AI184+Agosto!AI184+Septiembre!AI184+'Octubre '!AI184+Noviembre!AI184+'Diciembre '!AI184</f>
        <v>0</v>
      </c>
      <c r="AJ184" s="20">
        <f>+enero!AJ184+Febrero!AJ184+'Marzo '!AJ184+'Abril '!AJ184+'Mayo '!AJ184+Junio!AJ184+Julio!AJ184+Agosto!AJ184+Septiembre!AJ184+'Octubre '!AJ184+Noviembre!AJ184+'Diciembre '!AJ184</f>
        <v>0</v>
      </c>
      <c r="AK184" s="20">
        <f>+enero!AK184+Febrero!AK184+'Marzo '!AK184+'Abril '!AK184+'Mayo '!AK184+Junio!AK184+Julio!AK184+Agosto!AK184+Septiembre!AK184+'Octubre '!AK184+Noviembre!AK184+'Diciembre '!AK184</f>
        <v>0</v>
      </c>
      <c r="AL184" s="20">
        <f>+enero!AL184+Febrero!AL184+'Marzo '!AL184+'Abril '!AL184+'Mayo '!AL184+Junio!AL184+Julio!AL184+Agosto!AL184+Septiembre!AL184+'Octubre '!AL184+Noviembre!AL184+'Diciembre '!AL184</f>
        <v>0</v>
      </c>
      <c r="AM184" s="20">
        <f>+enero!AM184+Febrero!AM184+'Marzo '!AM184+'Abril '!AM184+'Mayo '!AM184+Junio!AM184+Julio!AM184+Agosto!AM184+Septiembre!AM184+'Octubre '!AM184+Noviembre!AM184+'Diciembre '!AM184</f>
        <v>0</v>
      </c>
      <c r="AN184" s="20">
        <f>+enero!AN184+Febrero!AN184+'Marzo '!AN184+'Abril '!AN184+'Mayo '!AN184+Junio!AN184+Julio!AN184+Agosto!AN184+Septiembre!AN184+'Octubre '!AN184+Noviembre!AN184+'Diciembre '!AN184</f>
        <v>0</v>
      </c>
      <c r="AO184" s="20">
        <f>+enero!AO184+Febrero!AO184+'Marzo '!AO184+'Abril '!AO184+'Mayo '!AO184+Junio!AO184+Julio!AO184+Agosto!AO184+Septiembre!AO184+'Octubre '!AO184+Noviembre!AO184+'Diciembre '!AO184</f>
        <v>0</v>
      </c>
      <c r="AP184" s="20">
        <f>+enero!AP184+Febrero!AP184+'Marzo '!AP184+'Abril '!AP184+'Mayo '!AP184+Junio!AP184+Julio!AP184+Agosto!AP184+Septiembre!AP184+'Octubre '!AP184+Noviembre!AP184+'Diciembre '!AP184</f>
        <v>0</v>
      </c>
      <c r="AQ184" s="20">
        <f>+enero!AQ184+Febrero!AQ184+'Marzo '!AQ184+'Abril '!AQ184+'Mayo '!AQ184+Junio!AQ184+Julio!AQ184+Agosto!AQ184+Septiembre!AQ184+'Octubre '!AQ184+Noviembre!AQ184+'Diciembre '!AQ184</f>
        <v>0</v>
      </c>
      <c r="AR184" s="20">
        <f>+enero!AR184+Febrero!AR184+'Marzo '!AR184+'Abril '!AR184+'Mayo '!AR184+Junio!AR184+Julio!AR184+Agosto!AR184+Septiembre!AR184+'Octubre '!AR184+Noviembre!AR184+'Diciembre '!AR184</f>
        <v>0</v>
      </c>
      <c r="AS184" s="20">
        <f>+enero!AS184+Febrero!AS184+'Marzo '!AS184+'Abril '!AS184+'Mayo '!AS184+Junio!AS184+Julio!AS184+Agosto!AS184+Septiembre!AS184+'Octubre '!AS184+Noviembre!AS184+'Diciembre '!AS184</f>
        <v>0</v>
      </c>
      <c r="AT184" s="20">
        <f>+enero!AT184+Febrero!AT184+'Marzo '!AT184+'Abril '!AT184+'Mayo '!AT184+Junio!AT184+Julio!AT184+Agosto!AT184+Septiembre!AT184+'Octubre '!AT184+Noviembre!AT184+'Diciembre '!AT184</f>
        <v>0</v>
      </c>
      <c r="AU184" s="20">
        <f>+enero!AU184+Febrero!AU184+'Marzo '!AU184+'Abril '!AU184+'Mayo '!AU184+Junio!AU184+Julio!AU184+Agosto!AU184+Septiembre!AU184+'Octubre '!AU184+Noviembre!AU184+'Diciembre '!AU184</f>
        <v>0</v>
      </c>
      <c r="AV184" s="310" t="s">
        <v>194</v>
      </c>
      <c r="BY184" s="227"/>
      <c r="BZ184" s="227"/>
      <c r="CA184" s="227"/>
      <c r="CB184" s="227"/>
      <c r="CC184" s="227"/>
      <c r="CD184" s="227"/>
      <c r="CE184" s="227"/>
      <c r="CF184" s="227"/>
      <c r="CG184" s="494">
        <v>0</v>
      </c>
      <c r="CH184" s="494">
        <v>0</v>
      </c>
      <c r="CI184" s="494">
        <v>0</v>
      </c>
      <c r="CJ184" s="494"/>
      <c r="CK184" s="494"/>
      <c r="CL184" s="494"/>
      <c r="CM184" s="494"/>
      <c r="CN184" s="494"/>
      <c r="CO184" s="227"/>
    </row>
    <row r="185" spans="1:93" s="226" customFormat="1" ht="23.25" customHeight="1" x14ac:dyDescent="0.2">
      <c r="A185" s="1219"/>
      <c r="B185" s="1223" t="s">
        <v>117</v>
      </c>
      <c r="C185" s="1224"/>
      <c r="D185" s="399">
        <f t="shared" si="27"/>
        <v>0</v>
      </c>
      <c r="E185" s="399">
        <f t="shared" si="28"/>
        <v>0</v>
      </c>
      <c r="F185" s="399">
        <f t="shared" si="28"/>
        <v>0</v>
      </c>
      <c r="G185" s="20">
        <f>+enero!G185+Febrero!G185+'Marzo '!G185+'Abril '!G185+'Mayo '!G185+Junio!G185+Julio!G185+Agosto!G185+Septiembre!G185+'Octubre '!G185+Noviembre!G185+'Diciembre '!G185</f>
        <v>0</v>
      </c>
      <c r="H185" s="20">
        <f>+enero!H185+Febrero!H185+'Marzo '!H185+'Abril '!H185+'Mayo '!H185+Junio!H185+Julio!H185+Agosto!H185+Septiembre!H185+'Octubre '!H185+Noviembre!H185+'Diciembre '!H185</f>
        <v>0</v>
      </c>
      <c r="I185" s="20">
        <f>+enero!I185+Febrero!I185+'Marzo '!I185+'Abril '!I185+'Mayo '!I185+Junio!I185+Julio!I185+Agosto!I185+Septiembre!I185+'Octubre '!I185+Noviembre!I185+'Diciembre '!I185</f>
        <v>0</v>
      </c>
      <c r="J185" s="20">
        <f>+enero!J185+Febrero!J185+'Marzo '!J185+'Abril '!J185+'Mayo '!J185+Junio!J185+Julio!J185+Agosto!J185+Septiembre!J185+'Octubre '!J185+Noviembre!J185+'Diciembre '!J185</f>
        <v>0</v>
      </c>
      <c r="K185" s="20">
        <f>+enero!K185+Febrero!K185+'Marzo '!K185+'Abril '!K185+'Mayo '!K185+Junio!K185+Julio!K185+Agosto!K185+Septiembre!K185+'Octubre '!K185+Noviembre!K185+'Diciembre '!K185</f>
        <v>0</v>
      </c>
      <c r="L185" s="20">
        <f>+enero!L185+Febrero!L185+'Marzo '!L185+'Abril '!L185+'Mayo '!L185+Junio!L185+Julio!L185+Agosto!L185+Septiembre!L185+'Octubre '!L185+Noviembre!L185+'Diciembre '!L185</f>
        <v>0</v>
      </c>
      <c r="M185" s="20">
        <f>+enero!M185+Febrero!M185+'Marzo '!M185+'Abril '!M185+'Mayo '!M185+Junio!M185+Julio!M185+Agosto!M185+Septiembre!M185+'Octubre '!M185+Noviembre!M185+'Diciembre '!M185</f>
        <v>0</v>
      </c>
      <c r="N185" s="20">
        <f>+enero!N185+Febrero!N185+'Marzo '!N185+'Abril '!N185+'Mayo '!N185+Junio!N185+Julio!N185+Agosto!N185+Septiembre!N185+'Octubre '!N185+Noviembre!N185+'Diciembre '!N185</f>
        <v>0</v>
      </c>
      <c r="O185" s="20">
        <f>+enero!O185+Febrero!O185+'Marzo '!O185+'Abril '!O185+'Mayo '!O185+Junio!O185+Julio!O185+Agosto!O185+Septiembre!O185+'Octubre '!O185+Noviembre!O185+'Diciembre '!O185</f>
        <v>0</v>
      </c>
      <c r="P185" s="20">
        <f>+enero!P185+Febrero!P185+'Marzo '!P185+'Abril '!P185+'Mayo '!P185+Junio!P185+Julio!P185+Agosto!P185+Septiembre!P185+'Octubre '!P185+Noviembre!P185+'Diciembre '!P185</f>
        <v>0</v>
      </c>
      <c r="Q185" s="20">
        <f>+enero!Q185+Febrero!Q185+'Marzo '!Q185+'Abril '!Q185+'Mayo '!Q185+Junio!Q185+Julio!Q185+Agosto!Q185+Septiembre!Q185+'Octubre '!Q185+Noviembre!Q185+'Diciembre '!Q185</f>
        <v>0</v>
      </c>
      <c r="R185" s="20">
        <f>+enero!R185+Febrero!R185+'Marzo '!R185+'Abril '!R185+'Mayo '!R185+Junio!R185+Julio!R185+Agosto!R185+Septiembre!R185+'Octubre '!R185+Noviembre!R185+'Diciembre '!R185</f>
        <v>0</v>
      </c>
      <c r="S185" s="20">
        <f>+enero!S185+Febrero!S185+'Marzo '!S185+'Abril '!S185+'Mayo '!S185+Junio!S185+Julio!S185+Agosto!S185+Septiembre!S185+'Octubre '!S185+Noviembre!S185+'Diciembre '!S185</f>
        <v>0</v>
      </c>
      <c r="T185" s="20">
        <f>+enero!T185+Febrero!T185+'Marzo '!T185+'Abril '!T185+'Mayo '!T185+Junio!T185+Julio!T185+Agosto!T185+Septiembre!T185+'Octubre '!T185+Noviembre!T185+'Diciembre '!T185</f>
        <v>0</v>
      </c>
      <c r="U185" s="20">
        <f>+enero!U185+Febrero!U185+'Marzo '!U185+'Abril '!U185+'Mayo '!U185+Junio!U185+Julio!U185+Agosto!U185+Septiembre!U185+'Octubre '!U185+Noviembre!U185+'Diciembre '!U185</f>
        <v>0</v>
      </c>
      <c r="V185" s="20">
        <f>+enero!V185+Febrero!V185+'Marzo '!V185+'Abril '!V185+'Mayo '!V185+Junio!V185+Julio!V185+Agosto!V185+Septiembre!V185+'Octubre '!V185+Noviembre!V185+'Diciembre '!V185</f>
        <v>0</v>
      </c>
      <c r="W185" s="20">
        <f>+enero!W185+Febrero!W185+'Marzo '!W185+'Abril '!W185+'Mayo '!W185+Junio!W185+Julio!W185+Agosto!W185+Septiembre!W185+'Octubre '!W185+Noviembre!W185+'Diciembre '!W185</f>
        <v>0</v>
      </c>
      <c r="X185" s="20">
        <f>+enero!X185+Febrero!X185+'Marzo '!X185+'Abril '!X185+'Mayo '!X185+Junio!X185+Julio!X185+Agosto!X185+Septiembre!X185+'Octubre '!X185+Noviembre!X185+'Diciembre '!X185</f>
        <v>0</v>
      </c>
      <c r="Y185" s="20">
        <f>+enero!Y185+Febrero!Y185+'Marzo '!Y185+'Abril '!Y185+'Mayo '!Y185+Junio!Y185+Julio!Y185+Agosto!Y185+Septiembre!Y185+'Octubre '!Y185+Noviembre!Y185+'Diciembre '!Y185</f>
        <v>0</v>
      </c>
      <c r="Z185" s="20">
        <f>+enero!Z185+Febrero!Z185+'Marzo '!Z185+'Abril '!Z185+'Mayo '!Z185+Junio!Z185+Julio!Z185+Agosto!Z185+Septiembre!Z185+'Octubre '!Z185+Noviembre!Z185+'Diciembre '!Z185</f>
        <v>0</v>
      </c>
      <c r="AA185" s="20">
        <f>+enero!AA185+Febrero!AA185+'Marzo '!AA185+'Abril '!AA185+'Mayo '!AA185+Junio!AA185+Julio!AA185+Agosto!AA185+Septiembre!AA185+'Octubre '!AA185+Noviembre!AA185+'Diciembre '!AA185</f>
        <v>0</v>
      </c>
      <c r="AB185" s="20">
        <f>+enero!AB185+Febrero!AB185+'Marzo '!AB185+'Abril '!AB185+'Mayo '!AB185+Junio!AB185+Julio!AB185+Agosto!AB185+Septiembre!AB185+'Octubre '!AB185+Noviembre!AB185+'Diciembre '!AB185</f>
        <v>0</v>
      </c>
      <c r="AC185" s="20">
        <f>+enero!AC185+Febrero!AC185+'Marzo '!AC185+'Abril '!AC185+'Mayo '!AC185+Junio!AC185+Julio!AC185+Agosto!AC185+Septiembre!AC185+'Octubre '!AC185+Noviembre!AC185+'Diciembre '!AC185</f>
        <v>0</v>
      </c>
      <c r="AD185" s="20">
        <f>+enero!AD185+Febrero!AD185+'Marzo '!AD185+'Abril '!AD185+'Mayo '!AD185+Junio!AD185+Julio!AD185+Agosto!AD185+Septiembre!AD185+'Octubre '!AD185+Noviembre!AD185+'Diciembre '!AD185</f>
        <v>0</v>
      </c>
      <c r="AE185" s="20">
        <f>+enero!AE185+Febrero!AE185+'Marzo '!AE185+'Abril '!AE185+'Mayo '!AE185+Junio!AE185+Julio!AE185+Agosto!AE185+Septiembre!AE185+'Octubre '!AE185+Noviembre!AE185+'Diciembre '!AE185</f>
        <v>0</v>
      </c>
      <c r="AF185" s="20">
        <f>+enero!AF185+Febrero!AF185+'Marzo '!AF185+'Abril '!AF185+'Mayo '!AF185+Junio!AF185+Julio!AF185+Agosto!AF185+Septiembre!AF185+'Octubre '!AF185+Noviembre!AF185+'Diciembre '!AF185</f>
        <v>0</v>
      </c>
      <c r="AG185" s="20">
        <f>+enero!AG185+Febrero!AG185+'Marzo '!AG185+'Abril '!AG185+'Mayo '!AG185+Junio!AG185+Julio!AG185+Agosto!AG185+Septiembre!AG185+'Octubre '!AG185+Noviembre!AG185+'Diciembre '!AG185</f>
        <v>0</v>
      </c>
      <c r="AH185" s="20">
        <f>+enero!AH185+Febrero!AH185+'Marzo '!AH185+'Abril '!AH185+'Mayo '!AH185+Junio!AH185+Julio!AH185+Agosto!AH185+Septiembre!AH185+'Octubre '!AH185+Noviembre!AH185+'Diciembre '!AH185</f>
        <v>0</v>
      </c>
      <c r="AI185" s="20">
        <f>+enero!AI185+Febrero!AI185+'Marzo '!AI185+'Abril '!AI185+'Mayo '!AI185+Junio!AI185+Julio!AI185+Agosto!AI185+Septiembre!AI185+'Octubre '!AI185+Noviembre!AI185+'Diciembre '!AI185</f>
        <v>0</v>
      </c>
      <c r="AJ185" s="20">
        <f>+enero!AJ185+Febrero!AJ185+'Marzo '!AJ185+'Abril '!AJ185+'Mayo '!AJ185+Junio!AJ185+Julio!AJ185+Agosto!AJ185+Septiembre!AJ185+'Octubre '!AJ185+Noviembre!AJ185+'Diciembre '!AJ185</f>
        <v>0</v>
      </c>
      <c r="AK185" s="20">
        <f>+enero!AK185+Febrero!AK185+'Marzo '!AK185+'Abril '!AK185+'Mayo '!AK185+Junio!AK185+Julio!AK185+Agosto!AK185+Septiembre!AK185+'Octubre '!AK185+Noviembre!AK185+'Diciembre '!AK185</f>
        <v>0</v>
      </c>
      <c r="AL185" s="20">
        <f>+enero!AL185+Febrero!AL185+'Marzo '!AL185+'Abril '!AL185+'Mayo '!AL185+Junio!AL185+Julio!AL185+Agosto!AL185+Septiembre!AL185+'Octubre '!AL185+Noviembre!AL185+'Diciembre '!AL185</f>
        <v>0</v>
      </c>
      <c r="AM185" s="20">
        <f>+enero!AM185+Febrero!AM185+'Marzo '!AM185+'Abril '!AM185+'Mayo '!AM185+Junio!AM185+Julio!AM185+Agosto!AM185+Septiembre!AM185+'Octubre '!AM185+Noviembre!AM185+'Diciembre '!AM185</f>
        <v>0</v>
      </c>
      <c r="AN185" s="20">
        <f>+enero!AN185+Febrero!AN185+'Marzo '!AN185+'Abril '!AN185+'Mayo '!AN185+Junio!AN185+Julio!AN185+Agosto!AN185+Septiembre!AN185+'Octubre '!AN185+Noviembre!AN185+'Diciembre '!AN185</f>
        <v>0</v>
      </c>
      <c r="AO185" s="20">
        <f>+enero!AO185+Febrero!AO185+'Marzo '!AO185+'Abril '!AO185+'Mayo '!AO185+Junio!AO185+Julio!AO185+Agosto!AO185+Septiembre!AO185+'Octubre '!AO185+Noviembre!AO185+'Diciembre '!AO185</f>
        <v>0</v>
      </c>
      <c r="AP185" s="20">
        <f>+enero!AP185+Febrero!AP185+'Marzo '!AP185+'Abril '!AP185+'Mayo '!AP185+Junio!AP185+Julio!AP185+Agosto!AP185+Septiembre!AP185+'Octubre '!AP185+Noviembre!AP185+'Diciembre '!AP185</f>
        <v>0</v>
      </c>
      <c r="AQ185" s="20">
        <f>+enero!AQ185+Febrero!AQ185+'Marzo '!AQ185+'Abril '!AQ185+'Mayo '!AQ185+Junio!AQ185+Julio!AQ185+Agosto!AQ185+Septiembre!AQ185+'Octubre '!AQ185+Noviembre!AQ185+'Diciembre '!AQ185</f>
        <v>0</v>
      </c>
      <c r="AR185" s="20">
        <f>+enero!AR185+Febrero!AR185+'Marzo '!AR185+'Abril '!AR185+'Mayo '!AR185+Junio!AR185+Julio!AR185+Agosto!AR185+Septiembre!AR185+'Octubre '!AR185+Noviembre!AR185+'Diciembre '!AR185</f>
        <v>0</v>
      </c>
      <c r="AS185" s="20">
        <f>+enero!AS185+Febrero!AS185+'Marzo '!AS185+'Abril '!AS185+'Mayo '!AS185+Junio!AS185+Julio!AS185+Agosto!AS185+Septiembre!AS185+'Octubre '!AS185+Noviembre!AS185+'Diciembre '!AS185</f>
        <v>0</v>
      </c>
      <c r="AT185" s="20">
        <f>+enero!AT185+Febrero!AT185+'Marzo '!AT185+'Abril '!AT185+'Mayo '!AT185+Junio!AT185+Julio!AT185+Agosto!AT185+Septiembre!AT185+'Octubre '!AT185+Noviembre!AT185+'Diciembre '!AT185</f>
        <v>0</v>
      </c>
      <c r="AU185" s="20">
        <f>+enero!AU185+Febrero!AU185+'Marzo '!AU185+'Abril '!AU185+'Mayo '!AU185+Junio!AU185+Julio!AU185+Agosto!AU185+Septiembre!AU185+'Octubre '!AU185+Noviembre!AU185+'Diciembre '!AU185</f>
        <v>0</v>
      </c>
      <c r="AV185" s="310" t="s">
        <v>194</v>
      </c>
      <c r="BY185" s="227"/>
      <c r="BZ185" s="227"/>
      <c r="CA185" s="227"/>
      <c r="CB185" s="227"/>
      <c r="CC185" s="227"/>
      <c r="CD185" s="227"/>
      <c r="CE185" s="227"/>
      <c r="CF185" s="227"/>
      <c r="CG185" s="494">
        <v>0</v>
      </c>
      <c r="CH185" s="494">
        <v>0</v>
      </c>
      <c r="CI185" s="494">
        <v>0</v>
      </c>
      <c r="CJ185" s="494"/>
      <c r="CK185" s="494"/>
      <c r="CL185" s="494"/>
      <c r="CM185" s="494"/>
      <c r="CN185" s="494"/>
      <c r="CO185" s="227"/>
    </row>
    <row r="186" spans="1:93" s="226" customFormat="1" ht="17.25" customHeight="1" x14ac:dyDescent="0.2">
      <c r="A186" s="1220"/>
      <c r="B186" s="1225" t="s">
        <v>118</v>
      </c>
      <c r="C186" s="1226"/>
      <c r="D186" s="401">
        <f t="shared" si="27"/>
        <v>0</v>
      </c>
      <c r="E186" s="401">
        <f t="shared" si="28"/>
        <v>0</v>
      </c>
      <c r="F186" s="401">
        <f t="shared" si="28"/>
        <v>0</v>
      </c>
      <c r="G186" s="20">
        <f>+enero!G186+Febrero!G186+'Marzo '!G186+'Abril '!G186+'Mayo '!G186+Junio!G186+Julio!G186+Agosto!G186+Septiembre!G186+'Octubre '!G186+Noviembre!G186+'Diciembre '!G186</f>
        <v>0</v>
      </c>
      <c r="H186" s="20">
        <f>+enero!H186+Febrero!H186+'Marzo '!H186+'Abril '!H186+'Mayo '!H186+Junio!H186+Julio!H186+Agosto!H186+Septiembre!H186+'Octubre '!H186+Noviembre!H186+'Diciembre '!H186</f>
        <v>0</v>
      </c>
      <c r="I186" s="20">
        <f>+enero!I186+Febrero!I186+'Marzo '!I186+'Abril '!I186+'Mayo '!I186+Junio!I186+Julio!I186+Agosto!I186+Septiembre!I186+'Octubre '!I186+Noviembre!I186+'Diciembre '!I186</f>
        <v>0</v>
      </c>
      <c r="J186" s="20">
        <f>+enero!J186+Febrero!J186+'Marzo '!J186+'Abril '!J186+'Mayo '!J186+Junio!J186+Julio!J186+Agosto!J186+Septiembre!J186+'Octubre '!J186+Noviembre!J186+'Diciembre '!J186</f>
        <v>0</v>
      </c>
      <c r="K186" s="20">
        <f>+enero!K186+Febrero!K186+'Marzo '!K186+'Abril '!K186+'Mayo '!K186+Junio!K186+Julio!K186+Agosto!K186+Septiembre!K186+'Octubre '!K186+Noviembre!K186+'Diciembre '!K186</f>
        <v>0</v>
      </c>
      <c r="L186" s="20">
        <f>+enero!L186+Febrero!L186+'Marzo '!L186+'Abril '!L186+'Mayo '!L186+Junio!L186+Julio!L186+Agosto!L186+Septiembre!L186+'Octubre '!L186+Noviembre!L186+'Diciembre '!L186</f>
        <v>0</v>
      </c>
      <c r="M186" s="20">
        <f>+enero!M186+Febrero!M186+'Marzo '!M186+'Abril '!M186+'Mayo '!M186+Junio!M186+Julio!M186+Agosto!M186+Septiembre!M186+'Octubre '!M186+Noviembre!M186+'Diciembre '!M186</f>
        <v>0</v>
      </c>
      <c r="N186" s="20">
        <f>+enero!N186+Febrero!N186+'Marzo '!N186+'Abril '!N186+'Mayo '!N186+Junio!N186+Julio!N186+Agosto!N186+Septiembre!N186+'Octubre '!N186+Noviembre!N186+'Diciembre '!N186</f>
        <v>0</v>
      </c>
      <c r="O186" s="20">
        <f>+enero!O186+Febrero!O186+'Marzo '!O186+'Abril '!O186+'Mayo '!O186+Junio!O186+Julio!O186+Agosto!O186+Septiembre!O186+'Octubre '!O186+Noviembre!O186+'Diciembre '!O186</f>
        <v>0</v>
      </c>
      <c r="P186" s="20">
        <f>+enero!P186+Febrero!P186+'Marzo '!P186+'Abril '!P186+'Mayo '!P186+Junio!P186+Julio!P186+Agosto!P186+Septiembre!P186+'Octubre '!P186+Noviembre!P186+'Diciembre '!P186</f>
        <v>0</v>
      </c>
      <c r="Q186" s="20">
        <f>+enero!Q186+Febrero!Q186+'Marzo '!Q186+'Abril '!Q186+'Mayo '!Q186+Junio!Q186+Julio!Q186+Agosto!Q186+Septiembre!Q186+'Octubre '!Q186+Noviembre!Q186+'Diciembre '!Q186</f>
        <v>0</v>
      </c>
      <c r="R186" s="20">
        <f>+enero!R186+Febrero!R186+'Marzo '!R186+'Abril '!R186+'Mayo '!R186+Junio!R186+Julio!R186+Agosto!R186+Septiembre!R186+'Octubre '!R186+Noviembre!R186+'Diciembre '!R186</f>
        <v>0</v>
      </c>
      <c r="S186" s="20">
        <f>+enero!S186+Febrero!S186+'Marzo '!S186+'Abril '!S186+'Mayo '!S186+Junio!S186+Julio!S186+Agosto!S186+Septiembre!S186+'Octubre '!S186+Noviembre!S186+'Diciembre '!S186</f>
        <v>0</v>
      </c>
      <c r="T186" s="20">
        <f>+enero!T186+Febrero!T186+'Marzo '!T186+'Abril '!T186+'Mayo '!T186+Junio!T186+Julio!T186+Agosto!T186+Septiembre!T186+'Octubre '!T186+Noviembre!T186+'Diciembre '!T186</f>
        <v>0</v>
      </c>
      <c r="U186" s="20">
        <f>+enero!U186+Febrero!U186+'Marzo '!U186+'Abril '!U186+'Mayo '!U186+Junio!U186+Julio!U186+Agosto!U186+Septiembre!U186+'Octubre '!U186+Noviembre!U186+'Diciembre '!U186</f>
        <v>0</v>
      </c>
      <c r="V186" s="20">
        <f>+enero!V186+Febrero!V186+'Marzo '!V186+'Abril '!V186+'Mayo '!V186+Junio!V186+Julio!V186+Agosto!V186+Septiembre!V186+'Octubre '!V186+Noviembre!V186+'Diciembre '!V186</f>
        <v>0</v>
      </c>
      <c r="W186" s="20">
        <f>+enero!W186+Febrero!W186+'Marzo '!W186+'Abril '!W186+'Mayo '!W186+Junio!W186+Julio!W186+Agosto!W186+Septiembre!W186+'Octubre '!W186+Noviembre!W186+'Diciembre '!W186</f>
        <v>0</v>
      </c>
      <c r="X186" s="20">
        <f>+enero!X186+Febrero!X186+'Marzo '!X186+'Abril '!X186+'Mayo '!X186+Junio!X186+Julio!X186+Agosto!X186+Septiembre!X186+'Octubre '!X186+Noviembre!X186+'Diciembre '!X186</f>
        <v>0</v>
      </c>
      <c r="Y186" s="20">
        <f>+enero!Y186+Febrero!Y186+'Marzo '!Y186+'Abril '!Y186+'Mayo '!Y186+Junio!Y186+Julio!Y186+Agosto!Y186+Septiembre!Y186+'Octubre '!Y186+Noviembre!Y186+'Diciembre '!Y186</f>
        <v>0</v>
      </c>
      <c r="Z186" s="20">
        <f>+enero!Z186+Febrero!Z186+'Marzo '!Z186+'Abril '!Z186+'Mayo '!Z186+Junio!Z186+Julio!Z186+Agosto!Z186+Septiembre!Z186+'Octubre '!Z186+Noviembre!Z186+'Diciembre '!Z186</f>
        <v>0</v>
      </c>
      <c r="AA186" s="20">
        <f>+enero!AA186+Febrero!AA186+'Marzo '!AA186+'Abril '!AA186+'Mayo '!AA186+Junio!AA186+Julio!AA186+Agosto!AA186+Septiembre!AA186+'Octubre '!AA186+Noviembre!AA186+'Diciembre '!AA186</f>
        <v>0</v>
      </c>
      <c r="AB186" s="20">
        <f>+enero!AB186+Febrero!AB186+'Marzo '!AB186+'Abril '!AB186+'Mayo '!AB186+Junio!AB186+Julio!AB186+Agosto!AB186+Septiembre!AB186+'Octubre '!AB186+Noviembre!AB186+'Diciembre '!AB186</f>
        <v>0</v>
      </c>
      <c r="AC186" s="20">
        <f>+enero!AC186+Febrero!AC186+'Marzo '!AC186+'Abril '!AC186+'Mayo '!AC186+Junio!AC186+Julio!AC186+Agosto!AC186+Septiembre!AC186+'Octubre '!AC186+Noviembre!AC186+'Diciembre '!AC186</f>
        <v>0</v>
      </c>
      <c r="AD186" s="20">
        <f>+enero!AD186+Febrero!AD186+'Marzo '!AD186+'Abril '!AD186+'Mayo '!AD186+Junio!AD186+Julio!AD186+Agosto!AD186+Septiembre!AD186+'Octubre '!AD186+Noviembre!AD186+'Diciembre '!AD186</f>
        <v>0</v>
      </c>
      <c r="AE186" s="20">
        <f>+enero!AE186+Febrero!AE186+'Marzo '!AE186+'Abril '!AE186+'Mayo '!AE186+Junio!AE186+Julio!AE186+Agosto!AE186+Septiembre!AE186+'Octubre '!AE186+Noviembre!AE186+'Diciembre '!AE186</f>
        <v>0</v>
      </c>
      <c r="AF186" s="20">
        <f>+enero!AF186+Febrero!AF186+'Marzo '!AF186+'Abril '!AF186+'Mayo '!AF186+Junio!AF186+Julio!AF186+Agosto!AF186+Septiembre!AF186+'Octubre '!AF186+Noviembre!AF186+'Diciembre '!AF186</f>
        <v>0</v>
      </c>
      <c r="AG186" s="20">
        <f>+enero!AG186+Febrero!AG186+'Marzo '!AG186+'Abril '!AG186+'Mayo '!AG186+Junio!AG186+Julio!AG186+Agosto!AG186+Septiembre!AG186+'Octubre '!AG186+Noviembre!AG186+'Diciembre '!AG186</f>
        <v>0</v>
      </c>
      <c r="AH186" s="20">
        <f>+enero!AH186+Febrero!AH186+'Marzo '!AH186+'Abril '!AH186+'Mayo '!AH186+Junio!AH186+Julio!AH186+Agosto!AH186+Septiembre!AH186+'Octubre '!AH186+Noviembre!AH186+'Diciembre '!AH186</f>
        <v>0</v>
      </c>
      <c r="AI186" s="20">
        <f>+enero!AI186+Febrero!AI186+'Marzo '!AI186+'Abril '!AI186+'Mayo '!AI186+Junio!AI186+Julio!AI186+Agosto!AI186+Septiembre!AI186+'Octubre '!AI186+Noviembre!AI186+'Diciembre '!AI186</f>
        <v>0</v>
      </c>
      <c r="AJ186" s="20">
        <f>+enero!AJ186+Febrero!AJ186+'Marzo '!AJ186+'Abril '!AJ186+'Mayo '!AJ186+Junio!AJ186+Julio!AJ186+Agosto!AJ186+Septiembre!AJ186+'Octubre '!AJ186+Noviembre!AJ186+'Diciembre '!AJ186</f>
        <v>0</v>
      </c>
      <c r="AK186" s="20">
        <f>+enero!AK186+Febrero!AK186+'Marzo '!AK186+'Abril '!AK186+'Mayo '!AK186+Junio!AK186+Julio!AK186+Agosto!AK186+Septiembre!AK186+'Octubre '!AK186+Noviembre!AK186+'Diciembre '!AK186</f>
        <v>0</v>
      </c>
      <c r="AL186" s="20">
        <f>+enero!AL186+Febrero!AL186+'Marzo '!AL186+'Abril '!AL186+'Mayo '!AL186+Junio!AL186+Julio!AL186+Agosto!AL186+Septiembre!AL186+'Octubre '!AL186+Noviembre!AL186+'Diciembre '!AL186</f>
        <v>0</v>
      </c>
      <c r="AM186" s="20">
        <f>+enero!AM186+Febrero!AM186+'Marzo '!AM186+'Abril '!AM186+'Mayo '!AM186+Junio!AM186+Julio!AM186+Agosto!AM186+Septiembre!AM186+'Octubre '!AM186+Noviembre!AM186+'Diciembre '!AM186</f>
        <v>0</v>
      </c>
      <c r="AN186" s="20">
        <f>+enero!AN186+Febrero!AN186+'Marzo '!AN186+'Abril '!AN186+'Mayo '!AN186+Junio!AN186+Julio!AN186+Agosto!AN186+Septiembre!AN186+'Octubre '!AN186+Noviembre!AN186+'Diciembre '!AN186</f>
        <v>0</v>
      </c>
      <c r="AO186" s="20">
        <f>+enero!AO186+Febrero!AO186+'Marzo '!AO186+'Abril '!AO186+'Mayo '!AO186+Junio!AO186+Julio!AO186+Agosto!AO186+Septiembre!AO186+'Octubre '!AO186+Noviembre!AO186+'Diciembre '!AO186</f>
        <v>0</v>
      </c>
      <c r="AP186" s="20">
        <f>+enero!AP186+Febrero!AP186+'Marzo '!AP186+'Abril '!AP186+'Mayo '!AP186+Junio!AP186+Julio!AP186+Agosto!AP186+Septiembre!AP186+'Octubre '!AP186+Noviembre!AP186+'Diciembre '!AP186</f>
        <v>0</v>
      </c>
      <c r="AQ186" s="20">
        <f>+enero!AQ186+Febrero!AQ186+'Marzo '!AQ186+'Abril '!AQ186+'Mayo '!AQ186+Junio!AQ186+Julio!AQ186+Agosto!AQ186+Septiembre!AQ186+'Octubre '!AQ186+Noviembre!AQ186+'Diciembre '!AQ186</f>
        <v>0</v>
      </c>
      <c r="AR186" s="20">
        <f>+enero!AR186+Febrero!AR186+'Marzo '!AR186+'Abril '!AR186+'Mayo '!AR186+Junio!AR186+Julio!AR186+Agosto!AR186+Septiembre!AR186+'Octubre '!AR186+Noviembre!AR186+'Diciembre '!AR186</f>
        <v>0</v>
      </c>
      <c r="AS186" s="20">
        <f>+enero!AS186+Febrero!AS186+'Marzo '!AS186+'Abril '!AS186+'Mayo '!AS186+Junio!AS186+Julio!AS186+Agosto!AS186+Septiembre!AS186+'Octubre '!AS186+Noviembre!AS186+'Diciembre '!AS186</f>
        <v>0</v>
      </c>
      <c r="AT186" s="20">
        <f>+enero!AT186+Febrero!AT186+'Marzo '!AT186+'Abril '!AT186+'Mayo '!AT186+Junio!AT186+Julio!AT186+Agosto!AT186+Septiembre!AT186+'Octubre '!AT186+Noviembre!AT186+'Diciembre '!AT186</f>
        <v>0</v>
      </c>
      <c r="AU186" s="20">
        <f>+enero!AU186+Febrero!AU186+'Marzo '!AU186+'Abril '!AU186+'Mayo '!AU186+Junio!AU186+Julio!AU186+Agosto!AU186+Septiembre!AU186+'Octubre '!AU186+Noviembre!AU186+'Diciembre '!AU186</f>
        <v>0</v>
      </c>
      <c r="AV186" s="310" t="s">
        <v>194</v>
      </c>
      <c r="BY186" s="227"/>
      <c r="BZ186" s="227"/>
      <c r="CA186" s="227"/>
      <c r="CB186" s="227"/>
      <c r="CC186" s="227"/>
      <c r="CD186" s="227"/>
      <c r="CE186" s="227"/>
      <c r="CF186" s="227"/>
      <c r="CG186" s="494">
        <v>0</v>
      </c>
      <c r="CH186" s="494">
        <v>0</v>
      </c>
      <c r="CI186" s="494">
        <v>0</v>
      </c>
      <c r="CJ186" s="494"/>
      <c r="CK186" s="494"/>
      <c r="CL186" s="494"/>
      <c r="CM186" s="494"/>
      <c r="CN186" s="494"/>
      <c r="CO186" s="227"/>
    </row>
    <row r="187" spans="1:93" s="226" customFormat="1" ht="15.75" customHeight="1" x14ac:dyDescent="0.2">
      <c r="A187" s="1218" t="s">
        <v>119</v>
      </c>
      <c r="B187" s="1228" t="s">
        <v>120</v>
      </c>
      <c r="C187" s="1229"/>
      <c r="D187" s="394">
        <f t="shared" si="27"/>
        <v>37</v>
      </c>
      <c r="E187" s="394">
        <f t="shared" ref="E187:F190" si="29">SUM(G187+I187+K187+M187+O187)</f>
        <v>31</v>
      </c>
      <c r="F187" s="394">
        <f t="shared" si="29"/>
        <v>6</v>
      </c>
      <c r="G187" s="20">
        <f>+enero!G187+Febrero!G187+'Marzo '!G187+'Abril '!G187+'Mayo '!G187+Junio!G187+Julio!G187+Agosto!G187+Septiembre!G187+'Octubre '!G187+Noviembre!G187+'Diciembre '!G187</f>
        <v>1</v>
      </c>
      <c r="H187" s="20">
        <f>+enero!H187+Febrero!H187+'Marzo '!H187+'Abril '!H187+'Mayo '!H187+Junio!H187+Julio!H187+Agosto!H187+Septiembre!H187+'Octubre '!H187+Noviembre!H187+'Diciembre '!H187</f>
        <v>0</v>
      </c>
      <c r="I187" s="20">
        <f>+enero!I187+Febrero!I187+'Marzo '!I187+'Abril '!I187+'Mayo '!I187+Junio!I187+Julio!I187+Agosto!I187+Septiembre!I187+'Octubre '!I187+Noviembre!I187+'Diciembre '!I187</f>
        <v>13</v>
      </c>
      <c r="J187" s="20">
        <f>+enero!J187+Febrero!J187+'Marzo '!J187+'Abril '!J187+'Mayo '!J187+Junio!J187+Julio!J187+Agosto!J187+Septiembre!J187+'Octubre '!J187+Noviembre!J187+'Diciembre '!J187</f>
        <v>3</v>
      </c>
      <c r="K187" s="20">
        <f>+enero!K187+Febrero!K187+'Marzo '!K187+'Abril '!K187+'Mayo '!K187+Junio!K187+Julio!K187+Agosto!K187+Septiembre!K187+'Octubre '!K187+Noviembre!K187+'Diciembre '!K187</f>
        <v>16</v>
      </c>
      <c r="L187" s="20">
        <f>+enero!L187+Febrero!L187+'Marzo '!L187+'Abril '!L187+'Mayo '!L187+Junio!L187+Julio!L187+Agosto!L187+Septiembre!L187+'Octubre '!L187+Noviembre!L187+'Diciembre '!L187</f>
        <v>3</v>
      </c>
      <c r="M187" s="20">
        <f>+enero!M187+Febrero!M187+'Marzo '!M187+'Abril '!M187+'Mayo '!M187+Junio!M187+Julio!M187+Agosto!M187+Septiembre!M187+'Octubre '!M187+Noviembre!M187+'Diciembre '!M187</f>
        <v>1</v>
      </c>
      <c r="N187" s="20">
        <f>+enero!N187+Febrero!N187+'Marzo '!N187+'Abril '!N187+'Mayo '!N187+Junio!N187+Julio!N187+Agosto!N187+Septiembre!N187+'Octubre '!N187+Noviembre!N187+'Diciembre '!N187</f>
        <v>0</v>
      </c>
      <c r="O187" s="20">
        <f>+enero!O187+Febrero!O187+'Marzo '!O187+'Abril '!O187+'Mayo '!O187+Junio!O187+Julio!O187+Agosto!O187+Septiembre!O187+'Octubre '!O187+Noviembre!O187+'Diciembre '!O187</f>
        <v>0</v>
      </c>
      <c r="P187" s="20">
        <f>+enero!P187+Febrero!P187+'Marzo '!P187+'Abril '!P187+'Mayo '!P187+Junio!P187+Julio!P187+Agosto!P187+Septiembre!P187+'Octubre '!P187+Noviembre!P187+'Diciembre '!P187</f>
        <v>0</v>
      </c>
      <c r="Q187" s="20">
        <f>+enero!Q187+Febrero!Q187+'Marzo '!Q187+'Abril '!Q187+'Mayo '!Q187+Junio!Q187+Julio!Q187+Agosto!Q187+Septiembre!Q187+'Octubre '!Q187+Noviembre!Q187+'Diciembre '!Q187</f>
        <v>0</v>
      </c>
      <c r="R187" s="20">
        <f>+enero!R187+Febrero!R187+'Marzo '!R187+'Abril '!R187+'Mayo '!R187+Junio!R187+Julio!R187+Agosto!R187+Septiembre!R187+'Octubre '!R187+Noviembre!R187+'Diciembre '!R187</f>
        <v>0</v>
      </c>
      <c r="S187" s="20">
        <f>+enero!S187+Febrero!S187+'Marzo '!S187+'Abril '!S187+'Mayo '!S187+Junio!S187+Julio!S187+Agosto!S187+Septiembre!S187+'Octubre '!S187+Noviembre!S187+'Diciembre '!S187</f>
        <v>0</v>
      </c>
      <c r="T187" s="20">
        <f>+enero!T187+Febrero!T187+'Marzo '!T187+'Abril '!T187+'Mayo '!T187+Junio!T187+Julio!T187+Agosto!T187+Septiembre!T187+'Octubre '!T187+Noviembre!T187+'Diciembre '!T187</f>
        <v>0</v>
      </c>
      <c r="U187" s="20">
        <f>+enero!U187+Febrero!U187+'Marzo '!U187+'Abril '!U187+'Mayo '!U187+Junio!U187+Julio!U187+Agosto!U187+Septiembre!U187+'Octubre '!U187+Noviembre!U187+'Diciembre '!U187</f>
        <v>0</v>
      </c>
      <c r="V187" s="20">
        <f>+enero!V187+Febrero!V187+'Marzo '!V187+'Abril '!V187+'Mayo '!V187+Junio!V187+Julio!V187+Agosto!V187+Septiembre!V187+'Octubre '!V187+Noviembre!V187+'Diciembre '!V187</f>
        <v>0</v>
      </c>
      <c r="W187" s="20">
        <f>+enero!W187+Febrero!W187+'Marzo '!W187+'Abril '!W187+'Mayo '!W187+Junio!W187+Julio!W187+Agosto!W187+Septiembre!W187+'Octubre '!W187+Noviembre!W187+'Diciembre '!W187</f>
        <v>0</v>
      </c>
      <c r="X187" s="20">
        <f>+enero!X187+Febrero!X187+'Marzo '!X187+'Abril '!X187+'Mayo '!X187+Junio!X187+Julio!X187+Agosto!X187+Septiembre!X187+'Octubre '!X187+Noviembre!X187+'Diciembre '!X187</f>
        <v>0</v>
      </c>
      <c r="Y187" s="20">
        <f>+enero!Y187+Febrero!Y187+'Marzo '!Y187+'Abril '!Y187+'Mayo '!Y187+Junio!Y187+Julio!Y187+Agosto!Y187+Septiembre!Y187+'Octubre '!Y187+Noviembre!Y187+'Diciembre '!Y187</f>
        <v>0</v>
      </c>
      <c r="Z187" s="20">
        <f>+enero!Z187+Febrero!Z187+'Marzo '!Z187+'Abril '!Z187+'Mayo '!Z187+Junio!Z187+Julio!Z187+Agosto!Z187+Septiembre!Z187+'Octubre '!Z187+Noviembre!Z187+'Diciembre '!Z187</f>
        <v>0</v>
      </c>
      <c r="AA187" s="20">
        <f>+enero!AA187+Febrero!AA187+'Marzo '!AA187+'Abril '!AA187+'Mayo '!AA187+Junio!AA187+Julio!AA187+Agosto!AA187+Septiembre!AA187+'Octubre '!AA187+Noviembre!AA187+'Diciembre '!AA187</f>
        <v>0</v>
      </c>
      <c r="AB187" s="20">
        <f>+enero!AB187+Febrero!AB187+'Marzo '!AB187+'Abril '!AB187+'Mayo '!AB187+Junio!AB187+Julio!AB187+Agosto!AB187+Septiembre!AB187+'Octubre '!AB187+Noviembre!AB187+'Diciembre '!AB187</f>
        <v>0</v>
      </c>
      <c r="AC187" s="20">
        <f>+enero!AC187+Febrero!AC187+'Marzo '!AC187+'Abril '!AC187+'Mayo '!AC187+Junio!AC187+Julio!AC187+Agosto!AC187+Septiembre!AC187+'Octubre '!AC187+Noviembre!AC187+'Diciembre '!AC187</f>
        <v>0</v>
      </c>
      <c r="AD187" s="20">
        <f>+enero!AD187+Febrero!AD187+'Marzo '!AD187+'Abril '!AD187+'Mayo '!AD187+Junio!AD187+Julio!AD187+Agosto!AD187+Septiembre!AD187+'Octubre '!AD187+Noviembre!AD187+'Diciembre '!AD187</f>
        <v>0</v>
      </c>
      <c r="AE187" s="20">
        <f>+enero!AE187+Febrero!AE187+'Marzo '!AE187+'Abril '!AE187+'Mayo '!AE187+Junio!AE187+Julio!AE187+Agosto!AE187+Septiembre!AE187+'Octubre '!AE187+Noviembre!AE187+'Diciembre '!AE187</f>
        <v>0</v>
      </c>
      <c r="AF187" s="20">
        <f>+enero!AF187+Febrero!AF187+'Marzo '!AF187+'Abril '!AF187+'Mayo '!AF187+Junio!AF187+Julio!AF187+Agosto!AF187+Septiembre!AF187+'Octubre '!AF187+Noviembre!AF187+'Diciembre '!AF187</f>
        <v>0</v>
      </c>
      <c r="AG187" s="20">
        <f>+enero!AG187+Febrero!AG187+'Marzo '!AG187+'Abril '!AG187+'Mayo '!AG187+Junio!AG187+Julio!AG187+Agosto!AG187+Septiembre!AG187+'Octubre '!AG187+Noviembre!AG187+'Diciembre '!AG187</f>
        <v>0</v>
      </c>
      <c r="AH187" s="20">
        <f>+enero!AH187+Febrero!AH187+'Marzo '!AH187+'Abril '!AH187+'Mayo '!AH187+Junio!AH187+Julio!AH187+Agosto!AH187+Septiembre!AH187+'Octubre '!AH187+Noviembre!AH187+'Diciembre '!AH187</f>
        <v>0</v>
      </c>
      <c r="AI187" s="20">
        <f>+enero!AI187+Febrero!AI187+'Marzo '!AI187+'Abril '!AI187+'Mayo '!AI187+Junio!AI187+Julio!AI187+Agosto!AI187+Septiembre!AI187+'Octubre '!AI187+Noviembre!AI187+'Diciembre '!AI187</f>
        <v>0</v>
      </c>
      <c r="AJ187" s="20">
        <f>+enero!AJ187+Febrero!AJ187+'Marzo '!AJ187+'Abril '!AJ187+'Mayo '!AJ187+Junio!AJ187+Julio!AJ187+Agosto!AJ187+Septiembre!AJ187+'Octubre '!AJ187+Noviembre!AJ187+'Diciembre '!AJ187</f>
        <v>0</v>
      </c>
      <c r="AK187" s="20">
        <f>+enero!AK187+Febrero!AK187+'Marzo '!AK187+'Abril '!AK187+'Mayo '!AK187+Junio!AK187+Julio!AK187+Agosto!AK187+Septiembre!AK187+'Octubre '!AK187+Noviembre!AK187+'Diciembre '!AK187</f>
        <v>0</v>
      </c>
      <c r="AL187" s="20">
        <f>+enero!AL187+Febrero!AL187+'Marzo '!AL187+'Abril '!AL187+'Mayo '!AL187+Junio!AL187+Julio!AL187+Agosto!AL187+Septiembre!AL187+'Octubre '!AL187+Noviembre!AL187+'Diciembre '!AL187</f>
        <v>0</v>
      </c>
      <c r="AM187" s="20">
        <f>+enero!AM187+Febrero!AM187+'Marzo '!AM187+'Abril '!AM187+'Mayo '!AM187+Junio!AM187+Julio!AM187+Agosto!AM187+Septiembre!AM187+'Octubre '!AM187+Noviembre!AM187+'Diciembre '!AM187</f>
        <v>0</v>
      </c>
      <c r="AN187" s="20">
        <f>+enero!AN187+Febrero!AN187+'Marzo '!AN187+'Abril '!AN187+'Mayo '!AN187+Junio!AN187+Julio!AN187+Agosto!AN187+Septiembre!AN187+'Octubre '!AN187+Noviembre!AN187+'Diciembre '!AN187</f>
        <v>0</v>
      </c>
      <c r="AO187" s="20">
        <f>+enero!AO187+Febrero!AO187+'Marzo '!AO187+'Abril '!AO187+'Mayo '!AO187+Junio!AO187+Julio!AO187+Agosto!AO187+Septiembre!AO187+'Octubre '!AO187+Noviembre!AO187+'Diciembre '!AO187</f>
        <v>10</v>
      </c>
      <c r="AP187" s="20">
        <f>+enero!AP187+Febrero!AP187+'Marzo '!AP187+'Abril '!AP187+'Mayo '!AP187+Junio!AP187+Julio!AP187+Agosto!AP187+Septiembre!AP187+'Octubre '!AP187+Noviembre!AP187+'Diciembre '!AP187</f>
        <v>0</v>
      </c>
      <c r="AQ187" s="20">
        <f>+enero!AQ187+Febrero!AQ187+'Marzo '!AQ187+'Abril '!AQ187+'Mayo '!AQ187+Junio!AQ187+Julio!AQ187+Agosto!AQ187+Septiembre!AQ187+'Octubre '!AQ187+Noviembre!AQ187+'Diciembre '!AQ187</f>
        <v>0</v>
      </c>
      <c r="AR187" s="20">
        <f>+enero!AR187+Febrero!AR187+'Marzo '!AR187+'Abril '!AR187+'Mayo '!AR187+Junio!AR187+Julio!AR187+Agosto!AR187+Septiembre!AR187+'Octubre '!AR187+Noviembre!AR187+'Diciembre '!AR187</f>
        <v>0</v>
      </c>
      <c r="AS187" s="20">
        <f>+enero!AS187+Febrero!AS187+'Marzo '!AS187+'Abril '!AS187+'Mayo '!AS187+Junio!AS187+Julio!AS187+Agosto!AS187+Septiembre!AS187+'Octubre '!AS187+Noviembre!AS187+'Diciembre '!AS187</f>
        <v>0</v>
      </c>
      <c r="AT187" s="20">
        <f>+enero!AT187+Febrero!AT187+'Marzo '!AT187+'Abril '!AT187+'Mayo '!AT187+Junio!AT187+Julio!AT187+Agosto!AT187+Septiembre!AT187+'Octubre '!AT187+Noviembre!AT187+'Diciembre '!AT187</f>
        <v>0</v>
      </c>
      <c r="AU187" s="20">
        <f>+enero!AU187+Febrero!AU187+'Marzo '!AU187+'Abril '!AU187+'Mayo '!AU187+Junio!AU187+Julio!AU187+Agosto!AU187+Septiembre!AU187+'Octubre '!AU187+Noviembre!AU187+'Diciembre '!AU187</f>
        <v>0</v>
      </c>
      <c r="AV187" s="310" t="s">
        <v>194</v>
      </c>
      <c r="BY187" s="227"/>
      <c r="BZ187" s="227"/>
      <c r="CA187" s="227"/>
      <c r="CB187" s="227"/>
      <c r="CC187" s="227"/>
      <c r="CD187" s="227"/>
      <c r="CE187" s="227"/>
      <c r="CF187" s="227"/>
      <c r="CG187" s="494">
        <v>0</v>
      </c>
      <c r="CH187" s="494"/>
      <c r="CI187" s="494">
        <v>0</v>
      </c>
      <c r="CJ187" s="494"/>
      <c r="CK187" s="494"/>
      <c r="CL187" s="494"/>
      <c r="CM187" s="494"/>
      <c r="CN187" s="494"/>
      <c r="CO187" s="227"/>
    </row>
    <row r="188" spans="1:93" s="226" customFormat="1" ht="20.25" customHeight="1" x14ac:dyDescent="0.2">
      <c r="A188" s="1219"/>
      <c r="B188" s="1215" t="s">
        <v>121</v>
      </c>
      <c r="C188" s="1224"/>
      <c r="D188" s="399">
        <f t="shared" si="27"/>
        <v>0</v>
      </c>
      <c r="E188" s="399">
        <f t="shared" si="29"/>
        <v>0</v>
      </c>
      <c r="F188" s="399">
        <f t="shared" si="29"/>
        <v>0</v>
      </c>
      <c r="G188" s="20">
        <f>+enero!G188+Febrero!G188+'Marzo '!G188+'Abril '!G188+'Mayo '!G188+Junio!G188+Julio!G188+Agosto!G188+Septiembre!G188+'Octubre '!G188+Noviembre!G188+'Diciembre '!G188</f>
        <v>0</v>
      </c>
      <c r="H188" s="20">
        <f>+enero!H188+Febrero!H188+'Marzo '!H188+'Abril '!H188+'Mayo '!H188+Junio!H188+Julio!H188+Agosto!H188+Septiembre!H188+'Octubre '!H188+Noviembre!H188+'Diciembre '!H188</f>
        <v>0</v>
      </c>
      <c r="I188" s="20">
        <f>+enero!I188+Febrero!I188+'Marzo '!I188+'Abril '!I188+'Mayo '!I188+Junio!I188+Julio!I188+Agosto!I188+Septiembre!I188+'Octubre '!I188+Noviembre!I188+'Diciembre '!I188</f>
        <v>0</v>
      </c>
      <c r="J188" s="20">
        <f>+enero!J188+Febrero!J188+'Marzo '!J188+'Abril '!J188+'Mayo '!J188+Junio!J188+Julio!J188+Agosto!J188+Septiembre!J188+'Octubre '!J188+Noviembre!J188+'Diciembre '!J188</f>
        <v>0</v>
      </c>
      <c r="K188" s="20">
        <f>+enero!K188+Febrero!K188+'Marzo '!K188+'Abril '!K188+'Mayo '!K188+Junio!K188+Julio!K188+Agosto!K188+Septiembre!K188+'Octubre '!K188+Noviembre!K188+'Diciembre '!K188</f>
        <v>0</v>
      </c>
      <c r="L188" s="20">
        <f>+enero!L188+Febrero!L188+'Marzo '!L188+'Abril '!L188+'Mayo '!L188+Junio!L188+Julio!L188+Agosto!L188+Septiembre!L188+'Octubre '!L188+Noviembre!L188+'Diciembre '!L188</f>
        <v>0</v>
      </c>
      <c r="M188" s="20">
        <f>+enero!M188+Febrero!M188+'Marzo '!M188+'Abril '!M188+'Mayo '!M188+Junio!M188+Julio!M188+Agosto!M188+Septiembre!M188+'Octubre '!M188+Noviembre!M188+'Diciembre '!M188</f>
        <v>0</v>
      </c>
      <c r="N188" s="20">
        <f>+enero!N188+Febrero!N188+'Marzo '!N188+'Abril '!N188+'Mayo '!N188+Junio!N188+Julio!N188+Agosto!N188+Septiembre!N188+'Octubre '!N188+Noviembre!N188+'Diciembre '!N188</f>
        <v>0</v>
      </c>
      <c r="O188" s="20">
        <f>+enero!O188+Febrero!O188+'Marzo '!O188+'Abril '!O188+'Mayo '!O188+Junio!O188+Julio!O188+Agosto!O188+Septiembre!O188+'Octubre '!O188+Noviembre!O188+'Diciembre '!O188</f>
        <v>0</v>
      </c>
      <c r="P188" s="20">
        <f>+enero!P188+Febrero!P188+'Marzo '!P188+'Abril '!P188+'Mayo '!P188+Junio!P188+Julio!P188+Agosto!P188+Septiembre!P188+'Octubre '!P188+Noviembre!P188+'Diciembre '!P188</f>
        <v>0</v>
      </c>
      <c r="Q188" s="20">
        <f>+enero!Q188+Febrero!Q188+'Marzo '!Q188+'Abril '!Q188+'Mayo '!Q188+Junio!Q188+Julio!Q188+Agosto!Q188+Septiembre!Q188+'Octubre '!Q188+Noviembre!Q188+'Diciembre '!Q188</f>
        <v>0</v>
      </c>
      <c r="R188" s="20">
        <f>+enero!R188+Febrero!R188+'Marzo '!R188+'Abril '!R188+'Mayo '!R188+Junio!R188+Julio!R188+Agosto!R188+Septiembre!R188+'Octubre '!R188+Noviembre!R188+'Diciembre '!R188</f>
        <v>0</v>
      </c>
      <c r="S188" s="20">
        <f>+enero!S188+Febrero!S188+'Marzo '!S188+'Abril '!S188+'Mayo '!S188+Junio!S188+Julio!S188+Agosto!S188+Septiembre!S188+'Octubre '!S188+Noviembre!S188+'Diciembre '!S188</f>
        <v>0</v>
      </c>
      <c r="T188" s="20">
        <f>+enero!T188+Febrero!T188+'Marzo '!T188+'Abril '!T188+'Mayo '!T188+Junio!T188+Julio!T188+Agosto!T188+Septiembre!T188+'Octubre '!T188+Noviembre!T188+'Diciembre '!T188</f>
        <v>0</v>
      </c>
      <c r="U188" s="20">
        <f>+enero!U188+Febrero!U188+'Marzo '!U188+'Abril '!U188+'Mayo '!U188+Junio!U188+Julio!U188+Agosto!U188+Septiembre!U188+'Octubre '!U188+Noviembre!U188+'Diciembre '!U188</f>
        <v>0</v>
      </c>
      <c r="V188" s="20">
        <f>+enero!V188+Febrero!V188+'Marzo '!V188+'Abril '!V188+'Mayo '!V188+Junio!V188+Julio!V188+Agosto!V188+Septiembre!V188+'Octubre '!V188+Noviembre!V188+'Diciembre '!V188</f>
        <v>0</v>
      </c>
      <c r="W188" s="20">
        <f>+enero!W188+Febrero!W188+'Marzo '!W188+'Abril '!W188+'Mayo '!W188+Junio!W188+Julio!W188+Agosto!W188+Septiembre!W188+'Octubre '!W188+Noviembre!W188+'Diciembre '!W188</f>
        <v>0</v>
      </c>
      <c r="X188" s="20">
        <f>+enero!X188+Febrero!X188+'Marzo '!X188+'Abril '!X188+'Mayo '!X188+Junio!X188+Julio!X188+Agosto!X188+Septiembre!X188+'Octubre '!X188+Noviembre!X188+'Diciembre '!X188</f>
        <v>0</v>
      </c>
      <c r="Y188" s="20">
        <f>+enero!Y188+Febrero!Y188+'Marzo '!Y188+'Abril '!Y188+'Mayo '!Y188+Junio!Y188+Julio!Y188+Agosto!Y188+Septiembre!Y188+'Octubre '!Y188+Noviembre!Y188+'Diciembre '!Y188</f>
        <v>0</v>
      </c>
      <c r="Z188" s="20">
        <f>+enero!Z188+Febrero!Z188+'Marzo '!Z188+'Abril '!Z188+'Mayo '!Z188+Junio!Z188+Julio!Z188+Agosto!Z188+Septiembre!Z188+'Octubre '!Z188+Noviembre!Z188+'Diciembre '!Z188</f>
        <v>0</v>
      </c>
      <c r="AA188" s="20">
        <f>+enero!AA188+Febrero!AA188+'Marzo '!AA188+'Abril '!AA188+'Mayo '!AA188+Junio!AA188+Julio!AA188+Agosto!AA188+Septiembre!AA188+'Octubre '!AA188+Noviembre!AA188+'Diciembre '!AA188</f>
        <v>0</v>
      </c>
      <c r="AB188" s="20">
        <f>+enero!AB188+Febrero!AB188+'Marzo '!AB188+'Abril '!AB188+'Mayo '!AB188+Junio!AB188+Julio!AB188+Agosto!AB188+Septiembre!AB188+'Octubre '!AB188+Noviembre!AB188+'Diciembre '!AB188</f>
        <v>0</v>
      </c>
      <c r="AC188" s="20">
        <f>+enero!AC188+Febrero!AC188+'Marzo '!AC188+'Abril '!AC188+'Mayo '!AC188+Junio!AC188+Julio!AC188+Agosto!AC188+Septiembre!AC188+'Octubre '!AC188+Noviembre!AC188+'Diciembre '!AC188</f>
        <v>0</v>
      </c>
      <c r="AD188" s="20">
        <f>+enero!AD188+Febrero!AD188+'Marzo '!AD188+'Abril '!AD188+'Mayo '!AD188+Junio!AD188+Julio!AD188+Agosto!AD188+Septiembre!AD188+'Octubre '!AD188+Noviembre!AD188+'Diciembre '!AD188</f>
        <v>0</v>
      </c>
      <c r="AE188" s="20">
        <f>+enero!AE188+Febrero!AE188+'Marzo '!AE188+'Abril '!AE188+'Mayo '!AE188+Junio!AE188+Julio!AE188+Agosto!AE188+Septiembre!AE188+'Octubre '!AE188+Noviembre!AE188+'Diciembre '!AE188</f>
        <v>0</v>
      </c>
      <c r="AF188" s="20">
        <f>+enero!AF188+Febrero!AF188+'Marzo '!AF188+'Abril '!AF188+'Mayo '!AF188+Junio!AF188+Julio!AF188+Agosto!AF188+Septiembre!AF188+'Octubre '!AF188+Noviembre!AF188+'Diciembre '!AF188</f>
        <v>0</v>
      </c>
      <c r="AG188" s="20">
        <f>+enero!AG188+Febrero!AG188+'Marzo '!AG188+'Abril '!AG188+'Mayo '!AG188+Junio!AG188+Julio!AG188+Agosto!AG188+Septiembre!AG188+'Octubre '!AG188+Noviembre!AG188+'Diciembre '!AG188</f>
        <v>0</v>
      </c>
      <c r="AH188" s="20">
        <f>+enero!AH188+Febrero!AH188+'Marzo '!AH188+'Abril '!AH188+'Mayo '!AH188+Junio!AH188+Julio!AH188+Agosto!AH188+Septiembre!AH188+'Octubre '!AH188+Noviembre!AH188+'Diciembre '!AH188</f>
        <v>0</v>
      </c>
      <c r="AI188" s="20">
        <f>+enero!AI188+Febrero!AI188+'Marzo '!AI188+'Abril '!AI188+'Mayo '!AI188+Junio!AI188+Julio!AI188+Agosto!AI188+Septiembre!AI188+'Octubre '!AI188+Noviembre!AI188+'Diciembre '!AI188</f>
        <v>0</v>
      </c>
      <c r="AJ188" s="20">
        <f>+enero!AJ188+Febrero!AJ188+'Marzo '!AJ188+'Abril '!AJ188+'Mayo '!AJ188+Junio!AJ188+Julio!AJ188+Agosto!AJ188+Septiembre!AJ188+'Octubre '!AJ188+Noviembre!AJ188+'Diciembre '!AJ188</f>
        <v>0</v>
      </c>
      <c r="AK188" s="20">
        <f>+enero!AK188+Febrero!AK188+'Marzo '!AK188+'Abril '!AK188+'Mayo '!AK188+Junio!AK188+Julio!AK188+Agosto!AK188+Septiembre!AK188+'Octubre '!AK188+Noviembre!AK188+'Diciembre '!AK188</f>
        <v>0</v>
      </c>
      <c r="AL188" s="20">
        <f>+enero!AL188+Febrero!AL188+'Marzo '!AL188+'Abril '!AL188+'Mayo '!AL188+Junio!AL188+Julio!AL188+Agosto!AL188+Septiembre!AL188+'Octubre '!AL188+Noviembre!AL188+'Diciembre '!AL188</f>
        <v>0</v>
      </c>
      <c r="AM188" s="20">
        <f>+enero!AM188+Febrero!AM188+'Marzo '!AM188+'Abril '!AM188+'Mayo '!AM188+Junio!AM188+Julio!AM188+Agosto!AM188+Septiembre!AM188+'Octubre '!AM188+Noviembre!AM188+'Diciembre '!AM188</f>
        <v>0</v>
      </c>
      <c r="AN188" s="20">
        <f>+enero!AN188+Febrero!AN188+'Marzo '!AN188+'Abril '!AN188+'Mayo '!AN188+Junio!AN188+Julio!AN188+Agosto!AN188+Septiembre!AN188+'Octubre '!AN188+Noviembre!AN188+'Diciembre '!AN188</f>
        <v>0</v>
      </c>
      <c r="AO188" s="20">
        <f>+enero!AO188+Febrero!AO188+'Marzo '!AO188+'Abril '!AO188+'Mayo '!AO188+Junio!AO188+Julio!AO188+Agosto!AO188+Septiembre!AO188+'Octubre '!AO188+Noviembre!AO188+'Diciembre '!AO188</f>
        <v>0</v>
      </c>
      <c r="AP188" s="20">
        <f>+enero!AP188+Febrero!AP188+'Marzo '!AP188+'Abril '!AP188+'Mayo '!AP188+Junio!AP188+Julio!AP188+Agosto!AP188+Septiembre!AP188+'Octubre '!AP188+Noviembre!AP188+'Diciembre '!AP188</f>
        <v>0</v>
      </c>
      <c r="AQ188" s="20">
        <f>+enero!AQ188+Febrero!AQ188+'Marzo '!AQ188+'Abril '!AQ188+'Mayo '!AQ188+Junio!AQ188+Julio!AQ188+Agosto!AQ188+Septiembre!AQ188+'Octubre '!AQ188+Noviembre!AQ188+'Diciembre '!AQ188</f>
        <v>0</v>
      </c>
      <c r="AR188" s="20">
        <f>+enero!AR188+Febrero!AR188+'Marzo '!AR188+'Abril '!AR188+'Mayo '!AR188+Junio!AR188+Julio!AR188+Agosto!AR188+Septiembre!AR188+'Octubre '!AR188+Noviembre!AR188+'Diciembre '!AR188</f>
        <v>0</v>
      </c>
      <c r="AS188" s="20">
        <f>+enero!AS188+Febrero!AS188+'Marzo '!AS188+'Abril '!AS188+'Mayo '!AS188+Junio!AS188+Julio!AS188+Agosto!AS188+Septiembre!AS188+'Octubre '!AS188+Noviembre!AS188+'Diciembre '!AS188</f>
        <v>0</v>
      </c>
      <c r="AT188" s="20">
        <f>+enero!AT188+Febrero!AT188+'Marzo '!AT188+'Abril '!AT188+'Mayo '!AT188+Junio!AT188+Julio!AT188+Agosto!AT188+Septiembre!AT188+'Octubre '!AT188+Noviembre!AT188+'Diciembre '!AT188</f>
        <v>0</v>
      </c>
      <c r="AU188" s="20">
        <f>+enero!AU188+Febrero!AU188+'Marzo '!AU188+'Abril '!AU188+'Mayo '!AU188+Junio!AU188+Julio!AU188+Agosto!AU188+Septiembre!AU188+'Octubre '!AU188+Noviembre!AU188+'Diciembre '!AU188</f>
        <v>0</v>
      </c>
      <c r="AV188" s="310" t="s">
        <v>194</v>
      </c>
      <c r="BY188" s="227"/>
      <c r="BZ188" s="227"/>
      <c r="CA188" s="227"/>
      <c r="CB188" s="227"/>
      <c r="CC188" s="227"/>
      <c r="CD188" s="227"/>
      <c r="CE188" s="227"/>
      <c r="CF188" s="227"/>
      <c r="CG188" s="494">
        <v>0</v>
      </c>
      <c r="CH188" s="494"/>
      <c r="CI188" s="494">
        <v>0</v>
      </c>
      <c r="CJ188" s="494"/>
      <c r="CK188" s="494"/>
      <c r="CL188" s="494"/>
      <c r="CM188" s="494"/>
      <c r="CN188" s="494"/>
      <c r="CO188" s="227"/>
    </row>
    <row r="189" spans="1:93" s="226" customFormat="1" ht="22.5" customHeight="1" x14ac:dyDescent="0.2">
      <c r="A189" s="1219"/>
      <c r="B189" s="1215" t="s">
        <v>122</v>
      </c>
      <c r="C189" s="1224"/>
      <c r="D189" s="399">
        <f t="shared" si="27"/>
        <v>0</v>
      </c>
      <c r="E189" s="399">
        <f t="shared" si="29"/>
        <v>0</v>
      </c>
      <c r="F189" s="399">
        <f t="shared" si="29"/>
        <v>0</v>
      </c>
      <c r="G189" s="20">
        <f>+enero!G189+Febrero!G189+'Marzo '!G189+'Abril '!G189+'Mayo '!G189+Junio!G189+Julio!G189+Agosto!G189+Septiembre!G189+'Octubre '!G189+Noviembre!G189+'Diciembre '!G189</f>
        <v>0</v>
      </c>
      <c r="H189" s="20">
        <f>+enero!H189+Febrero!H189+'Marzo '!H189+'Abril '!H189+'Mayo '!H189+Junio!H189+Julio!H189+Agosto!H189+Septiembre!H189+'Octubre '!H189+Noviembre!H189+'Diciembre '!H189</f>
        <v>0</v>
      </c>
      <c r="I189" s="20">
        <f>+enero!I189+Febrero!I189+'Marzo '!I189+'Abril '!I189+'Mayo '!I189+Junio!I189+Julio!I189+Agosto!I189+Septiembre!I189+'Octubre '!I189+Noviembre!I189+'Diciembre '!I189</f>
        <v>0</v>
      </c>
      <c r="J189" s="20">
        <f>+enero!J189+Febrero!J189+'Marzo '!J189+'Abril '!J189+'Mayo '!J189+Junio!J189+Julio!J189+Agosto!J189+Septiembre!J189+'Octubre '!J189+Noviembre!J189+'Diciembre '!J189</f>
        <v>0</v>
      </c>
      <c r="K189" s="20">
        <f>+enero!K189+Febrero!K189+'Marzo '!K189+'Abril '!K189+'Mayo '!K189+Junio!K189+Julio!K189+Agosto!K189+Septiembre!K189+'Octubre '!K189+Noviembre!K189+'Diciembre '!K189</f>
        <v>0</v>
      </c>
      <c r="L189" s="20">
        <f>+enero!L189+Febrero!L189+'Marzo '!L189+'Abril '!L189+'Mayo '!L189+Junio!L189+Julio!L189+Agosto!L189+Septiembre!L189+'Octubre '!L189+Noviembre!L189+'Diciembre '!L189</f>
        <v>0</v>
      </c>
      <c r="M189" s="20">
        <f>+enero!M189+Febrero!M189+'Marzo '!M189+'Abril '!M189+'Mayo '!M189+Junio!M189+Julio!M189+Agosto!M189+Septiembre!M189+'Octubre '!M189+Noviembre!M189+'Diciembre '!M189</f>
        <v>0</v>
      </c>
      <c r="N189" s="20">
        <f>+enero!N189+Febrero!N189+'Marzo '!N189+'Abril '!N189+'Mayo '!N189+Junio!N189+Julio!N189+Agosto!N189+Septiembre!N189+'Octubre '!N189+Noviembre!N189+'Diciembre '!N189</f>
        <v>0</v>
      </c>
      <c r="O189" s="20">
        <f>+enero!O189+Febrero!O189+'Marzo '!O189+'Abril '!O189+'Mayo '!O189+Junio!O189+Julio!O189+Agosto!O189+Septiembre!O189+'Octubre '!O189+Noviembre!O189+'Diciembre '!O189</f>
        <v>0</v>
      </c>
      <c r="P189" s="20">
        <f>+enero!P189+Febrero!P189+'Marzo '!P189+'Abril '!P189+'Mayo '!P189+Junio!P189+Julio!P189+Agosto!P189+Septiembre!P189+'Octubre '!P189+Noviembre!P189+'Diciembre '!P189</f>
        <v>0</v>
      </c>
      <c r="Q189" s="20">
        <f>+enero!Q189+Febrero!Q189+'Marzo '!Q189+'Abril '!Q189+'Mayo '!Q189+Junio!Q189+Julio!Q189+Agosto!Q189+Septiembre!Q189+'Octubre '!Q189+Noviembre!Q189+'Diciembre '!Q189</f>
        <v>0</v>
      </c>
      <c r="R189" s="20">
        <f>+enero!R189+Febrero!R189+'Marzo '!R189+'Abril '!R189+'Mayo '!R189+Junio!R189+Julio!R189+Agosto!R189+Septiembre!R189+'Octubre '!R189+Noviembre!R189+'Diciembre '!R189</f>
        <v>0</v>
      </c>
      <c r="S189" s="20">
        <f>+enero!S189+Febrero!S189+'Marzo '!S189+'Abril '!S189+'Mayo '!S189+Junio!S189+Julio!S189+Agosto!S189+Septiembre!S189+'Octubre '!S189+Noviembre!S189+'Diciembre '!S189</f>
        <v>0</v>
      </c>
      <c r="T189" s="20">
        <f>+enero!T189+Febrero!T189+'Marzo '!T189+'Abril '!T189+'Mayo '!T189+Junio!T189+Julio!T189+Agosto!T189+Septiembre!T189+'Octubre '!T189+Noviembre!T189+'Diciembre '!T189</f>
        <v>0</v>
      </c>
      <c r="U189" s="20">
        <f>+enero!U189+Febrero!U189+'Marzo '!U189+'Abril '!U189+'Mayo '!U189+Junio!U189+Julio!U189+Agosto!U189+Septiembre!U189+'Octubre '!U189+Noviembre!U189+'Diciembre '!U189</f>
        <v>0</v>
      </c>
      <c r="V189" s="20">
        <f>+enero!V189+Febrero!V189+'Marzo '!V189+'Abril '!V189+'Mayo '!V189+Junio!V189+Julio!V189+Agosto!V189+Septiembre!V189+'Octubre '!V189+Noviembre!V189+'Diciembre '!V189</f>
        <v>0</v>
      </c>
      <c r="W189" s="20">
        <f>+enero!W189+Febrero!W189+'Marzo '!W189+'Abril '!W189+'Mayo '!W189+Junio!W189+Julio!W189+Agosto!W189+Septiembre!W189+'Octubre '!W189+Noviembre!W189+'Diciembre '!W189</f>
        <v>0</v>
      </c>
      <c r="X189" s="20">
        <f>+enero!X189+Febrero!X189+'Marzo '!X189+'Abril '!X189+'Mayo '!X189+Junio!X189+Julio!X189+Agosto!X189+Septiembre!X189+'Octubre '!X189+Noviembre!X189+'Diciembre '!X189</f>
        <v>0</v>
      </c>
      <c r="Y189" s="20">
        <f>+enero!Y189+Febrero!Y189+'Marzo '!Y189+'Abril '!Y189+'Mayo '!Y189+Junio!Y189+Julio!Y189+Agosto!Y189+Septiembre!Y189+'Octubre '!Y189+Noviembre!Y189+'Diciembre '!Y189</f>
        <v>0</v>
      </c>
      <c r="Z189" s="20">
        <f>+enero!Z189+Febrero!Z189+'Marzo '!Z189+'Abril '!Z189+'Mayo '!Z189+Junio!Z189+Julio!Z189+Agosto!Z189+Septiembre!Z189+'Octubre '!Z189+Noviembre!Z189+'Diciembre '!Z189</f>
        <v>0</v>
      </c>
      <c r="AA189" s="20">
        <f>+enero!AA189+Febrero!AA189+'Marzo '!AA189+'Abril '!AA189+'Mayo '!AA189+Junio!AA189+Julio!AA189+Agosto!AA189+Septiembre!AA189+'Octubre '!AA189+Noviembre!AA189+'Diciembre '!AA189</f>
        <v>0</v>
      </c>
      <c r="AB189" s="20">
        <f>+enero!AB189+Febrero!AB189+'Marzo '!AB189+'Abril '!AB189+'Mayo '!AB189+Junio!AB189+Julio!AB189+Agosto!AB189+Septiembre!AB189+'Octubre '!AB189+Noviembre!AB189+'Diciembre '!AB189</f>
        <v>0</v>
      </c>
      <c r="AC189" s="20">
        <f>+enero!AC189+Febrero!AC189+'Marzo '!AC189+'Abril '!AC189+'Mayo '!AC189+Junio!AC189+Julio!AC189+Agosto!AC189+Septiembre!AC189+'Octubre '!AC189+Noviembre!AC189+'Diciembre '!AC189</f>
        <v>0</v>
      </c>
      <c r="AD189" s="20">
        <f>+enero!AD189+Febrero!AD189+'Marzo '!AD189+'Abril '!AD189+'Mayo '!AD189+Junio!AD189+Julio!AD189+Agosto!AD189+Septiembre!AD189+'Octubre '!AD189+Noviembre!AD189+'Diciembre '!AD189</f>
        <v>0</v>
      </c>
      <c r="AE189" s="20">
        <f>+enero!AE189+Febrero!AE189+'Marzo '!AE189+'Abril '!AE189+'Mayo '!AE189+Junio!AE189+Julio!AE189+Agosto!AE189+Septiembre!AE189+'Octubre '!AE189+Noviembre!AE189+'Diciembre '!AE189</f>
        <v>0</v>
      </c>
      <c r="AF189" s="20">
        <f>+enero!AF189+Febrero!AF189+'Marzo '!AF189+'Abril '!AF189+'Mayo '!AF189+Junio!AF189+Julio!AF189+Agosto!AF189+Septiembre!AF189+'Octubre '!AF189+Noviembre!AF189+'Diciembre '!AF189</f>
        <v>0</v>
      </c>
      <c r="AG189" s="20">
        <f>+enero!AG189+Febrero!AG189+'Marzo '!AG189+'Abril '!AG189+'Mayo '!AG189+Junio!AG189+Julio!AG189+Agosto!AG189+Septiembre!AG189+'Octubre '!AG189+Noviembre!AG189+'Diciembre '!AG189</f>
        <v>0</v>
      </c>
      <c r="AH189" s="20">
        <f>+enero!AH189+Febrero!AH189+'Marzo '!AH189+'Abril '!AH189+'Mayo '!AH189+Junio!AH189+Julio!AH189+Agosto!AH189+Septiembre!AH189+'Octubre '!AH189+Noviembre!AH189+'Diciembre '!AH189</f>
        <v>0</v>
      </c>
      <c r="AI189" s="20">
        <f>+enero!AI189+Febrero!AI189+'Marzo '!AI189+'Abril '!AI189+'Mayo '!AI189+Junio!AI189+Julio!AI189+Agosto!AI189+Septiembre!AI189+'Octubre '!AI189+Noviembre!AI189+'Diciembre '!AI189</f>
        <v>0</v>
      </c>
      <c r="AJ189" s="20">
        <f>+enero!AJ189+Febrero!AJ189+'Marzo '!AJ189+'Abril '!AJ189+'Mayo '!AJ189+Junio!AJ189+Julio!AJ189+Agosto!AJ189+Septiembre!AJ189+'Octubre '!AJ189+Noviembre!AJ189+'Diciembre '!AJ189</f>
        <v>0</v>
      </c>
      <c r="AK189" s="20">
        <f>+enero!AK189+Febrero!AK189+'Marzo '!AK189+'Abril '!AK189+'Mayo '!AK189+Junio!AK189+Julio!AK189+Agosto!AK189+Septiembre!AK189+'Octubre '!AK189+Noviembre!AK189+'Diciembre '!AK189</f>
        <v>0</v>
      </c>
      <c r="AL189" s="20">
        <f>+enero!AL189+Febrero!AL189+'Marzo '!AL189+'Abril '!AL189+'Mayo '!AL189+Junio!AL189+Julio!AL189+Agosto!AL189+Septiembre!AL189+'Octubre '!AL189+Noviembre!AL189+'Diciembre '!AL189</f>
        <v>0</v>
      </c>
      <c r="AM189" s="20">
        <f>+enero!AM189+Febrero!AM189+'Marzo '!AM189+'Abril '!AM189+'Mayo '!AM189+Junio!AM189+Julio!AM189+Agosto!AM189+Septiembre!AM189+'Octubre '!AM189+Noviembre!AM189+'Diciembre '!AM189</f>
        <v>0</v>
      </c>
      <c r="AN189" s="20">
        <f>+enero!AN189+Febrero!AN189+'Marzo '!AN189+'Abril '!AN189+'Mayo '!AN189+Junio!AN189+Julio!AN189+Agosto!AN189+Septiembre!AN189+'Octubre '!AN189+Noviembre!AN189+'Diciembre '!AN189</f>
        <v>0</v>
      </c>
      <c r="AO189" s="20">
        <f>+enero!AO189+Febrero!AO189+'Marzo '!AO189+'Abril '!AO189+'Mayo '!AO189+Junio!AO189+Julio!AO189+Agosto!AO189+Septiembre!AO189+'Octubre '!AO189+Noviembre!AO189+'Diciembre '!AO189</f>
        <v>0</v>
      </c>
      <c r="AP189" s="20">
        <f>+enero!AP189+Febrero!AP189+'Marzo '!AP189+'Abril '!AP189+'Mayo '!AP189+Junio!AP189+Julio!AP189+Agosto!AP189+Septiembre!AP189+'Octubre '!AP189+Noviembre!AP189+'Diciembre '!AP189</f>
        <v>0</v>
      </c>
      <c r="AQ189" s="20">
        <f>+enero!AQ189+Febrero!AQ189+'Marzo '!AQ189+'Abril '!AQ189+'Mayo '!AQ189+Junio!AQ189+Julio!AQ189+Agosto!AQ189+Septiembre!AQ189+'Octubre '!AQ189+Noviembre!AQ189+'Diciembre '!AQ189</f>
        <v>0</v>
      </c>
      <c r="AR189" s="20">
        <f>+enero!AR189+Febrero!AR189+'Marzo '!AR189+'Abril '!AR189+'Mayo '!AR189+Junio!AR189+Julio!AR189+Agosto!AR189+Septiembre!AR189+'Octubre '!AR189+Noviembre!AR189+'Diciembre '!AR189</f>
        <v>0</v>
      </c>
      <c r="AS189" s="20">
        <f>+enero!AS189+Febrero!AS189+'Marzo '!AS189+'Abril '!AS189+'Mayo '!AS189+Junio!AS189+Julio!AS189+Agosto!AS189+Septiembre!AS189+'Octubre '!AS189+Noviembre!AS189+'Diciembre '!AS189</f>
        <v>0</v>
      </c>
      <c r="AT189" s="20">
        <f>+enero!AT189+Febrero!AT189+'Marzo '!AT189+'Abril '!AT189+'Mayo '!AT189+Junio!AT189+Julio!AT189+Agosto!AT189+Septiembre!AT189+'Octubre '!AT189+Noviembre!AT189+'Diciembre '!AT189</f>
        <v>0</v>
      </c>
      <c r="AU189" s="20">
        <f>+enero!AU189+Febrero!AU189+'Marzo '!AU189+'Abril '!AU189+'Mayo '!AU189+Junio!AU189+Julio!AU189+Agosto!AU189+Septiembre!AU189+'Octubre '!AU189+Noviembre!AU189+'Diciembre '!AU189</f>
        <v>0</v>
      </c>
      <c r="AV189" s="310" t="s">
        <v>194</v>
      </c>
      <c r="BY189" s="227"/>
      <c r="BZ189" s="227"/>
      <c r="CA189" s="227"/>
      <c r="CB189" s="227"/>
      <c r="CC189" s="227"/>
      <c r="CD189" s="227"/>
      <c r="CE189" s="227"/>
      <c r="CF189" s="227"/>
      <c r="CG189" s="494">
        <v>0</v>
      </c>
      <c r="CH189" s="494"/>
      <c r="CI189" s="494">
        <v>0</v>
      </c>
      <c r="CJ189" s="494"/>
      <c r="CK189" s="494"/>
      <c r="CL189" s="494"/>
      <c r="CM189" s="494"/>
      <c r="CN189" s="494"/>
      <c r="CO189" s="227"/>
    </row>
    <row r="190" spans="1:93" s="226" customFormat="1" ht="32.25" customHeight="1" x14ac:dyDescent="0.2">
      <c r="A190" s="1227"/>
      <c r="B190" s="1230" t="s">
        <v>123</v>
      </c>
      <c r="C190" s="1231"/>
      <c r="D190" s="397">
        <f t="shared" si="27"/>
        <v>46</v>
      </c>
      <c r="E190" s="397">
        <f t="shared" si="29"/>
        <v>26</v>
      </c>
      <c r="F190" s="397">
        <f t="shared" si="29"/>
        <v>20</v>
      </c>
      <c r="G190" s="20">
        <f>+enero!G190+Febrero!G190+'Marzo '!G190+'Abril '!G190+'Mayo '!G190+Junio!G190+Julio!G190+Agosto!G190+Septiembre!G190+'Octubre '!G190+Noviembre!G190+'Diciembre '!G190</f>
        <v>1</v>
      </c>
      <c r="H190" s="20">
        <f>+enero!H190+Febrero!H190+'Marzo '!H190+'Abril '!H190+'Mayo '!H190+Junio!H190+Julio!H190+Agosto!H190+Septiembre!H190+'Octubre '!H190+Noviembre!H190+'Diciembre '!H190</f>
        <v>3</v>
      </c>
      <c r="I190" s="20">
        <f>+enero!I190+Febrero!I190+'Marzo '!I190+'Abril '!I190+'Mayo '!I190+Junio!I190+Julio!I190+Agosto!I190+Septiembre!I190+'Octubre '!I190+Noviembre!I190+'Diciembre '!I190</f>
        <v>19</v>
      </c>
      <c r="J190" s="20">
        <f>+enero!J190+Febrero!J190+'Marzo '!J190+'Abril '!J190+'Mayo '!J190+Junio!J190+Julio!J190+Agosto!J190+Septiembre!J190+'Octubre '!J190+Noviembre!J190+'Diciembre '!J190</f>
        <v>7</v>
      </c>
      <c r="K190" s="20">
        <f>+enero!K190+Febrero!K190+'Marzo '!K190+'Abril '!K190+'Mayo '!K190+Junio!K190+Julio!K190+Agosto!K190+Septiembre!K190+'Octubre '!K190+Noviembre!K190+'Diciembre '!K190</f>
        <v>3</v>
      </c>
      <c r="L190" s="20">
        <f>+enero!L190+Febrero!L190+'Marzo '!L190+'Abril '!L190+'Mayo '!L190+Junio!L190+Julio!L190+Agosto!L190+Septiembre!L190+'Octubre '!L190+Noviembre!L190+'Diciembre '!L190</f>
        <v>5</v>
      </c>
      <c r="M190" s="20">
        <f>+enero!M190+Febrero!M190+'Marzo '!M190+'Abril '!M190+'Mayo '!M190+Junio!M190+Julio!M190+Agosto!M190+Septiembre!M190+'Octubre '!M190+Noviembre!M190+'Diciembre '!M190</f>
        <v>3</v>
      </c>
      <c r="N190" s="20">
        <f>+enero!N190+Febrero!N190+'Marzo '!N190+'Abril '!N190+'Mayo '!N190+Junio!N190+Julio!N190+Agosto!N190+Septiembre!N190+'Octubre '!N190+Noviembre!N190+'Diciembre '!N190</f>
        <v>5</v>
      </c>
      <c r="O190" s="20">
        <f>+enero!O190+Febrero!O190+'Marzo '!O190+'Abril '!O190+'Mayo '!O190+Junio!O190+Julio!O190+Agosto!O190+Septiembre!O190+'Octubre '!O190+Noviembre!O190+'Diciembre '!O190</f>
        <v>0</v>
      </c>
      <c r="P190" s="20">
        <f>+enero!P190+Febrero!P190+'Marzo '!P190+'Abril '!P190+'Mayo '!P190+Junio!P190+Julio!P190+Agosto!P190+Septiembre!P190+'Octubre '!P190+Noviembre!P190+'Diciembre '!P190</f>
        <v>0</v>
      </c>
      <c r="Q190" s="20">
        <f>+enero!Q190+Febrero!Q190+'Marzo '!Q190+'Abril '!Q190+'Mayo '!Q190+Junio!Q190+Julio!Q190+Agosto!Q190+Septiembre!Q190+'Octubre '!Q190+Noviembre!Q190+'Diciembre '!Q190</f>
        <v>0</v>
      </c>
      <c r="R190" s="20">
        <f>+enero!R190+Febrero!R190+'Marzo '!R190+'Abril '!R190+'Mayo '!R190+Junio!R190+Julio!R190+Agosto!R190+Septiembre!R190+'Octubre '!R190+Noviembre!R190+'Diciembre '!R190</f>
        <v>0</v>
      </c>
      <c r="S190" s="20">
        <f>+enero!S190+Febrero!S190+'Marzo '!S190+'Abril '!S190+'Mayo '!S190+Junio!S190+Julio!S190+Agosto!S190+Septiembre!S190+'Octubre '!S190+Noviembre!S190+'Diciembre '!S190</f>
        <v>0</v>
      </c>
      <c r="T190" s="20">
        <f>+enero!T190+Febrero!T190+'Marzo '!T190+'Abril '!T190+'Mayo '!T190+Junio!T190+Julio!T190+Agosto!T190+Septiembre!T190+'Octubre '!T190+Noviembre!T190+'Diciembre '!T190</f>
        <v>0</v>
      </c>
      <c r="U190" s="20">
        <f>+enero!U190+Febrero!U190+'Marzo '!U190+'Abril '!U190+'Mayo '!U190+Junio!U190+Julio!U190+Agosto!U190+Septiembre!U190+'Octubre '!U190+Noviembre!U190+'Diciembre '!U190</f>
        <v>0</v>
      </c>
      <c r="V190" s="20">
        <f>+enero!V190+Febrero!V190+'Marzo '!V190+'Abril '!V190+'Mayo '!V190+Junio!V190+Julio!V190+Agosto!V190+Septiembre!V190+'Octubre '!V190+Noviembre!V190+'Diciembre '!V190</f>
        <v>0</v>
      </c>
      <c r="W190" s="20">
        <f>+enero!W190+Febrero!W190+'Marzo '!W190+'Abril '!W190+'Mayo '!W190+Junio!W190+Julio!W190+Agosto!W190+Septiembre!W190+'Octubre '!W190+Noviembre!W190+'Diciembre '!W190</f>
        <v>0</v>
      </c>
      <c r="X190" s="20">
        <f>+enero!X190+Febrero!X190+'Marzo '!X190+'Abril '!X190+'Mayo '!X190+Junio!X190+Julio!X190+Agosto!X190+Septiembre!X190+'Octubre '!X190+Noviembre!X190+'Diciembre '!X190</f>
        <v>0</v>
      </c>
      <c r="Y190" s="20">
        <f>+enero!Y190+Febrero!Y190+'Marzo '!Y190+'Abril '!Y190+'Mayo '!Y190+Junio!Y190+Julio!Y190+Agosto!Y190+Septiembre!Y190+'Octubre '!Y190+Noviembre!Y190+'Diciembre '!Y190</f>
        <v>0</v>
      </c>
      <c r="Z190" s="20">
        <f>+enero!Z190+Febrero!Z190+'Marzo '!Z190+'Abril '!Z190+'Mayo '!Z190+Junio!Z190+Julio!Z190+Agosto!Z190+Septiembre!Z190+'Octubre '!Z190+Noviembre!Z190+'Diciembre '!Z190</f>
        <v>0</v>
      </c>
      <c r="AA190" s="20">
        <f>+enero!AA190+Febrero!AA190+'Marzo '!AA190+'Abril '!AA190+'Mayo '!AA190+Junio!AA190+Julio!AA190+Agosto!AA190+Septiembre!AA190+'Octubre '!AA190+Noviembre!AA190+'Diciembre '!AA190</f>
        <v>0</v>
      </c>
      <c r="AB190" s="20">
        <f>+enero!AB190+Febrero!AB190+'Marzo '!AB190+'Abril '!AB190+'Mayo '!AB190+Junio!AB190+Julio!AB190+Agosto!AB190+Septiembre!AB190+'Octubre '!AB190+Noviembre!AB190+'Diciembre '!AB190</f>
        <v>0</v>
      </c>
      <c r="AC190" s="20">
        <f>+enero!AC190+Febrero!AC190+'Marzo '!AC190+'Abril '!AC190+'Mayo '!AC190+Junio!AC190+Julio!AC190+Agosto!AC190+Septiembre!AC190+'Octubre '!AC190+Noviembre!AC190+'Diciembre '!AC190</f>
        <v>0</v>
      </c>
      <c r="AD190" s="20">
        <f>+enero!AD190+Febrero!AD190+'Marzo '!AD190+'Abril '!AD190+'Mayo '!AD190+Junio!AD190+Julio!AD190+Agosto!AD190+Septiembre!AD190+'Octubre '!AD190+Noviembre!AD190+'Diciembre '!AD190</f>
        <v>0</v>
      </c>
      <c r="AE190" s="20">
        <f>+enero!AE190+Febrero!AE190+'Marzo '!AE190+'Abril '!AE190+'Mayo '!AE190+Junio!AE190+Julio!AE190+Agosto!AE190+Septiembre!AE190+'Octubre '!AE190+Noviembre!AE190+'Diciembre '!AE190</f>
        <v>0</v>
      </c>
      <c r="AF190" s="20">
        <f>+enero!AF190+Febrero!AF190+'Marzo '!AF190+'Abril '!AF190+'Mayo '!AF190+Junio!AF190+Julio!AF190+Agosto!AF190+Septiembre!AF190+'Octubre '!AF190+Noviembre!AF190+'Diciembre '!AF190</f>
        <v>0</v>
      </c>
      <c r="AG190" s="20">
        <f>+enero!AG190+Febrero!AG190+'Marzo '!AG190+'Abril '!AG190+'Mayo '!AG190+Junio!AG190+Julio!AG190+Agosto!AG190+Septiembre!AG190+'Octubre '!AG190+Noviembre!AG190+'Diciembre '!AG190</f>
        <v>0</v>
      </c>
      <c r="AH190" s="20">
        <f>+enero!AH190+Febrero!AH190+'Marzo '!AH190+'Abril '!AH190+'Mayo '!AH190+Junio!AH190+Julio!AH190+Agosto!AH190+Septiembre!AH190+'Octubre '!AH190+Noviembre!AH190+'Diciembre '!AH190</f>
        <v>0</v>
      </c>
      <c r="AI190" s="20">
        <f>+enero!AI190+Febrero!AI190+'Marzo '!AI190+'Abril '!AI190+'Mayo '!AI190+Junio!AI190+Julio!AI190+Agosto!AI190+Septiembre!AI190+'Octubre '!AI190+Noviembre!AI190+'Diciembre '!AI190</f>
        <v>0</v>
      </c>
      <c r="AJ190" s="20">
        <f>+enero!AJ190+Febrero!AJ190+'Marzo '!AJ190+'Abril '!AJ190+'Mayo '!AJ190+Junio!AJ190+Julio!AJ190+Agosto!AJ190+Septiembre!AJ190+'Octubre '!AJ190+Noviembre!AJ190+'Diciembre '!AJ190</f>
        <v>0</v>
      </c>
      <c r="AK190" s="20">
        <f>+enero!AK190+Febrero!AK190+'Marzo '!AK190+'Abril '!AK190+'Mayo '!AK190+Junio!AK190+Julio!AK190+Agosto!AK190+Septiembre!AK190+'Octubre '!AK190+Noviembre!AK190+'Diciembre '!AK190</f>
        <v>0</v>
      </c>
      <c r="AL190" s="20">
        <f>+enero!AL190+Febrero!AL190+'Marzo '!AL190+'Abril '!AL190+'Mayo '!AL190+Junio!AL190+Julio!AL190+Agosto!AL190+Septiembre!AL190+'Octubre '!AL190+Noviembre!AL190+'Diciembre '!AL190</f>
        <v>0</v>
      </c>
      <c r="AM190" s="20">
        <f>+enero!AM190+Febrero!AM190+'Marzo '!AM190+'Abril '!AM190+'Mayo '!AM190+Junio!AM190+Julio!AM190+Agosto!AM190+Septiembre!AM190+'Octubre '!AM190+Noviembre!AM190+'Diciembre '!AM190</f>
        <v>0</v>
      </c>
      <c r="AN190" s="20">
        <f>+enero!AN190+Febrero!AN190+'Marzo '!AN190+'Abril '!AN190+'Mayo '!AN190+Junio!AN190+Julio!AN190+Agosto!AN190+Septiembre!AN190+'Octubre '!AN190+Noviembre!AN190+'Diciembre '!AN190</f>
        <v>0</v>
      </c>
      <c r="AO190" s="20">
        <f>+enero!AO190+Febrero!AO190+'Marzo '!AO190+'Abril '!AO190+'Mayo '!AO190+Junio!AO190+Julio!AO190+Agosto!AO190+Septiembre!AO190+'Octubre '!AO190+Noviembre!AO190+'Diciembre '!AO190</f>
        <v>19</v>
      </c>
      <c r="AP190" s="20">
        <f>+enero!AP190+Febrero!AP190+'Marzo '!AP190+'Abril '!AP190+'Mayo '!AP190+Junio!AP190+Julio!AP190+Agosto!AP190+Septiembre!AP190+'Octubre '!AP190+Noviembre!AP190+'Diciembre '!AP190</f>
        <v>0</v>
      </c>
      <c r="AQ190" s="20">
        <f>+enero!AQ190+Febrero!AQ190+'Marzo '!AQ190+'Abril '!AQ190+'Mayo '!AQ190+Junio!AQ190+Julio!AQ190+Agosto!AQ190+Septiembre!AQ190+'Octubre '!AQ190+Noviembre!AQ190+'Diciembre '!AQ190</f>
        <v>0</v>
      </c>
      <c r="AR190" s="20">
        <f>+enero!AR190+Febrero!AR190+'Marzo '!AR190+'Abril '!AR190+'Mayo '!AR190+Junio!AR190+Julio!AR190+Agosto!AR190+Septiembre!AR190+'Octubre '!AR190+Noviembre!AR190+'Diciembre '!AR190</f>
        <v>0</v>
      </c>
      <c r="AS190" s="20">
        <f>+enero!AS190+Febrero!AS190+'Marzo '!AS190+'Abril '!AS190+'Mayo '!AS190+Junio!AS190+Julio!AS190+Agosto!AS190+Septiembre!AS190+'Octubre '!AS190+Noviembre!AS190+'Diciembre '!AS190</f>
        <v>0</v>
      </c>
      <c r="AT190" s="20">
        <f>+enero!AT190+Febrero!AT190+'Marzo '!AT190+'Abril '!AT190+'Mayo '!AT190+Junio!AT190+Julio!AT190+Agosto!AT190+Septiembre!AT190+'Octubre '!AT190+Noviembre!AT190+'Diciembre '!AT190</f>
        <v>0</v>
      </c>
      <c r="AU190" s="20">
        <f>+enero!AU190+Febrero!AU190+'Marzo '!AU190+'Abril '!AU190+'Mayo '!AU190+Junio!AU190+Julio!AU190+Agosto!AU190+Septiembre!AU190+'Octubre '!AU190+Noviembre!AU190+'Diciembre '!AU190</f>
        <v>0</v>
      </c>
      <c r="AV190" s="310" t="s">
        <v>194</v>
      </c>
      <c r="BY190" s="227"/>
      <c r="BZ190" s="227"/>
      <c r="CA190" s="227"/>
      <c r="CB190" s="227"/>
      <c r="CC190" s="227"/>
      <c r="CD190" s="227"/>
      <c r="CE190" s="227"/>
      <c r="CF190" s="227"/>
      <c r="CG190" s="494">
        <v>0</v>
      </c>
      <c r="CH190" s="494"/>
      <c r="CI190" s="494">
        <v>0</v>
      </c>
      <c r="CJ190" s="494"/>
      <c r="CK190" s="494"/>
      <c r="CL190" s="494"/>
      <c r="CM190" s="494"/>
      <c r="CN190" s="494"/>
      <c r="CO190" s="227"/>
    </row>
    <row r="191" spans="1:93" s="226" customFormat="1" x14ac:dyDescent="0.2">
      <c r="A191" s="1206" t="s">
        <v>124</v>
      </c>
      <c r="B191" s="1206"/>
      <c r="C191" s="1207"/>
      <c r="D191" s="406">
        <f t="shared" si="27"/>
        <v>29</v>
      </c>
      <c r="E191" s="406">
        <f t="shared" ref="E191:E200" si="30">SUM(G191+I191+K191+M191+O191+Q191+S191+U191+W191+Y191+AA191+AC191+AE191+AG191+AI191+AK191+AM191)</f>
        <v>7</v>
      </c>
      <c r="F191" s="406">
        <f t="shared" ref="F191:F200" si="31">SUM(H191+J191+L191+N191+P191+R191+T191+V191+X191+Z191+AB191+AD191+AF191+AH191+AJ191+AL191+AN191)</f>
        <v>22</v>
      </c>
      <c r="G191" s="20">
        <f>+enero!G191+Febrero!G191+'Marzo '!G191+'Abril '!G191+'Mayo '!G191+Junio!G191+Julio!G191+Agosto!G191+Septiembre!G191+'Octubre '!G191+Noviembre!G191+'Diciembre '!G191</f>
        <v>0</v>
      </c>
      <c r="H191" s="20">
        <f>+enero!H191+Febrero!H191+'Marzo '!H191+'Abril '!H191+'Mayo '!H191+Junio!H191+Julio!H191+Agosto!H191+Septiembre!H191+'Octubre '!H191+Noviembre!H191+'Diciembre '!H191</f>
        <v>0</v>
      </c>
      <c r="I191" s="20">
        <f>+enero!I191+Febrero!I191+'Marzo '!I191+'Abril '!I191+'Mayo '!I191+Junio!I191+Julio!I191+Agosto!I191+Septiembre!I191+'Octubre '!I191+Noviembre!I191+'Diciembre '!I191</f>
        <v>0</v>
      </c>
      <c r="J191" s="20">
        <f>+enero!J191+Febrero!J191+'Marzo '!J191+'Abril '!J191+'Mayo '!J191+Junio!J191+Julio!J191+Agosto!J191+Septiembre!J191+'Octubre '!J191+Noviembre!J191+'Diciembre '!J191</f>
        <v>0</v>
      </c>
      <c r="K191" s="20">
        <f>+enero!K191+Febrero!K191+'Marzo '!K191+'Abril '!K191+'Mayo '!K191+Junio!K191+Julio!K191+Agosto!K191+Septiembre!K191+'Octubre '!K191+Noviembre!K191+'Diciembre '!K191</f>
        <v>0</v>
      </c>
      <c r="L191" s="20">
        <f>+enero!L191+Febrero!L191+'Marzo '!L191+'Abril '!L191+'Mayo '!L191+Junio!L191+Julio!L191+Agosto!L191+Septiembre!L191+'Octubre '!L191+Noviembre!L191+'Diciembre '!L191</f>
        <v>0</v>
      </c>
      <c r="M191" s="20">
        <f>+enero!M191+Febrero!M191+'Marzo '!M191+'Abril '!M191+'Mayo '!M191+Junio!M191+Julio!M191+Agosto!M191+Septiembre!M191+'Octubre '!M191+Noviembre!M191+'Diciembre '!M191</f>
        <v>0</v>
      </c>
      <c r="N191" s="20">
        <f>+enero!N191+Febrero!N191+'Marzo '!N191+'Abril '!N191+'Mayo '!N191+Junio!N191+Julio!N191+Agosto!N191+Septiembre!N191+'Octubre '!N191+Noviembre!N191+'Diciembre '!N191</f>
        <v>1</v>
      </c>
      <c r="O191" s="20">
        <f>+enero!O191+Febrero!O191+'Marzo '!O191+'Abril '!O191+'Mayo '!O191+Junio!O191+Julio!O191+Agosto!O191+Septiembre!O191+'Octubre '!O191+Noviembre!O191+'Diciembre '!O191</f>
        <v>1</v>
      </c>
      <c r="P191" s="20">
        <f>+enero!P191+Febrero!P191+'Marzo '!P191+'Abril '!P191+'Mayo '!P191+Junio!P191+Julio!P191+Agosto!P191+Septiembre!P191+'Octubre '!P191+Noviembre!P191+'Diciembre '!P191</f>
        <v>1</v>
      </c>
      <c r="Q191" s="20">
        <f>+enero!Q191+Febrero!Q191+'Marzo '!Q191+'Abril '!Q191+'Mayo '!Q191+Junio!Q191+Julio!Q191+Agosto!Q191+Septiembre!Q191+'Octubre '!Q191+Noviembre!Q191+'Diciembre '!Q191</f>
        <v>2</v>
      </c>
      <c r="R191" s="20">
        <f>+enero!R191+Febrero!R191+'Marzo '!R191+'Abril '!R191+'Mayo '!R191+Junio!R191+Julio!R191+Agosto!R191+Septiembre!R191+'Octubre '!R191+Noviembre!R191+'Diciembre '!R191</f>
        <v>2</v>
      </c>
      <c r="S191" s="20">
        <f>+enero!S191+Febrero!S191+'Marzo '!S191+'Abril '!S191+'Mayo '!S191+Junio!S191+Julio!S191+Agosto!S191+Septiembre!S191+'Octubre '!S191+Noviembre!S191+'Diciembre '!S191</f>
        <v>0</v>
      </c>
      <c r="T191" s="20">
        <f>+enero!T191+Febrero!T191+'Marzo '!T191+'Abril '!T191+'Mayo '!T191+Junio!T191+Julio!T191+Agosto!T191+Septiembre!T191+'Octubre '!T191+Noviembre!T191+'Diciembre '!T191</f>
        <v>3</v>
      </c>
      <c r="U191" s="20">
        <f>+enero!U191+Febrero!U191+'Marzo '!U191+'Abril '!U191+'Mayo '!U191+Junio!U191+Julio!U191+Agosto!U191+Septiembre!U191+'Octubre '!U191+Noviembre!U191+'Diciembre '!U191</f>
        <v>1</v>
      </c>
      <c r="V191" s="20">
        <f>+enero!V191+Febrero!V191+'Marzo '!V191+'Abril '!V191+'Mayo '!V191+Junio!V191+Julio!V191+Agosto!V191+Septiembre!V191+'Octubre '!V191+Noviembre!V191+'Diciembre '!V191</f>
        <v>2</v>
      </c>
      <c r="W191" s="20">
        <f>+enero!W191+Febrero!W191+'Marzo '!W191+'Abril '!W191+'Mayo '!W191+Junio!W191+Julio!W191+Agosto!W191+Septiembre!W191+'Octubre '!W191+Noviembre!W191+'Diciembre '!W191</f>
        <v>0</v>
      </c>
      <c r="X191" s="20">
        <f>+enero!X191+Febrero!X191+'Marzo '!X191+'Abril '!X191+'Mayo '!X191+Junio!X191+Julio!X191+Agosto!X191+Septiembre!X191+'Octubre '!X191+Noviembre!X191+'Diciembre '!X191</f>
        <v>3</v>
      </c>
      <c r="Y191" s="20">
        <f>+enero!Y191+Febrero!Y191+'Marzo '!Y191+'Abril '!Y191+'Mayo '!Y191+Junio!Y191+Julio!Y191+Agosto!Y191+Septiembre!Y191+'Octubre '!Y191+Noviembre!Y191+'Diciembre '!Y191</f>
        <v>1</v>
      </c>
      <c r="Z191" s="20">
        <f>+enero!Z191+Febrero!Z191+'Marzo '!Z191+'Abril '!Z191+'Mayo '!Z191+Junio!Z191+Julio!Z191+Agosto!Z191+Septiembre!Z191+'Octubre '!Z191+Noviembre!Z191+'Diciembre '!Z191</f>
        <v>5</v>
      </c>
      <c r="AA191" s="20">
        <f>+enero!AA191+Febrero!AA191+'Marzo '!AA191+'Abril '!AA191+'Mayo '!AA191+Junio!AA191+Julio!AA191+Agosto!AA191+Septiembre!AA191+'Octubre '!AA191+Noviembre!AA191+'Diciembre '!AA191</f>
        <v>0</v>
      </c>
      <c r="AB191" s="20">
        <f>+enero!AB191+Febrero!AB191+'Marzo '!AB191+'Abril '!AB191+'Mayo '!AB191+Junio!AB191+Julio!AB191+Agosto!AB191+Septiembre!AB191+'Octubre '!AB191+Noviembre!AB191+'Diciembre '!AB191</f>
        <v>1</v>
      </c>
      <c r="AC191" s="20">
        <f>+enero!AC191+Febrero!AC191+'Marzo '!AC191+'Abril '!AC191+'Mayo '!AC191+Junio!AC191+Julio!AC191+Agosto!AC191+Septiembre!AC191+'Octubre '!AC191+Noviembre!AC191+'Diciembre '!AC191</f>
        <v>0</v>
      </c>
      <c r="AD191" s="20">
        <f>+enero!AD191+Febrero!AD191+'Marzo '!AD191+'Abril '!AD191+'Mayo '!AD191+Junio!AD191+Julio!AD191+Agosto!AD191+Septiembre!AD191+'Octubre '!AD191+Noviembre!AD191+'Diciembre '!AD191</f>
        <v>1</v>
      </c>
      <c r="AE191" s="20">
        <f>+enero!AE191+Febrero!AE191+'Marzo '!AE191+'Abril '!AE191+'Mayo '!AE191+Junio!AE191+Julio!AE191+Agosto!AE191+Septiembre!AE191+'Octubre '!AE191+Noviembre!AE191+'Diciembre '!AE191</f>
        <v>1</v>
      </c>
      <c r="AF191" s="20">
        <f>+enero!AF191+Febrero!AF191+'Marzo '!AF191+'Abril '!AF191+'Mayo '!AF191+Junio!AF191+Julio!AF191+Agosto!AF191+Septiembre!AF191+'Octubre '!AF191+Noviembre!AF191+'Diciembre '!AF191</f>
        <v>3</v>
      </c>
      <c r="AG191" s="20">
        <f>+enero!AG191+Febrero!AG191+'Marzo '!AG191+'Abril '!AG191+'Mayo '!AG191+Junio!AG191+Julio!AG191+Agosto!AG191+Septiembre!AG191+'Octubre '!AG191+Noviembre!AG191+'Diciembre '!AG191</f>
        <v>0</v>
      </c>
      <c r="AH191" s="20">
        <f>+enero!AH191+Febrero!AH191+'Marzo '!AH191+'Abril '!AH191+'Mayo '!AH191+Junio!AH191+Julio!AH191+Agosto!AH191+Septiembre!AH191+'Octubre '!AH191+Noviembre!AH191+'Diciembre '!AH191</f>
        <v>0</v>
      </c>
      <c r="AI191" s="20">
        <f>+enero!AI191+Febrero!AI191+'Marzo '!AI191+'Abril '!AI191+'Mayo '!AI191+Junio!AI191+Julio!AI191+Agosto!AI191+Septiembre!AI191+'Octubre '!AI191+Noviembre!AI191+'Diciembre '!AI191</f>
        <v>1</v>
      </c>
      <c r="AJ191" s="20">
        <f>+enero!AJ191+Febrero!AJ191+'Marzo '!AJ191+'Abril '!AJ191+'Mayo '!AJ191+Junio!AJ191+Julio!AJ191+Agosto!AJ191+Septiembre!AJ191+'Octubre '!AJ191+Noviembre!AJ191+'Diciembre '!AJ191</f>
        <v>0</v>
      </c>
      <c r="AK191" s="20">
        <f>+enero!AK191+Febrero!AK191+'Marzo '!AK191+'Abril '!AK191+'Mayo '!AK191+Junio!AK191+Julio!AK191+Agosto!AK191+Septiembre!AK191+'Octubre '!AK191+Noviembre!AK191+'Diciembre '!AK191</f>
        <v>0</v>
      </c>
      <c r="AL191" s="20">
        <f>+enero!AL191+Febrero!AL191+'Marzo '!AL191+'Abril '!AL191+'Mayo '!AL191+Junio!AL191+Julio!AL191+Agosto!AL191+Septiembre!AL191+'Octubre '!AL191+Noviembre!AL191+'Diciembre '!AL191</f>
        <v>0</v>
      </c>
      <c r="AM191" s="20">
        <f>+enero!AM191+Febrero!AM191+'Marzo '!AM191+'Abril '!AM191+'Mayo '!AM191+Junio!AM191+Julio!AM191+Agosto!AM191+Septiembre!AM191+'Octubre '!AM191+Noviembre!AM191+'Diciembre '!AM191</f>
        <v>0</v>
      </c>
      <c r="AN191" s="20">
        <f>+enero!AN191+Febrero!AN191+'Marzo '!AN191+'Abril '!AN191+'Mayo '!AN191+Junio!AN191+Julio!AN191+Agosto!AN191+Septiembre!AN191+'Octubre '!AN191+Noviembre!AN191+'Diciembre '!AN191</f>
        <v>0</v>
      </c>
      <c r="AO191" s="20">
        <f>+enero!AO191+Febrero!AO191+'Marzo '!AO191+'Abril '!AO191+'Mayo '!AO191+Junio!AO191+Julio!AO191+Agosto!AO191+Septiembre!AO191+'Octubre '!AO191+Noviembre!AO191+'Diciembre '!AO191</f>
        <v>1</v>
      </c>
      <c r="AP191" s="20">
        <f>+enero!AP191+Febrero!AP191+'Marzo '!AP191+'Abril '!AP191+'Mayo '!AP191+Junio!AP191+Julio!AP191+Agosto!AP191+Septiembre!AP191+'Octubre '!AP191+Noviembre!AP191+'Diciembre '!AP191</f>
        <v>0</v>
      </c>
      <c r="AQ191" s="20">
        <f>+enero!AQ191+Febrero!AQ191+'Marzo '!AQ191+'Abril '!AQ191+'Mayo '!AQ191+Junio!AQ191+Julio!AQ191+Agosto!AQ191+Septiembre!AQ191+'Octubre '!AQ191+Noviembre!AQ191+'Diciembre '!AQ191</f>
        <v>0</v>
      </c>
      <c r="AR191" s="20">
        <f>+enero!AR191+Febrero!AR191+'Marzo '!AR191+'Abril '!AR191+'Mayo '!AR191+Junio!AR191+Julio!AR191+Agosto!AR191+Septiembre!AR191+'Octubre '!AR191+Noviembre!AR191+'Diciembre '!AR191</f>
        <v>0</v>
      </c>
      <c r="AS191" s="20">
        <f>+enero!AS191+Febrero!AS191+'Marzo '!AS191+'Abril '!AS191+'Mayo '!AS191+Junio!AS191+Julio!AS191+Agosto!AS191+Septiembre!AS191+'Octubre '!AS191+Noviembre!AS191+'Diciembre '!AS191</f>
        <v>0</v>
      </c>
      <c r="AT191" s="20">
        <f>+enero!AT191+Febrero!AT191+'Marzo '!AT191+'Abril '!AT191+'Mayo '!AT191+Junio!AT191+Julio!AT191+Agosto!AT191+Septiembre!AT191+'Octubre '!AT191+Noviembre!AT191+'Diciembre '!AT191</f>
        <v>0</v>
      </c>
      <c r="AU191" s="20">
        <f>+enero!AU191+Febrero!AU191+'Marzo '!AU191+'Abril '!AU191+'Mayo '!AU191+Junio!AU191+Julio!AU191+Agosto!AU191+Septiembre!AU191+'Octubre '!AU191+Noviembre!AU191+'Diciembre '!AU191</f>
        <v>0</v>
      </c>
      <c r="AV191" s="310" t="s">
        <v>194</v>
      </c>
      <c r="BY191" s="227"/>
      <c r="BZ191" s="227"/>
      <c r="CA191" s="227"/>
      <c r="CB191" s="227"/>
      <c r="CC191" s="227"/>
      <c r="CD191" s="227"/>
      <c r="CE191" s="227"/>
      <c r="CF191" s="227"/>
      <c r="CG191" s="494">
        <v>0</v>
      </c>
      <c r="CH191" s="494">
        <v>0</v>
      </c>
      <c r="CI191" s="494">
        <v>0</v>
      </c>
      <c r="CJ191" s="494"/>
      <c r="CK191" s="494"/>
      <c r="CL191" s="494"/>
      <c r="CM191" s="494"/>
      <c r="CN191" s="494"/>
      <c r="CO191" s="227"/>
    </row>
    <row r="192" spans="1:93" s="226" customFormat="1" x14ac:dyDescent="0.2">
      <c r="A192" s="1164" t="s">
        <v>253</v>
      </c>
      <c r="B192" s="1208" t="s">
        <v>254</v>
      </c>
      <c r="C192" s="1209"/>
      <c r="D192" s="394">
        <f t="shared" si="27"/>
        <v>0</v>
      </c>
      <c r="E192" s="394">
        <f t="shared" si="30"/>
        <v>0</v>
      </c>
      <c r="F192" s="394">
        <f t="shared" si="31"/>
        <v>0</v>
      </c>
      <c r="G192" s="20">
        <f>+enero!G192+Febrero!G192+'Marzo '!G192+'Abril '!G192+'Mayo '!G192+Junio!G192+Julio!G192+Agosto!G192+Septiembre!G192+'Octubre '!G192+Noviembre!G192+'Diciembre '!G192</f>
        <v>0</v>
      </c>
      <c r="H192" s="20">
        <f>+enero!H192+Febrero!H192+'Marzo '!H192+'Abril '!H192+'Mayo '!H192+Junio!H192+Julio!H192+Agosto!H192+Septiembre!H192+'Octubre '!H192+Noviembre!H192+'Diciembre '!H192</f>
        <v>0</v>
      </c>
      <c r="I192" s="20">
        <f>+enero!I192+Febrero!I192+'Marzo '!I192+'Abril '!I192+'Mayo '!I192+Junio!I192+Julio!I192+Agosto!I192+Septiembre!I192+'Octubre '!I192+Noviembre!I192+'Diciembre '!I192</f>
        <v>0</v>
      </c>
      <c r="J192" s="20">
        <f>+enero!J192+Febrero!J192+'Marzo '!J192+'Abril '!J192+'Mayo '!J192+Junio!J192+Julio!J192+Agosto!J192+Septiembre!J192+'Octubre '!J192+Noviembre!J192+'Diciembre '!J192</f>
        <v>0</v>
      </c>
      <c r="K192" s="20">
        <f>+enero!K192+Febrero!K192+'Marzo '!K192+'Abril '!K192+'Mayo '!K192+Junio!K192+Julio!K192+Agosto!K192+Septiembre!K192+'Octubre '!K192+Noviembre!K192+'Diciembre '!K192</f>
        <v>0</v>
      </c>
      <c r="L192" s="20">
        <f>+enero!L192+Febrero!L192+'Marzo '!L192+'Abril '!L192+'Mayo '!L192+Junio!L192+Julio!L192+Agosto!L192+Septiembre!L192+'Octubre '!L192+Noviembre!L192+'Diciembre '!L192</f>
        <v>0</v>
      </c>
      <c r="M192" s="20">
        <f>+enero!M192+Febrero!M192+'Marzo '!M192+'Abril '!M192+'Mayo '!M192+Junio!M192+Julio!M192+Agosto!M192+Septiembre!M192+'Octubre '!M192+Noviembre!M192+'Diciembre '!M192</f>
        <v>0</v>
      </c>
      <c r="N192" s="20">
        <f>+enero!N192+Febrero!N192+'Marzo '!N192+'Abril '!N192+'Mayo '!N192+Junio!N192+Julio!N192+Agosto!N192+Septiembre!N192+'Octubre '!N192+Noviembre!N192+'Diciembre '!N192</f>
        <v>0</v>
      </c>
      <c r="O192" s="20">
        <f>+enero!O192+Febrero!O192+'Marzo '!O192+'Abril '!O192+'Mayo '!O192+Junio!O192+Julio!O192+Agosto!O192+Septiembre!O192+'Octubre '!O192+Noviembre!O192+'Diciembre '!O192</f>
        <v>0</v>
      </c>
      <c r="P192" s="20">
        <f>+enero!P192+Febrero!P192+'Marzo '!P192+'Abril '!P192+'Mayo '!P192+Junio!P192+Julio!P192+Agosto!P192+Septiembre!P192+'Octubre '!P192+Noviembre!P192+'Diciembre '!P192</f>
        <v>0</v>
      </c>
      <c r="Q192" s="20">
        <f>+enero!Q192+Febrero!Q192+'Marzo '!Q192+'Abril '!Q192+'Mayo '!Q192+Junio!Q192+Julio!Q192+Agosto!Q192+Septiembre!Q192+'Octubre '!Q192+Noviembre!Q192+'Diciembre '!Q192</f>
        <v>0</v>
      </c>
      <c r="R192" s="20">
        <f>+enero!R192+Febrero!R192+'Marzo '!R192+'Abril '!R192+'Mayo '!R192+Junio!R192+Julio!R192+Agosto!R192+Septiembre!R192+'Octubre '!R192+Noviembre!R192+'Diciembre '!R192</f>
        <v>0</v>
      </c>
      <c r="S192" s="20">
        <f>+enero!S192+Febrero!S192+'Marzo '!S192+'Abril '!S192+'Mayo '!S192+Junio!S192+Julio!S192+Agosto!S192+Septiembre!S192+'Octubre '!S192+Noviembre!S192+'Diciembre '!S192</f>
        <v>0</v>
      </c>
      <c r="T192" s="20">
        <f>+enero!T192+Febrero!T192+'Marzo '!T192+'Abril '!T192+'Mayo '!T192+Junio!T192+Julio!T192+Agosto!T192+Septiembre!T192+'Octubre '!T192+Noviembre!T192+'Diciembre '!T192</f>
        <v>0</v>
      </c>
      <c r="U192" s="20">
        <f>+enero!U192+Febrero!U192+'Marzo '!U192+'Abril '!U192+'Mayo '!U192+Junio!U192+Julio!U192+Agosto!U192+Septiembre!U192+'Octubre '!U192+Noviembre!U192+'Diciembre '!U192</f>
        <v>0</v>
      </c>
      <c r="V192" s="20">
        <f>+enero!V192+Febrero!V192+'Marzo '!V192+'Abril '!V192+'Mayo '!V192+Junio!V192+Julio!V192+Agosto!V192+Septiembre!V192+'Octubre '!V192+Noviembre!V192+'Diciembre '!V192</f>
        <v>0</v>
      </c>
      <c r="W192" s="20">
        <f>+enero!W192+Febrero!W192+'Marzo '!W192+'Abril '!W192+'Mayo '!W192+Junio!W192+Julio!W192+Agosto!W192+Septiembre!W192+'Octubre '!W192+Noviembre!W192+'Diciembre '!W192</f>
        <v>0</v>
      </c>
      <c r="X192" s="20">
        <f>+enero!X192+Febrero!X192+'Marzo '!X192+'Abril '!X192+'Mayo '!X192+Junio!X192+Julio!X192+Agosto!X192+Septiembre!X192+'Octubre '!X192+Noviembre!X192+'Diciembre '!X192</f>
        <v>0</v>
      </c>
      <c r="Y192" s="20">
        <f>+enero!Y192+Febrero!Y192+'Marzo '!Y192+'Abril '!Y192+'Mayo '!Y192+Junio!Y192+Julio!Y192+Agosto!Y192+Septiembre!Y192+'Octubre '!Y192+Noviembre!Y192+'Diciembre '!Y192</f>
        <v>0</v>
      </c>
      <c r="Z192" s="20">
        <f>+enero!Z192+Febrero!Z192+'Marzo '!Z192+'Abril '!Z192+'Mayo '!Z192+Junio!Z192+Julio!Z192+Agosto!Z192+Septiembre!Z192+'Octubre '!Z192+Noviembre!Z192+'Diciembre '!Z192</f>
        <v>0</v>
      </c>
      <c r="AA192" s="20">
        <f>+enero!AA192+Febrero!AA192+'Marzo '!AA192+'Abril '!AA192+'Mayo '!AA192+Junio!AA192+Julio!AA192+Agosto!AA192+Septiembre!AA192+'Octubre '!AA192+Noviembre!AA192+'Diciembre '!AA192</f>
        <v>0</v>
      </c>
      <c r="AB192" s="20">
        <f>+enero!AB192+Febrero!AB192+'Marzo '!AB192+'Abril '!AB192+'Mayo '!AB192+Junio!AB192+Julio!AB192+Agosto!AB192+Septiembre!AB192+'Octubre '!AB192+Noviembre!AB192+'Diciembre '!AB192</f>
        <v>0</v>
      </c>
      <c r="AC192" s="20">
        <f>+enero!AC192+Febrero!AC192+'Marzo '!AC192+'Abril '!AC192+'Mayo '!AC192+Junio!AC192+Julio!AC192+Agosto!AC192+Septiembre!AC192+'Octubre '!AC192+Noviembre!AC192+'Diciembre '!AC192</f>
        <v>0</v>
      </c>
      <c r="AD192" s="20">
        <f>+enero!AD192+Febrero!AD192+'Marzo '!AD192+'Abril '!AD192+'Mayo '!AD192+Junio!AD192+Julio!AD192+Agosto!AD192+Septiembre!AD192+'Octubre '!AD192+Noviembre!AD192+'Diciembre '!AD192</f>
        <v>0</v>
      </c>
      <c r="AE192" s="20">
        <f>+enero!AE192+Febrero!AE192+'Marzo '!AE192+'Abril '!AE192+'Mayo '!AE192+Junio!AE192+Julio!AE192+Agosto!AE192+Septiembre!AE192+'Octubre '!AE192+Noviembre!AE192+'Diciembre '!AE192</f>
        <v>0</v>
      </c>
      <c r="AF192" s="20">
        <f>+enero!AF192+Febrero!AF192+'Marzo '!AF192+'Abril '!AF192+'Mayo '!AF192+Junio!AF192+Julio!AF192+Agosto!AF192+Septiembre!AF192+'Octubre '!AF192+Noviembre!AF192+'Diciembre '!AF192</f>
        <v>0</v>
      </c>
      <c r="AG192" s="20">
        <f>+enero!AG192+Febrero!AG192+'Marzo '!AG192+'Abril '!AG192+'Mayo '!AG192+Junio!AG192+Julio!AG192+Agosto!AG192+Septiembre!AG192+'Octubre '!AG192+Noviembre!AG192+'Diciembre '!AG192</f>
        <v>0</v>
      </c>
      <c r="AH192" s="20">
        <f>+enero!AH192+Febrero!AH192+'Marzo '!AH192+'Abril '!AH192+'Mayo '!AH192+Junio!AH192+Julio!AH192+Agosto!AH192+Septiembre!AH192+'Octubre '!AH192+Noviembre!AH192+'Diciembre '!AH192</f>
        <v>0</v>
      </c>
      <c r="AI192" s="20">
        <f>+enero!AI192+Febrero!AI192+'Marzo '!AI192+'Abril '!AI192+'Mayo '!AI192+Junio!AI192+Julio!AI192+Agosto!AI192+Septiembre!AI192+'Octubre '!AI192+Noviembre!AI192+'Diciembre '!AI192</f>
        <v>0</v>
      </c>
      <c r="AJ192" s="20">
        <f>+enero!AJ192+Febrero!AJ192+'Marzo '!AJ192+'Abril '!AJ192+'Mayo '!AJ192+Junio!AJ192+Julio!AJ192+Agosto!AJ192+Septiembre!AJ192+'Octubre '!AJ192+Noviembre!AJ192+'Diciembre '!AJ192</f>
        <v>0</v>
      </c>
      <c r="AK192" s="20">
        <f>+enero!AK192+Febrero!AK192+'Marzo '!AK192+'Abril '!AK192+'Mayo '!AK192+Junio!AK192+Julio!AK192+Agosto!AK192+Septiembre!AK192+'Octubre '!AK192+Noviembre!AK192+'Diciembre '!AK192</f>
        <v>0</v>
      </c>
      <c r="AL192" s="20">
        <f>+enero!AL192+Febrero!AL192+'Marzo '!AL192+'Abril '!AL192+'Mayo '!AL192+Junio!AL192+Julio!AL192+Agosto!AL192+Septiembre!AL192+'Octubre '!AL192+Noviembre!AL192+'Diciembre '!AL192</f>
        <v>0</v>
      </c>
      <c r="AM192" s="20">
        <f>+enero!AM192+Febrero!AM192+'Marzo '!AM192+'Abril '!AM192+'Mayo '!AM192+Junio!AM192+Julio!AM192+Agosto!AM192+Septiembre!AM192+'Octubre '!AM192+Noviembre!AM192+'Diciembre '!AM192</f>
        <v>0</v>
      </c>
      <c r="AN192" s="20">
        <f>+enero!AN192+Febrero!AN192+'Marzo '!AN192+'Abril '!AN192+'Mayo '!AN192+Junio!AN192+Julio!AN192+Agosto!AN192+Septiembre!AN192+'Octubre '!AN192+Noviembre!AN192+'Diciembre '!AN192</f>
        <v>0</v>
      </c>
      <c r="AO192" s="20">
        <f>+enero!AO192+Febrero!AO192+'Marzo '!AO192+'Abril '!AO192+'Mayo '!AO192+Junio!AO192+Julio!AO192+Agosto!AO192+Septiembre!AO192+'Octubre '!AO192+Noviembre!AO192+'Diciembre '!AO192</f>
        <v>0</v>
      </c>
      <c r="AP192" s="20">
        <f>+enero!AP192+Febrero!AP192+'Marzo '!AP192+'Abril '!AP192+'Mayo '!AP192+Junio!AP192+Julio!AP192+Agosto!AP192+Septiembre!AP192+'Octubre '!AP192+Noviembre!AP192+'Diciembre '!AP192</f>
        <v>0</v>
      </c>
      <c r="AQ192" s="20">
        <f>+enero!AQ192+Febrero!AQ192+'Marzo '!AQ192+'Abril '!AQ192+'Mayo '!AQ192+Junio!AQ192+Julio!AQ192+Agosto!AQ192+Septiembre!AQ192+'Octubre '!AQ192+Noviembre!AQ192+'Diciembre '!AQ192</f>
        <v>0</v>
      </c>
      <c r="AR192" s="20">
        <f>+enero!AR192+Febrero!AR192+'Marzo '!AR192+'Abril '!AR192+'Mayo '!AR192+Junio!AR192+Julio!AR192+Agosto!AR192+Septiembre!AR192+'Octubre '!AR192+Noviembre!AR192+'Diciembre '!AR192</f>
        <v>0</v>
      </c>
      <c r="AS192" s="20">
        <f>+enero!AS192+Febrero!AS192+'Marzo '!AS192+'Abril '!AS192+'Mayo '!AS192+Junio!AS192+Julio!AS192+Agosto!AS192+Septiembre!AS192+'Octubre '!AS192+Noviembre!AS192+'Diciembre '!AS192</f>
        <v>0</v>
      </c>
      <c r="AT192" s="20">
        <f>+enero!AT192+Febrero!AT192+'Marzo '!AT192+'Abril '!AT192+'Mayo '!AT192+Junio!AT192+Julio!AT192+Agosto!AT192+Septiembre!AT192+'Octubre '!AT192+Noviembre!AT192+'Diciembre '!AT192</f>
        <v>0</v>
      </c>
      <c r="AU192" s="20">
        <f>+enero!AU192+Febrero!AU192+'Marzo '!AU192+'Abril '!AU192+'Mayo '!AU192+Junio!AU192+Julio!AU192+Agosto!AU192+Septiembre!AU192+'Octubre '!AU192+Noviembre!AU192+'Diciembre '!AU192</f>
        <v>0</v>
      </c>
      <c r="AV192" s="310" t="s">
        <v>194</v>
      </c>
      <c r="BY192" s="227"/>
      <c r="BZ192" s="227"/>
      <c r="CA192" s="227"/>
      <c r="CB192" s="227"/>
      <c r="CC192" s="227"/>
      <c r="CD192" s="227"/>
      <c r="CE192" s="227"/>
      <c r="CF192" s="227"/>
      <c r="CG192" s="494"/>
      <c r="CH192" s="494"/>
      <c r="CI192" s="494">
        <v>0</v>
      </c>
      <c r="CJ192" s="494"/>
      <c r="CK192" s="494"/>
      <c r="CL192" s="494"/>
      <c r="CM192" s="494"/>
      <c r="CN192" s="494"/>
      <c r="CO192" s="227"/>
    </row>
    <row r="193" spans="1:93" s="226" customFormat="1" x14ac:dyDescent="0.2">
      <c r="A193" s="1165"/>
      <c r="B193" s="1210" t="s">
        <v>255</v>
      </c>
      <c r="C193" s="1211"/>
      <c r="D193" s="398">
        <f t="shared" si="27"/>
        <v>0</v>
      </c>
      <c r="E193" s="398">
        <f t="shared" si="30"/>
        <v>0</v>
      </c>
      <c r="F193" s="398">
        <f t="shared" si="31"/>
        <v>0</v>
      </c>
      <c r="G193" s="20">
        <f>+enero!G193+Febrero!G193+'Marzo '!G193+'Abril '!G193+'Mayo '!G193+Junio!G193+Julio!G193+Agosto!G193+Septiembre!G193+'Octubre '!G193+Noviembre!G193+'Diciembre '!G193</f>
        <v>0</v>
      </c>
      <c r="H193" s="20">
        <f>+enero!H193+Febrero!H193+'Marzo '!H193+'Abril '!H193+'Mayo '!H193+Junio!H193+Julio!H193+Agosto!H193+Septiembre!H193+'Octubre '!H193+Noviembre!H193+'Diciembre '!H193</f>
        <v>0</v>
      </c>
      <c r="I193" s="20">
        <f>+enero!I193+Febrero!I193+'Marzo '!I193+'Abril '!I193+'Mayo '!I193+Junio!I193+Julio!I193+Agosto!I193+Septiembre!I193+'Octubre '!I193+Noviembre!I193+'Diciembre '!I193</f>
        <v>0</v>
      </c>
      <c r="J193" s="20">
        <f>+enero!J193+Febrero!J193+'Marzo '!J193+'Abril '!J193+'Mayo '!J193+Junio!J193+Julio!J193+Agosto!J193+Septiembre!J193+'Octubre '!J193+Noviembre!J193+'Diciembre '!J193</f>
        <v>0</v>
      </c>
      <c r="K193" s="20">
        <f>+enero!K193+Febrero!K193+'Marzo '!K193+'Abril '!K193+'Mayo '!K193+Junio!K193+Julio!K193+Agosto!K193+Septiembre!K193+'Octubre '!K193+Noviembre!K193+'Diciembre '!K193</f>
        <v>0</v>
      </c>
      <c r="L193" s="20">
        <f>+enero!L193+Febrero!L193+'Marzo '!L193+'Abril '!L193+'Mayo '!L193+Junio!L193+Julio!L193+Agosto!L193+Septiembre!L193+'Octubre '!L193+Noviembre!L193+'Diciembre '!L193</f>
        <v>0</v>
      </c>
      <c r="M193" s="20">
        <f>+enero!M193+Febrero!M193+'Marzo '!M193+'Abril '!M193+'Mayo '!M193+Junio!M193+Julio!M193+Agosto!M193+Septiembre!M193+'Octubre '!M193+Noviembre!M193+'Diciembre '!M193</f>
        <v>0</v>
      </c>
      <c r="N193" s="20">
        <f>+enero!N193+Febrero!N193+'Marzo '!N193+'Abril '!N193+'Mayo '!N193+Junio!N193+Julio!N193+Agosto!N193+Septiembre!N193+'Octubre '!N193+Noviembre!N193+'Diciembre '!N193</f>
        <v>0</v>
      </c>
      <c r="O193" s="20">
        <f>+enero!O193+Febrero!O193+'Marzo '!O193+'Abril '!O193+'Mayo '!O193+Junio!O193+Julio!O193+Agosto!O193+Septiembre!O193+'Octubre '!O193+Noviembre!O193+'Diciembre '!O193</f>
        <v>0</v>
      </c>
      <c r="P193" s="20">
        <f>+enero!P193+Febrero!P193+'Marzo '!P193+'Abril '!P193+'Mayo '!P193+Junio!P193+Julio!P193+Agosto!P193+Septiembre!P193+'Octubre '!P193+Noviembre!P193+'Diciembre '!P193</f>
        <v>0</v>
      </c>
      <c r="Q193" s="20">
        <f>+enero!Q193+Febrero!Q193+'Marzo '!Q193+'Abril '!Q193+'Mayo '!Q193+Junio!Q193+Julio!Q193+Agosto!Q193+Septiembre!Q193+'Octubre '!Q193+Noviembre!Q193+'Diciembre '!Q193</f>
        <v>0</v>
      </c>
      <c r="R193" s="20">
        <f>+enero!R193+Febrero!R193+'Marzo '!R193+'Abril '!R193+'Mayo '!R193+Junio!R193+Julio!R193+Agosto!R193+Septiembre!R193+'Octubre '!R193+Noviembre!R193+'Diciembre '!R193</f>
        <v>0</v>
      </c>
      <c r="S193" s="20">
        <f>+enero!S193+Febrero!S193+'Marzo '!S193+'Abril '!S193+'Mayo '!S193+Junio!S193+Julio!S193+Agosto!S193+Septiembre!S193+'Octubre '!S193+Noviembre!S193+'Diciembre '!S193</f>
        <v>0</v>
      </c>
      <c r="T193" s="20">
        <f>+enero!T193+Febrero!T193+'Marzo '!T193+'Abril '!T193+'Mayo '!T193+Junio!T193+Julio!T193+Agosto!T193+Septiembre!T193+'Octubre '!T193+Noviembre!T193+'Diciembre '!T193</f>
        <v>0</v>
      </c>
      <c r="U193" s="20">
        <f>+enero!U193+Febrero!U193+'Marzo '!U193+'Abril '!U193+'Mayo '!U193+Junio!U193+Julio!U193+Agosto!U193+Septiembre!U193+'Octubre '!U193+Noviembre!U193+'Diciembre '!U193</f>
        <v>0</v>
      </c>
      <c r="V193" s="20">
        <f>+enero!V193+Febrero!V193+'Marzo '!V193+'Abril '!V193+'Mayo '!V193+Junio!V193+Julio!V193+Agosto!V193+Septiembre!V193+'Octubre '!V193+Noviembre!V193+'Diciembre '!V193</f>
        <v>0</v>
      </c>
      <c r="W193" s="20">
        <f>+enero!W193+Febrero!W193+'Marzo '!W193+'Abril '!W193+'Mayo '!W193+Junio!W193+Julio!W193+Agosto!W193+Septiembre!W193+'Octubre '!W193+Noviembre!W193+'Diciembre '!W193</f>
        <v>0</v>
      </c>
      <c r="X193" s="20">
        <f>+enero!X193+Febrero!X193+'Marzo '!X193+'Abril '!X193+'Mayo '!X193+Junio!X193+Julio!X193+Agosto!X193+Septiembre!X193+'Octubre '!X193+Noviembre!X193+'Diciembre '!X193</f>
        <v>0</v>
      </c>
      <c r="Y193" s="20">
        <f>+enero!Y193+Febrero!Y193+'Marzo '!Y193+'Abril '!Y193+'Mayo '!Y193+Junio!Y193+Julio!Y193+Agosto!Y193+Septiembre!Y193+'Octubre '!Y193+Noviembre!Y193+'Diciembre '!Y193</f>
        <v>0</v>
      </c>
      <c r="Z193" s="20">
        <f>+enero!Z193+Febrero!Z193+'Marzo '!Z193+'Abril '!Z193+'Mayo '!Z193+Junio!Z193+Julio!Z193+Agosto!Z193+Septiembre!Z193+'Octubre '!Z193+Noviembre!Z193+'Diciembre '!Z193</f>
        <v>0</v>
      </c>
      <c r="AA193" s="20">
        <f>+enero!AA193+Febrero!AA193+'Marzo '!AA193+'Abril '!AA193+'Mayo '!AA193+Junio!AA193+Julio!AA193+Agosto!AA193+Septiembre!AA193+'Octubre '!AA193+Noviembre!AA193+'Diciembre '!AA193</f>
        <v>0</v>
      </c>
      <c r="AB193" s="20">
        <f>+enero!AB193+Febrero!AB193+'Marzo '!AB193+'Abril '!AB193+'Mayo '!AB193+Junio!AB193+Julio!AB193+Agosto!AB193+Septiembre!AB193+'Octubre '!AB193+Noviembre!AB193+'Diciembre '!AB193</f>
        <v>0</v>
      </c>
      <c r="AC193" s="20">
        <f>+enero!AC193+Febrero!AC193+'Marzo '!AC193+'Abril '!AC193+'Mayo '!AC193+Junio!AC193+Julio!AC193+Agosto!AC193+Septiembre!AC193+'Octubre '!AC193+Noviembre!AC193+'Diciembre '!AC193</f>
        <v>0</v>
      </c>
      <c r="AD193" s="20">
        <f>+enero!AD193+Febrero!AD193+'Marzo '!AD193+'Abril '!AD193+'Mayo '!AD193+Junio!AD193+Julio!AD193+Agosto!AD193+Septiembre!AD193+'Octubre '!AD193+Noviembre!AD193+'Diciembre '!AD193</f>
        <v>0</v>
      </c>
      <c r="AE193" s="20">
        <f>+enero!AE193+Febrero!AE193+'Marzo '!AE193+'Abril '!AE193+'Mayo '!AE193+Junio!AE193+Julio!AE193+Agosto!AE193+Septiembre!AE193+'Octubre '!AE193+Noviembre!AE193+'Diciembre '!AE193</f>
        <v>0</v>
      </c>
      <c r="AF193" s="20">
        <f>+enero!AF193+Febrero!AF193+'Marzo '!AF193+'Abril '!AF193+'Mayo '!AF193+Junio!AF193+Julio!AF193+Agosto!AF193+Septiembre!AF193+'Octubre '!AF193+Noviembre!AF193+'Diciembre '!AF193</f>
        <v>0</v>
      </c>
      <c r="AG193" s="20">
        <f>+enero!AG193+Febrero!AG193+'Marzo '!AG193+'Abril '!AG193+'Mayo '!AG193+Junio!AG193+Julio!AG193+Agosto!AG193+Septiembre!AG193+'Octubre '!AG193+Noviembre!AG193+'Diciembre '!AG193</f>
        <v>0</v>
      </c>
      <c r="AH193" s="20">
        <f>+enero!AH193+Febrero!AH193+'Marzo '!AH193+'Abril '!AH193+'Mayo '!AH193+Junio!AH193+Julio!AH193+Agosto!AH193+Septiembre!AH193+'Octubre '!AH193+Noviembre!AH193+'Diciembre '!AH193</f>
        <v>0</v>
      </c>
      <c r="AI193" s="20">
        <f>+enero!AI193+Febrero!AI193+'Marzo '!AI193+'Abril '!AI193+'Mayo '!AI193+Junio!AI193+Julio!AI193+Agosto!AI193+Septiembre!AI193+'Octubre '!AI193+Noviembre!AI193+'Diciembre '!AI193</f>
        <v>0</v>
      </c>
      <c r="AJ193" s="20">
        <f>+enero!AJ193+Febrero!AJ193+'Marzo '!AJ193+'Abril '!AJ193+'Mayo '!AJ193+Junio!AJ193+Julio!AJ193+Agosto!AJ193+Septiembre!AJ193+'Octubre '!AJ193+Noviembre!AJ193+'Diciembre '!AJ193</f>
        <v>0</v>
      </c>
      <c r="AK193" s="20">
        <f>+enero!AK193+Febrero!AK193+'Marzo '!AK193+'Abril '!AK193+'Mayo '!AK193+Junio!AK193+Julio!AK193+Agosto!AK193+Septiembre!AK193+'Octubre '!AK193+Noviembre!AK193+'Diciembre '!AK193</f>
        <v>0</v>
      </c>
      <c r="AL193" s="20">
        <f>+enero!AL193+Febrero!AL193+'Marzo '!AL193+'Abril '!AL193+'Mayo '!AL193+Junio!AL193+Julio!AL193+Agosto!AL193+Septiembre!AL193+'Octubre '!AL193+Noviembre!AL193+'Diciembre '!AL193</f>
        <v>0</v>
      </c>
      <c r="AM193" s="20">
        <f>+enero!AM193+Febrero!AM193+'Marzo '!AM193+'Abril '!AM193+'Mayo '!AM193+Junio!AM193+Julio!AM193+Agosto!AM193+Septiembre!AM193+'Octubre '!AM193+Noviembre!AM193+'Diciembre '!AM193</f>
        <v>0</v>
      </c>
      <c r="AN193" s="20">
        <f>+enero!AN193+Febrero!AN193+'Marzo '!AN193+'Abril '!AN193+'Mayo '!AN193+Junio!AN193+Julio!AN193+Agosto!AN193+Septiembre!AN193+'Octubre '!AN193+Noviembre!AN193+'Diciembre '!AN193</f>
        <v>0</v>
      </c>
      <c r="AO193" s="20">
        <f>+enero!AO193+Febrero!AO193+'Marzo '!AO193+'Abril '!AO193+'Mayo '!AO193+Junio!AO193+Julio!AO193+Agosto!AO193+Septiembre!AO193+'Octubre '!AO193+Noviembre!AO193+'Diciembre '!AO193</f>
        <v>0</v>
      </c>
      <c r="AP193" s="20">
        <f>+enero!AP193+Febrero!AP193+'Marzo '!AP193+'Abril '!AP193+'Mayo '!AP193+Junio!AP193+Julio!AP193+Agosto!AP193+Septiembre!AP193+'Octubre '!AP193+Noviembre!AP193+'Diciembre '!AP193</f>
        <v>0</v>
      </c>
      <c r="AQ193" s="20">
        <f>+enero!AQ193+Febrero!AQ193+'Marzo '!AQ193+'Abril '!AQ193+'Mayo '!AQ193+Junio!AQ193+Julio!AQ193+Agosto!AQ193+Septiembre!AQ193+'Octubre '!AQ193+Noviembre!AQ193+'Diciembre '!AQ193</f>
        <v>0</v>
      </c>
      <c r="AR193" s="20">
        <f>+enero!AR193+Febrero!AR193+'Marzo '!AR193+'Abril '!AR193+'Mayo '!AR193+Junio!AR193+Julio!AR193+Agosto!AR193+Septiembre!AR193+'Octubre '!AR193+Noviembre!AR193+'Diciembre '!AR193</f>
        <v>0</v>
      </c>
      <c r="AS193" s="20">
        <f>+enero!AS193+Febrero!AS193+'Marzo '!AS193+'Abril '!AS193+'Mayo '!AS193+Junio!AS193+Julio!AS193+Agosto!AS193+Septiembre!AS193+'Octubre '!AS193+Noviembre!AS193+'Diciembre '!AS193</f>
        <v>0</v>
      </c>
      <c r="AT193" s="20">
        <f>+enero!AT193+Febrero!AT193+'Marzo '!AT193+'Abril '!AT193+'Mayo '!AT193+Junio!AT193+Julio!AT193+Agosto!AT193+Septiembre!AT193+'Octubre '!AT193+Noviembre!AT193+'Diciembre '!AT193</f>
        <v>0</v>
      </c>
      <c r="AU193" s="20">
        <f>+enero!AU193+Febrero!AU193+'Marzo '!AU193+'Abril '!AU193+'Mayo '!AU193+Junio!AU193+Julio!AU193+Agosto!AU193+Septiembre!AU193+'Octubre '!AU193+Noviembre!AU193+'Diciembre '!AU193</f>
        <v>0</v>
      </c>
      <c r="AV193" s="310" t="s">
        <v>194</v>
      </c>
      <c r="BY193" s="227"/>
      <c r="BZ193" s="227"/>
      <c r="CA193" s="227"/>
      <c r="CB193" s="227"/>
      <c r="CC193" s="227"/>
      <c r="CD193" s="227"/>
      <c r="CE193" s="227"/>
      <c r="CF193" s="227"/>
      <c r="CG193" s="494"/>
      <c r="CH193" s="494"/>
      <c r="CI193" s="494">
        <v>0</v>
      </c>
      <c r="CJ193" s="494"/>
      <c r="CK193" s="494"/>
      <c r="CL193" s="494"/>
      <c r="CM193" s="494"/>
      <c r="CN193" s="494"/>
      <c r="CO193" s="227"/>
    </row>
    <row r="194" spans="1:93" s="226" customFormat="1" x14ac:dyDescent="0.2">
      <c r="A194" s="1166"/>
      <c r="B194" s="1212" t="s">
        <v>256</v>
      </c>
      <c r="C194" s="1213"/>
      <c r="D194" s="395">
        <f t="shared" si="27"/>
        <v>0</v>
      </c>
      <c r="E194" s="395">
        <f t="shared" si="30"/>
        <v>0</v>
      </c>
      <c r="F194" s="395">
        <f t="shared" si="31"/>
        <v>0</v>
      </c>
      <c r="G194" s="20">
        <f>+enero!G194+Febrero!G194+'Marzo '!G194+'Abril '!G194+'Mayo '!G194+Junio!G194+Julio!G194+Agosto!G194+Septiembre!G194+'Octubre '!G194+Noviembre!G194+'Diciembre '!G194</f>
        <v>0</v>
      </c>
      <c r="H194" s="20">
        <f>+enero!H194+Febrero!H194+'Marzo '!H194+'Abril '!H194+'Mayo '!H194+Junio!H194+Julio!H194+Agosto!H194+Septiembre!H194+'Octubre '!H194+Noviembre!H194+'Diciembre '!H194</f>
        <v>0</v>
      </c>
      <c r="I194" s="20">
        <f>+enero!I194+Febrero!I194+'Marzo '!I194+'Abril '!I194+'Mayo '!I194+Junio!I194+Julio!I194+Agosto!I194+Septiembre!I194+'Octubre '!I194+Noviembre!I194+'Diciembre '!I194</f>
        <v>0</v>
      </c>
      <c r="J194" s="20">
        <f>+enero!J194+Febrero!J194+'Marzo '!J194+'Abril '!J194+'Mayo '!J194+Junio!J194+Julio!J194+Agosto!J194+Septiembre!J194+'Octubre '!J194+Noviembre!J194+'Diciembre '!J194</f>
        <v>0</v>
      </c>
      <c r="K194" s="20">
        <f>+enero!K194+Febrero!K194+'Marzo '!K194+'Abril '!K194+'Mayo '!K194+Junio!K194+Julio!K194+Agosto!K194+Septiembre!K194+'Octubre '!K194+Noviembre!K194+'Diciembre '!K194</f>
        <v>0</v>
      </c>
      <c r="L194" s="20">
        <f>+enero!L194+Febrero!L194+'Marzo '!L194+'Abril '!L194+'Mayo '!L194+Junio!L194+Julio!L194+Agosto!L194+Septiembre!L194+'Octubre '!L194+Noviembre!L194+'Diciembre '!L194</f>
        <v>0</v>
      </c>
      <c r="M194" s="20">
        <f>+enero!M194+Febrero!M194+'Marzo '!M194+'Abril '!M194+'Mayo '!M194+Junio!M194+Julio!M194+Agosto!M194+Septiembre!M194+'Octubre '!M194+Noviembre!M194+'Diciembre '!M194</f>
        <v>0</v>
      </c>
      <c r="N194" s="20">
        <f>+enero!N194+Febrero!N194+'Marzo '!N194+'Abril '!N194+'Mayo '!N194+Junio!N194+Julio!N194+Agosto!N194+Septiembre!N194+'Octubre '!N194+Noviembre!N194+'Diciembre '!N194</f>
        <v>0</v>
      </c>
      <c r="O194" s="20">
        <f>+enero!O194+Febrero!O194+'Marzo '!O194+'Abril '!O194+'Mayo '!O194+Junio!O194+Julio!O194+Agosto!O194+Septiembre!O194+'Octubre '!O194+Noviembre!O194+'Diciembre '!O194</f>
        <v>0</v>
      </c>
      <c r="P194" s="20">
        <f>+enero!P194+Febrero!P194+'Marzo '!P194+'Abril '!P194+'Mayo '!P194+Junio!P194+Julio!P194+Agosto!P194+Septiembre!P194+'Octubre '!P194+Noviembre!P194+'Diciembre '!P194</f>
        <v>0</v>
      </c>
      <c r="Q194" s="20">
        <f>+enero!Q194+Febrero!Q194+'Marzo '!Q194+'Abril '!Q194+'Mayo '!Q194+Junio!Q194+Julio!Q194+Agosto!Q194+Septiembre!Q194+'Octubre '!Q194+Noviembre!Q194+'Diciembre '!Q194</f>
        <v>0</v>
      </c>
      <c r="R194" s="20">
        <f>+enero!R194+Febrero!R194+'Marzo '!R194+'Abril '!R194+'Mayo '!R194+Junio!R194+Julio!R194+Agosto!R194+Septiembre!R194+'Octubre '!R194+Noviembre!R194+'Diciembre '!R194</f>
        <v>0</v>
      </c>
      <c r="S194" s="20">
        <f>+enero!S194+Febrero!S194+'Marzo '!S194+'Abril '!S194+'Mayo '!S194+Junio!S194+Julio!S194+Agosto!S194+Septiembre!S194+'Octubre '!S194+Noviembre!S194+'Diciembre '!S194</f>
        <v>0</v>
      </c>
      <c r="T194" s="20">
        <f>+enero!T194+Febrero!T194+'Marzo '!T194+'Abril '!T194+'Mayo '!T194+Junio!T194+Julio!T194+Agosto!T194+Septiembre!T194+'Octubre '!T194+Noviembre!T194+'Diciembre '!T194</f>
        <v>0</v>
      </c>
      <c r="U194" s="20">
        <f>+enero!U194+Febrero!U194+'Marzo '!U194+'Abril '!U194+'Mayo '!U194+Junio!U194+Julio!U194+Agosto!U194+Septiembre!U194+'Octubre '!U194+Noviembre!U194+'Diciembre '!U194</f>
        <v>0</v>
      </c>
      <c r="V194" s="20">
        <f>+enero!V194+Febrero!V194+'Marzo '!V194+'Abril '!V194+'Mayo '!V194+Junio!V194+Julio!V194+Agosto!V194+Septiembre!V194+'Octubre '!V194+Noviembre!V194+'Diciembre '!V194</f>
        <v>0</v>
      </c>
      <c r="W194" s="20">
        <f>+enero!W194+Febrero!W194+'Marzo '!W194+'Abril '!W194+'Mayo '!W194+Junio!W194+Julio!W194+Agosto!W194+Septiembre!W194+'Octubre '!W194+Noviembre!W194+'Diciembre '!W194</f>
        <v>0</v>
      </c>
      <c r="X194" s="20">
        <f>+enero!X194+Febrero!X194+'Marzo '!X194+'Abril '!X194+'Mayo '!X194+Junio!X194+Julio!X194+Agosto!X194+Septiembre!X194+'Octubre '!X194+Noviembre!X194+'Diciembre '!X194</f>
        <v>0</v>
      </c>
      <c r="Y194" s="20">
        <f>+enero!Y194+Febrero!Y194+'Marzo '!Y194+'Abril '!Y194+'Mayo '!Y194+Junio!Y194+Julio!Y194+Agosto!Y194+Septiembre!Y194+'Octubre '!Y194+Noviembre!Y194+'Diciembre '!Y194</f>
        <v>0</v>
      </c>
      <c r="Z194" s="20">
        <f>+enero!Z194+Febrero!Z194+'Marzo '!Z194+'Abril '!Z194+'Mayo '!Z194+Junio!Z194+Julio!Z194+Agosto!Z194+Septiembre!Z194+'Octubre '!Z194+Noviembre!Z194+'Diciembre '!Z194</f>
        <v>0</v>
      </c>
      <c r="AA194" s="20">
        <f>+enero!AA194+Febrero!AA194+'Marzo '!AA194+'Abril '!AA194+'Mayo '!AA194+Junio!AA194+Julio!AA194+Agosto!AA194+Septiembre!AA194+'Octubre '!AA194+Noviembre!AA194+'Diciembre '!AA194</f>
        <v>0</v>
      </c>
      <c r="AB194" s="20">
        <f>+enero!AB194+Febrero!AB194+'Marzo '!AB194+'Abril '!AB194+'Mayo '!AB194+Junio!AB194+Julio!AB194+Agosto!AB194+Septiembre!AB194+'Octubre '!AB194+Noviembre!AB194+'Diciembre '!AB194</f>
        <v>0</v>
      </c>
      <c r="AC194" s="20">
        <f>+enero!AC194+Febrero!AC194+'Marzo '!AC194+'Abril '!AC194+'Mayo '!AC194+Junio!AC194+Julio!AC194+Agosto!AC194+Septiembre!AC194+'Octubre '!AC194+Noviembre!AC194+'Diciembre '!AC194</f>
        <v>0</v>
      </c>
      <c r="AD194" s="20">
        <f>+enero!AD194+Febrero!AD194+'Marzo '!AD194+'Abril '!AD194+'Mayo '!AD194+Junio!AD194+Julio!AD194+Agosto!AD194+Septiembre!AD194+'Octubre '!AD194+Noviembre!AD194+'Diciembre '!AD194</f>
        <v>0</v>
      </c>
      <c r="AE194" s="20">
        <f>+enero!AE194+Febrero!AE194+'Marzo '!AE194+'Abril '!AE194+'Mayo '!AE194+Junio!AE194+Julio!AE194+Agosto!AE194+Septiembre!AE194+'Octubre '!AE194+Noviembre!AE194+'Diciembre '!AE194</f>
        <v>0</v>
      </c>
      <c r="AF194" s="20">
        <f>+enero!AF194+Febrero!AF194+'Marzo '!AF194+'Abril '!AF194+'Mayo '!AF194+Junio!AF194+Julio!AF194+Agosto!AF194+Septiembre!AF194+'Octubre '!AF194+Noviembre!AF194+'Diciembre '!AF194</f>
        <v>0</v>
      </c>
      <c r="AG194" s="20">
        <f>+enero!AG194+Febrero!AG194+'Marzo '!AG194+'Abril '!AG194+'Mayo '!AG194+Junio!AG194+Julio!AG194+Agosto!AG194+Septiembre!AG194+'Octubre '!AG194+Noviembre!AG194+'Diciembre '!AG194</f>
        <v>0</v>
      </c>
      <c r="AH194" s="20">
        <f>+enero!AH194+Febrero!AH194+'Marzo '!AH194+'Abril '!AH194+'Mayo '!AH194+Junio!AH194+Julio!AH194+Agosto!AH194+Septiembre!AH194+'Octubre '!AH194+Noviembre!AH194+'Diciembre '!AH194</f>
        <v>0</v>
      </c>
      <c r="AI194" s="20">
        <f>+enero!AI194+Febrero!AI194+'Marzo '!AI194+'Abril '!AI194+'Mayo '!AI194+Junio!AI194+Julio!AI194+Agosto!AI194+Septiembre!AI194+'Octubre '!AI194+Noviembre!AI194+'Diciembre '!AI194</f>
        <v>0</v>
      </c>
      <c r="AJ194" s="20">
        <f>+enero!AJ194+Febrero!AJ194+'Marzo '!AJ194+'Abril '!AJ194+'Mayo '!AJ194+Junio!AJ194+Julio!AJ194+Agosto!AJ194+Septiembre!AJ194+'Octubre '!AJ194+Noviembre!AJ194+'Diciembre '!AJ194</f>
        <v>0</v>
      </c>
      <c r="AK194" s="20">
        <f>+enero!AK194+Febrero!AK194+'Marzo '!AK194+'Abril '!AK194+'Mayo '!AK194+Junio!AK194+Julio!AK194+Agosto!AK194+Septiembre!AK194+'Octubre '!AK194+Noviembre!AK194+'Diciembre '!AK194</f>
        <v>0</v>
      </c>
      <c r="AL194" s="20">
        <f>+enero!AL194+Febrero!AL194+'Marzo '!AL194+'Abril '!AL194+'Mayo '!AL194+Junio!AL194+Julio!AL194+Agosto!AL194+Septiembre!AL194+'Octubre '!AL194+Noviembre!AL194+'Diciembre '!AL194</f>
        <v>0</v>
      </c>
      <c r="AM194" s="20">
        <f>+enero!AM194+Febrero!AM194+'Marzo '!AM194+'Abril '!AM194+'Mayo '!AM194+Junio!AM194+Julio!AM194+Agosto!AM194+Septiembre!AM194+'Octubre '!AM194+Noviembre!AM194+'Diciembre '!AM194</f>
        <v>0</v>
      </c>
      <c r="AN194" s="20">
        <f>+enero!AN194+Febrero!AN194+'Marzo '!AN194+'Abril '!AN194+'Mayo '!AN194+Junio!AN194+Julio!AN194+Agosto!AN194+Septiembre!AN194+'Octubre '!AN194+Noviembre!AN194+'Diciembre '!AN194</f>
        <v>0</v>
      </c>
      <c r="AO194" s="20">
        <f>+enero!AO194+Febrero!AO194+'Marzo '!AO194+'Abril '!AO194+'Mayo '!AO194+Junio!AO194+Julio!AO194+Agosto!AO194+Septiembre!AO194+'Octubre '!AO194+Noviembre!AO194+'Diciembre '!AO194</f>
        <v>0</v>
      </c>
      <c r="AP194" s="20">
        <f>+enero!AP194+Febrero!AP194+'Marzo '!AP194+'Abril '!AP194+'Mayo '!AP194+Junio!AP194+Julio!AP194+Agosto!AP194+Septiembre!AP194+'Octubre '!AP194+Noviembre!AP194+'Diciembre '!AP194</f>
        <v>0</v>
      </c>
      <c r="AQ194" s="20">
        <f>+enero!AQ194+Febrero!AQ194+'Marzo '!AQ194+'Abril '!AQ194+'Mayo '!AQ194+Junio!AQ194+Julio!AQ194+Agosto!AQ194+Septiembre!AQ194+'Octubre '!AQ194+Noviembre!AQ194+'Diciembre '!AQ194</f>
        <v>0</v>
      </c>
      <c r="AR194" s="20">
        <f>+enero!AR194+Febrero!AR194+'Marzo '!AR194+'Abril '!AR194+'Mayo '!AR194+Junio!AR194+Julio!AR194+Agosto!AR194+Septiembre!AR194+'Octubre '!AR194+Noviembre!AR194+'Diciembre '!AR194</f>
        <v>0</v>
      </c>
      <c r="AS194" s="20">
        <f>+enero!AS194+Febrero!AS194+'Marzo '!AS194+'Abril '!AS194+'Mayo '!AS194+Junio!AS194+Julio!AS194+Agosto!AS194+Septiembre!AS194+'Octubre '!AS194+Noviembre!AS194+'Diciembre '!AS194</f>
        <v>0</v>
      </c>
      <c r="AT194" s="20">
        <f>+enero!AT194+Febrero!AT194+'Marzo '!AT194+'Abril '!AT194+'Mayo '!AT194+Junio!AT194+Julio!AT194+Agosto!AT194+Septiembre!AT194+'Octubre '!AT194+Noviembre!AT194+'Diciembre '!AT194</f>
        <v>0</v>
      </c>
      <c r="AU194" s="20">
        <f>+enero!AU194+Febrero!AU194+'Marzo '!AU194+'Abril '!AU194+'Mayo '!AU194+Junio!AU194+Julio!AU194+Agosto!AU194+Septiembre!AU194+'Octubre '!AU194+Noviembre!AU194+'Diciembre '!AU194</f>
        <v>0</v>
      </c>
      <c r="AV194" s="310" t="s">
        <v>194</v>
      </c>
      <c r="BY194" s="227"/>
      <c r="BZ194" s="227"/>
      <c r="CA194" s="227"/>
      <c r="CB194" s="227"/>
      <c r="CC194" s="227"/>
      <c r="CD194" s="227"/>
      <c r="CE194" s="227"/>
      <c r="CF194" s="227"/>
      <c r="CG194" s="494"/>
      <c r="CH194" s="494"/>
      <c r="CI194" s="494">
        <v>0</v>
      </c>
      <c r="CJ194" s="494"/>
      <c r="CK194" s="494"/>
      <c r="CL194" s="494"/>
      <c r="CM194" s="494"/>
      <c r="CN194" s="494"/>
      <c r="CO194" s="227"/>
    </row>
    <row r="195" spans="1:93" s="226" customFormat="1" x14ac:dyDescent="0.2">
      <c r="A195" s="1214" t="s">
        <v>125</v>
      </c>
      <c r="B195" s="1214"/>
      <c r="C195" s="1214"/>
      <c r="D195" s="398">
        <f t="shared" si="27"/>
        <v>1</v>
      </c>
      <c r="E195" s="398">
        <f t="shared" si="30"/>
        <v>1</v>
      </c>
      <c r="F195" s="398">
        <f t="shared" si="31"/>
        <v>0</v>
      </c>
      <c r="G195" s="20">
        <f>+enero!G195+Febrero!G195+'Marzo '!G195+'Abril '!G195+'Mayo '!G195+Junio!G195+Julio!G195+Agosto!G195+Septiembre!G195+'Octubre '!G195+Noviembre!G195+'Diciembre '!G195</f>
        <v>0</v>
      </c>
      <c r="H195" s="20">
        <f>+enero!H195+Febrero!H195+'Marzo '!H195+'Abril '!H195+'Mayo '!H195+Junio!H195+Julio!H195+Agosto!H195+Septiembre!H195+'Octubre '!H195+Noviembre!H195+'Diciembre '!H195</f>
        <v>0</v>
      </c>
      <c r="I195" s="20">
        <f>+enero!I195+Febrero!I195+'Marzo '!I195+'Abril '!I195+'Mayo '!I195+Junio!I195+Julio!I195+Agosto!I195+Septiembre!I195+'Octubre '!I195+Noviembre!I195+'Diciembre '!I195</f>
        <v>0</v>
      </c>
      <c r="J195" s="20">
        <f>+enero!J195+Febrero!J195+'Marzo '!J195+'Abril '!J195+'Mayo '!J195+Junio!J195+Julio!J195+Agosto!J195+Septiembre!J195+'Octubre '!J195+Noviembre!J195+'Diciembre '!J195</f>
        <v>0</v>
      </c>
      <c r="K195" s="20">
        <f>+enero!K195+Febrero!K195+'Marzo '!K195+'Abril '!K195+'Mayo '!K195+Junio!K195+Julio!K195+Agosto!K195+Septiembre!K195+'Octubre '!K195+Noviembre!K195+'Diciembre '!K195</f>
        <v>0</v>
      </c>
      <c r="L195" s="20">
        <f>+enero!L195+Febrero!L195+'Marzo '!L195+'Abril '!L195+'Mayo '!L195+Junio!L195+Julio!L195+Agosto!L195+Septiembre!L195+'Octubre '!L195+Noviembre!L195+'Diciembre '!L195</f>
        <v>0</v>
      </c>
      <c r="M195" s="20">
        <f>+enero!M195+Febrero!M195+'Marzo '!M195+'Abril '!M195+'Mayo '!M195+Junio!M195+Julio!M195+Agosto!M195+Septiembre!M195+'Octubre '!M195+Noviembre!M195+'Diciembre '!M195</f>
        <v>0</v>
      </c>
      <c r="N195" s="20">
        <f>+enero!N195+Febrero!N195+'Marzo '!N195+'Abril '!N195+'Mayo '!N195+Junio!N195+Julio!N195+Agosto!N195+Septiembre!N195+'Octubre '!N195+Noviembre!N195+'Diciembre '!N195</f>
        <v>0</v>
      </c>
      <c r="O195" s="20">
        <f>+enero!O195+Febrero!O195+'Marzo '!O195+'Abril '!O195+'Mayo '!O195+Junio!O195+Julio!O195+Agosto!O195+Septiembre!O195+'Octubre '!O195+Noviembre!O195+'Diciembre '!O195</f>
        <v>0</v>
      </c>
      <c r="P195" s="20">
        <f>+enero!P195+Febrero!P195+'Marzo '!P195+'Abril '!P195+'Mayo '!P195+Junio!P195+Julio!P195+Agosto!P195+Septiembre!P195+'Octubre '!P195+Noviembre!P195+'Diciembre '!P195</f>
        <v>0</v>
      </c>
      <c r="Q195" s="20">
        <f>+enero!Q195+Febrero!Q195+'Marzo '!Q195+'Abril '!Q195+'Mayo '!Q195+Junio!Q195+Julio!Q195+Agosto!Q195+Septiembre!Q195+'Octubre '!Q195+Noviembre!Q195+'Diciembre '!Q195</f>
        <v>1</v>
      </c>
      <c r="R195" s="20">
        <f>+enero!R195+Febrero!R195+'Marzo '!R195+'Abril '!R195+'Mayo '!R195+Junio!R195+Julio!R195+Agosto!R195+Septiembre!R195+'Octubre '!R195+Noviembre!R195+'Diciembre '!R195</f>
        <v>0</v>
      </c>
      <c r="S195" s="20">
        <f>+enero!S195+Febrero!S195+'Marzo '!S195+'Abril '!S195+'Mayo '!S195+Junio!S195+Julio!S195+Agosto!S195+Septiembre!S195+'Octubre '!S195+Noviembre!S195+'Diciembre '!S195</f>
        <v>0</v>
      </c>
      <c r="T195" s="20">
        <f>+enero!T195+Febrero!T195+'Marzo '!T195+'Abril '!T195+'Mayo '!T195+Junio!T195+Julio!T195+Agosto!T195+Septiembre!T195+'Octubre '!T195+Noviembre!T195+'Diciembre '!T195</f>
        <v>0</v>
      </c>
      <c r="U195" s="20">
        <f>+enero!U195+Febrero!U195+'Marzo '!U195+'Abril '!U195+'Mayo '!U195+Junio!U195+Julio!U195+Agosto!U195+Septiembre!U195+'Octubre '!U195+Noviembre!U195+'Diciembre '!U195</f>
        <v>0</v>
      </c>
      <c r="V195" s="20">
        <f>+enero!V195+Febrero!V195+'Marzo '!V195+'Abril '!V195+'Mayo '!V195+Junio!V195+Julio!V195+Agosto!V195+Septiembre!V195+'Octubre '!V195+Noviembre!V195+'Diciembre '!V195</f>
        <v>0</v>
      </c>
      <c r="W195" s="20">
        <f>+enero!W195+Febrero!W195+'Marzo '!W195+'Abril '!W195+'Mayo '!W195+Junio!W195+Julio!W195+Agosto!W195+Septiembre!W195+'Octubre '!W195+Noviembre!W195+'Diciembre '!W195</f>
        <v>0</v>
      </c>
      <c r="X195" s="20">
        <f>+enero!X195+Febrero!X195+'Marzo '!X195+'Abril '!X195+'Mayo '!X195+Junio!X195+Julio!X195+Agosto!X195+Septiembre!X195+'Octubre '!X195+Noviembre!X195+'Diciembre '!X195</f>
        <v>0</v>
      </c>
      <c r="Y195" s="20">
        <f>+enero!Y195+Febrero!Y195+'Marzo '!Y195+'Abril '!Y195+'Mayo '!Y195+Junio!Y195+Julio!Y195+Agosto!Y195+Septiembre!Y195+'Octubre '!Y195+Noviembre!Y195+'Diciembre '!Y195</f>
        <v>0</v>
      </c>
      <c r="Z195" s="20">
        <f>+enero!Z195+Febrero!Z195+'Marzo '!Z195+'Abril '!Z195+'Mayo '!Z195+Junio!Z195+Julio!Z195+Agosto!Z195+Septiembre!Z195+'Octubre '!Z195+Noviembre!Z195+'Diciembre '!Z195</f>
        <v>0</v>
      </c>
      <c r="AA195" s="20">
        <f>+enero!AA195+Febrero!AA195+'Marzo '!AA195+'Abril '!AA195+'Mayo '!AA195+Junio!AA195+Julio!AA195+Agosto!AA195+Septiembre!AA195+'Octubre '!AA195+Noviembre!AA195+'Diciembre '!AA195</f>
        <v>0</v>
      </c>
      <c r="AB195" s="20">
        <f>+enero!AB195+Febrero!AB195+'Marzo '!AB195+'Abril '!AB195+'Mayo '!AB195+Junio!AB195+Julio!AB195+Agosto!AB195+Septiembre!AB195+'Octubre '!AB195+Noviembre!AB195+'Diciembre '!AB195</f>
        <v>0</v>
      </c>
      <c r="AC195" s="20">
        <f>+enero!AC195+Febrero!AC195+'Marzo '!AC195+'Abril '!AC195+'Mayo '!AC195+Junio!AC195+Julio!AC195+Agosto!AC195+Septiembre!AC195+'Octubre '!AC195+Noviembre!AC195+'Diciembre '!AC195</f>
        <v>0</v>
      </c>
      <c r="AD195" s="20">
        <f>+enero!AD195+Febrero!AD195+'Marzo '!AD195+'Abril '!AD195+'Mayo '!AD195+Junio!AD195+Julio!AD195+Agosto!AD195+Septiembre!AD195+'Octubre '!AD195+Noviembre!AD195+'Diciembre '!AD195</f>
        <v>0</v>
      </c>
      <c r="AE195" s="20">
        <f>+enero!AE195+Febrero!AE195+'Marzo '!AE195+'Abril '!AE195+'Mayo '!AE195+Junio!AE195+Julio!AE195+Agosto!AE195+Septiembre!AE195+'Octubre '!AE195+Noviembre!AE195+'Diciembre '!AE195</f>
        <v>0</v>
      </c>
      <c r="AF195" s="20">
        <f>+enero!AF195+Febrero!AF195+'Marzo '!AF195+'Abril '!AF195+'Mayo '!AF195+Junio!AF195+Julio!AF195+Agosto!AF195+Septiembre!AF195+'Octubre '!AF195+Noviembre!AF195+'Diciembre '!AF195</f>
        <v>0</v>
      </c>
      <c r="AG195" s="20">
        <f>+enero!AG195+Febrero!AG195+'Marzo '!AG195+'Abril '!AG195+'Mayo '!AG195+Junio!AG195+Julio!AG195+Agosto!AG195+Septiembre!AG195+'Octubre '!AG195+Noviembre!AG195+'Diciembre '!AG195</f>
        <v>0</v>
      </c>
      <c r="AH195" s="20">
        <f>+enero!AH195+Febrero!AH195+'Marzo '!AH195+'Abril '!AH195+'Mayo '!AH195+Junio!AH195+Julio!AH195+Agosto!AH195+Septiembre!AH195+'Octubre '!AH195+Noviembre!AH195+'Diciembre '!AH195</f>
        <v>0</v>
      </c>
      <c r="AI195" s="20">
        <f>+enero!AI195+Febrero!AI195+'Marzo '!AI195+'Abril '!AI195+'Mayo '!AI195+Junio!AI195+Julio!AI195+Agosto!AI195+Septiembre!AI195+'Octubre '!AI195+Noviembre!AI195+'Diciembre '!AI195</f>
        <v>0</v>
      </c>
      <c r="AJ195" s="20">
        <f>+enero!AJ195+Febrero!AJ195+'Marzo '!AJ195+'Abril '!AJ195+'Mayo '!AJ195+Junio!AJ195+Julio!AJ195+Agosto!AJ195+Septiembre!AJ195+'Octubre '!AJ195+Noviembre!AJ195+'Diciembre '!AJ195</f>
        <v>0</v>
      </c>
      <c r="AK195" s="20">
        <f>+enero!AK195+Febrero!AK195+'Marzo '!AK195+'Abril '!AK195+'Mayo '!AK195+Junio!AK195+Julio!AK195+Agosto!AK195+Septiembre!AK195+'Octubre '!AK195+Noviembre!AK195+'Diciembre '!AK195</f>
        <v>0</v>
      </c>
      <c r="AL195" s="20">
        <f>+enero!AL195+Febrero!AL195+'Marzo '!AL195+'Abril '!AL195+'Mayo '!AL195+Junio!AL195+Julio!AL195+Agosto!AL195+Septiembre!AL195+'Octubre '!AL195+Noviembre!AL195+'Diciembre '!AL195</f>
        <v>0</v>
      </c>
      <c r="AM195" s="20">
        <f>+enero!AM195+Febrero!AM195+'Marzo '!AM195+'Abril '!AM195+'Mayo '!AM195+Junio!AM195+Julio!AM195+Agosto!AM195+Septiembre!AM195+'Octubre '!AM195+Noviembre!AM195+'Diciembre '!AM195</f>
        <v>0</v>
      </c>
      <c r="AN195" s="20">
        <f>+enero!AN195+Febrero!AN195+'Marzo '!AN195+'Abril '!AN195+'Mayo '!AN195+Junio!AN195+Julio!AN195+Agosto!AN195+Septiembre!AN195+'Octubre '!AN195+Noviembre!AN195+'Diciembre '!AN195</f>
        <v>0</v>
      </c>
      <c r="AO195" s="20">
        <f>+enero!AO195+Febrero!AO195+'Marzo '!AO195+'Abril '!AO195+'Mayo '!AO195+Junio!AO195+Julio!AO195+Agosto!AO195+Septiembre!AO195+'Octubre '!AO195+Noviembre!AO195+'Diciembre '!AO195</f>
        <v>0</v>
      </c>
      <c r="AP195" s="20">
        <f>+enero!AP195+Febrero!AP195+'Marzo '!AP195+'Abril '!AP195+'Mayo '!AP195+Junio!AP195+Julio!AP195+Agosto!AP195+Septiembre!AP195+'Octubre '!AP195+Noviembre!AP195+'Diciembre '!AP195</f>
        <v>1</v>
      </c>
      <c r="AQ195" s="20">
        <f>+enero!AQ195+Febrero!AQ195+'Marzo '!AQ195+'Abril '!AQ195+'Mayo '!AQ195+Junio!AQ195+Julio!AQ195+Agosto!AQ195+Septiembre!AQ195+'Octubre '!AQ195+Noviembre!AQ195+'Diciembre '!AQ195</f>
        <v>0</v>
      </c>
      <c r="AR195" s="20">
        <f>+enero!AR195+Febrero!AR195+'Marzo '!AR195+'Abril '!AR195+'Mayo '!AR195+Junio!AR195+Julio!AR195+Agosto!AR195+Septiembre!AR195+'Octubre '!AR195+Noviembre!AR195+'Diciembre '!AR195</f>
        <v>0</v>
      </c>
      <c r="AS195" s="20">
        <f>+enero!AS195+Febrero!AS195+'Marzo '!AS195+'Abril '!AS195+'Mayo '!AS195+Junio!AS195+Julio!AS195+Agosto!AS195+Septiembre!AS195+'Octubre '!AS195+Noviembre!AS195+'Diciembre '!AS195</f>
        <v>0</v>
      </c>
      <c r="AT195" s="20">
        <f>+enero!AT195+Febrero!AT195+'Marzo '!AT195+'Abril '!AT195+'Mayo '!AT195+Junio!AT195+Julio!AT195+Agosto!AT195+Septiembre!AT195+'Octubre '!AT195+Noviembre!AT195+'Diciembre '!AT195</f>
        <v>0</v>
      </c>
      <c r="AU195" s="20">
        <f>+enero!AU195+Febrero!AU195+'Marzo '!AU195+'Abril '!AU195+'Mayo '!AU195+Junio!AU195+Julio!AU195+Agosto!AU195+Septiembre!AU195+'Octubre '!AU195+Noviembre!AU195+'Diciembre '!AU195</f>
        <v>0</v>
      </c>
      <c r="AV195" s="310" t="s">
        <v>194</v>
      </c>
      <c r="BY195" s="227"/>
      <c r="BZ195" s="227"/>
      <c r="CA195" s="227"/>
      <c r="CB195" s="227"/>
      <c r="CC195" s="227"/>
      <c r="CD195" s="227"/>
      <c r="CE195" s="227"/>
      <c r="CF195" s="227"/>
      <c r="CG195" s="494">
        <v>0</v>
      </c>
      <c r="CH195" s="494">
        <v>0</v>
      </c>
      <c r="CI195" s="494">
        <v>0</v>
      </c>
      <c r="CJ195" s="494"/>
      <c r="CK195" s="494"/>
      <c r="CL195" s="494"/>
      <c r="CM195" s="494"/>
      <c r="CN195" s="494"/>
      <c r="CO195" s="227"/>
    </row>
    <row r="196" spans="1:93" s="226" customFormat="1" x14ac:dyDescent="0.2">
      <c r="A196" s="1215" t="s">
        <v>126</v>
      </c>
      <c r="B196" s="1215"/>
      <c r="C196" s="1215"/>
      <c r="D196" s="399">
        <f t="shared" si="27"/>
        <v>0</v>
      </c>
      <c r="E196" s="399">
        <f t="shared" si="30"/>
        <v>0</v>
      </c>
      <c r="F196" s="399">
        <f t="shared" si="31"/>
        <v>0</v>
      </c>
      <c r="G196" s="20">
        <f>+enero!G196+Febrero!G196+'Marzo '!G196+'Abril '!G196+'Mayo '!G196+Junio!G196+Julio!G196+Agosto!G196+Septiembre!G196+'Octubre '!G196+Noviembre!G196+'Diciembre '!G196</f>
        <v>0</v>
      </c>
      <c r="H196" s="20">
        <f>+enero!H196+Febrero!H196+'Marzo '!H196+'Abril '!H196+'Mayo '!H196+Junio!H196+Julio!H196+Agosto!H196+Septiembre!H196+'Octubre '!H196+Noviembre!H196+'Diciembre '!H196</f>
        <v>0</v>
      </c>
      <c r="I196" s="20">
        <f>+enero!I196+Febrero!I196+'Marzo '!I196+'Abril '!I196+'Mayo '!I196+Junio!I196+Julio!I196+Agosto!I196+Septiembre!I196+'Octubre '!I196+Noviembre!I196+'Diciembre '!I196</f>
        <v>0</v>
      </c>
      <c r="J196" s="20">
        <f>+enero!J196+Febrero!J196+'Marzo '!J196+'Abril '!J196+'Mayo '!J196+Junio!J196+Julio!J196+Agosto!J196+Septiembre!J196+'Octubre '!J196+Noviembre!J196+'Diciembre '!J196</f>
        <v>0</v>
      </c>
      <c r="K196" s="20">
        <f>+enero!K196+Febrero!K196+'Marzo '!K196+'Abril '!K196+'Mayo '!K196+Junio!K196+Julio!K196+Agosto!K196+Septiembre!K196+'Octubre '!K196+Noviembre!K196+'Diciembre '!K196</f>
        <v>0</v>
      </c>
      <c r="L196" s="20">
        <f>+enero!L196+Febrero!L196+'Marzo '!L196+'Abril '!L196+'Mayo '!L196+Junio!L196+Julio!L196+Agosto!L196+Septiembre!L196+'Octubre '!L196+Noviembre!L196+'Diciembre '!L196</f>
        <v>0</v>
      </c>
      <c r="M196" s="20">
        <f>+enero!M196+Febrero!M196+'Marzo '!M196+'Abril '!M196+'Mayo '!M196+Junio!M196+Julio!M196+Agosto!M196+Septiembre!M196+'Octubre '!M196+Noviembre!M196+'Diciembre '!M196</f>
        <v>0</v>
      </c>
      <c r="N196" s="20">
        <f>+enero!N196+Febrero!N196+'Marzo '!N196+'Abril '!N196+'Mayo '!N196+Junio!N196+Julio!N196+Agosto!N196+Septiembre!N196+'Octubre '!N196+Noviembre!N196+'Diciembre '!N196</f>
        <v>0</v>
      </c>
      <c r="O196" s="20">
        <f>+enero!O196+Febrero!O196+'Marzo '!O196+'Abril '!O196+'Mayo '!O196+Junio!O196+Julio!O196+Agosto!O196+Septiembre!O196+'Octubre '!O196+Noviembre!O196+'Diciembre '!O196</f>
        <v>0</v>
      </c>
      <c r="P196" s="20">
        <f>+enero!P196+Febrero!P196+'Marzo '!P196+'Abril '!P196+'Mayo '!P196+Junio!P196+Julio!P196+Agosto!P196+Septiembre!P196+'Octubre '!P196+Noviembre!P196+'Diciembre '!P196</f>
        <v>0</v>
      </c>
      <c r="Q196" s="20">
        <f>+enero!Q196+Febrero!Q196+'Marzo '!Q196+'Abril '!Q196+'Mayo '!Q196+Junio!Q196+Julio!Q196+Agosto!Q196+Septiembre!Q196+'Octubre '!Q196+Noviembre!Q196+'Diciembre '!Q196</f>
        <v>0</v>
      </c>
      <c r="R196" s="20">
        <f>+enero!R196+Febrero!R196+'Marzo '!R196+'Abril '!R196+'Mayo '!R196+Junio!R196+Julio!R196+Agosto!R196+Septiembre!R196+'Octubre '!R196+Noviembre!R196+'Diciembre '!R196</f>
        <v>0</v>
      </c>
      <c r="S196" s="20">
        <f>+enero!S196+Febrero!S196+'Marzo '!S196+'Abril '!S196+'Mayo '!S196+Junio!S196+Julio!S196+Agosto!S196+Septiembre!S196+'Octubre '!S196+Noviembre!S196+'Diciembre '!S196</f>
        <v>0</v>
      </c>
      <c r="T196" s="20">
        <f>+enero!T196+Febrero!T196+'Marzo '!T196+'Abril '!T196+'Mayo '!T196+Junio!T196+Julio!T196+Agosto!T196+Septiembre!T196+'Octubre '!T196+Noviembre!T196+'Diciembre '!T196</f>
        <v>0</v>
      </c>
      <c r="U196" s="20">
        <f>+enero!U196+Febrero!U196+'Marzo '!U196+'Abril '!U196+'Mayo '!U196+Junio!U196+Julio!U196+Agosto!U196+Septiembre!U196+'Octubre '!U196+Noviembre!U196+'Diciembre '!U196</f>
        <v>0</v>
      </c>
      <c r="V196" s="20">
        <f>+enero!V196+Febrero!V196+'Marzo '!V196+'Abril '!V196+'Mayo '!V196+Junio!V196+Julio!V196+Agosto!V196+Septiembre!V196+'Octubre '!V196+Noviembre!V196+'Diciembre '!V196</f>
        <v>0</v>
      </c>
      <c r="W196" s="20">
        <f>+enero!W196+Febrero!W196+'Marzo '!W196+'Abril '!W196+'Mayo '!W196+Junio!W196+Julio!W196+Agosto!W196+Septiembre!W196+'Octubre '!W196+Noviembre!W196+'Diciembre '!W196</f>
        <v>0</v>
      </c>
      <c r="X196" s="20">
        <f>+enero!X196+Febrero!X196+'Marzo '!X196+'Abril '!X196+'Mayo '!X196+Junio!X196+Julio!X196+Agosto!X196+Septiembre!X196+'Octubre '!X196+Noviembre!X196+'Diciembre '!X196</f>
        <v>0</v>
      </c>
      <c r="Y196" s="20">
        <f>+enero!Y196+Febrero!Y196+'Marzo '!Y196+'Abril '!Y196+'Mayo '!Y196+Junio!Y196+Julio!Y196+Agosto!Y196+Septiembre!Y196+'Octubre '!Y196+Noviembre!Y196+'Diciembre '!Y196</f>
        <v>0</v>
      </c>
      <c r="Z196" s="20">
        <f>+enero!Z196+Febrero!Z196+'Marzo '!Z196+'Abril '!Z196+'Mayo '!Z196+Junio!Z196+Julio!Z196+Agosto!Z196+Septiembre!Z196+'Octubre '!Z196+Noviembre!Z196+'Diciembre '!Z196</f>
        <v>0</v>
      </c>
      <c r="AA196" s="20">
        <f>+enero!AA196+Febrero!AA196+'Marzo '!AA196+'Abril '!AA196+'Mayo '!AA196+Junio!AA196+Julio!AA196+Agosto!AA196+Septiembre!AA196+'Octubre '!AA196+Noviembre!AA196+'Diciembre '!AA196</f>
        <v>0</v>
      </c>
      <c r="AB196" s="20">
        <f>+enero!AB196+Febrero!AB196+'Marzo '!AB196+'Abril '!AB196+'Mayo '!AB196+Junio!AB196+Julio!AB196+Agosto!AB196+Septiembre!AB196+'Octubre '!AB196+Noviembre!AB196+'Diciembre '!AB196</f>
        <v>0</v>
      </c>
      <c r="AC196" s="20">
        <f>+enero!AC196+Febrero!AC196+'Marzo '!AC196+'Abril '!AC196+'Mayo '!AC196+Junio!AC196+Julio!AC196+Agosto!AC196+Septiembre!AC196+'Octubre '!AC196+Noviembre!AC196+'Diciembre '!AC196</f>
        <v>0</v>
      </c>
      <c r="AD196" s="20">
        <f>+enero!AD196+Febrero!AD196+'Marzo '!AD196+'Abril '!AD196+'Mayo '!AD196+Junio!AD196+Julio!AD196+Agosto!AD196+Septiembre!AD196+'Octubre '!AD196+Noviembre!AD196+'Diciembre '!AD196</f>
        <v>0</v>
      </c>
      <c r="AE196" s="20">
        <f>+enero!AE196+Febrero!AE196+'Marzo '!AE196+'Abril '!AE196+'Mayo '!AE196+Junio!AE196+Julio!AE196+Agosto!AE196+Septiembre!AE196+'Octubre '!AE196+Noviembre!AE196+'Diciembre '!AE196</f>
        <v>0</v>
      </c>
      <c r="AF196" s="20">
        <f>+enero!AF196+Febrero!AF196+'Marzo '!AF196+'Abril '!AF196+'Mayo '!AF196+Junio!AF196+Julio!AF196+Agosto!AF196+Septiembre!AF196+'Octubre '!AF196+Noviembre!AF196+'Diciembre '!AF196</f>
        <v>0</v>
      </c>
      <c r="AG196" s="20">
        <f>+enero!AG196+Febrero!AG196+'Marzo '!AG196+'Abril '!AG196+'Mayo '!AG196+Junio!AG196+Julio!AG196+Agosto!AG196+Septiembre!AG196+'Octubre '!AG196+Noviembre!AG196+'Diciembre '!AG196</f>
        <v>0</v>
      </c>
      <c r="AH196" s="20">
        <f>+enero!AH196+Febrero!AH196+'Marzo '!AH196+'Abril '!AH196+'Mayo '!AH196+Junio!AH196+Julio!AH196+Agosto!AH196+Septiembre!AH196+'Octubre '!AH196+Noviembre!AH196+'Diciembre '!AH196</f>
        <v>0</v>
      </c>
      <c r="AI196" s="20">
        <f>+enero!AI196+Febrero!AI196+'Marzo '!AI196+'Abril '!AI196+'Mayo '!AI196+Junio!AI196+Julio!AI196+Agosto!AI196+Septiembre!AI196+'Octubre '!AI196+Noviembre!AI196+'Diciembre '!AI196</f>
        <v>0</v>
      </c>
      <c r="AJ196" s="20">
        <f>+enero!AJ196+Febrero!AJ196+'Marzo '!AJ196+'Abril '!AJ196+'Mayo '!AJ196+Junio!AJ196+Julio!AJ196+Agosto!AJ196+Septiembre!AJ196+'Octubre '!AJ196+Noviembre!AJ196+'Diciembre '!AJ196</f>
        <v>0</v>
      </c>
      <c r="AK196" s="20">
        <f>+enero!AK196+Febrero!AK196+'Marzo '!AK196+'Abril '!AK196+'Mayo '!AK196+Junio!AK196+Julio!AK196+Agosto!AK196+Septiembre!AK196+'Octubre '!AK196+Noviembre!AK196+'Diciembre '!AK196</f>
        <v>0</v>
      </c>
      <c r="AL196" s="20">
        <f>+enero!AL196+Febrero!AL196+'Marzo '!AL196+'Abril '!AL196+'Mayo '!AL196+Junio!AL196+Julio!AL196+Agosto!AL196+Septiembre!AL196+'Octubre '!AL196+Noviembre!AL196+'Diciembre '!AL196</f>
        <v>0</v>
      </c>
      <c r="AM196" s="20">
        <f>+enero!AM196+Febrero!AM196+'Marzo '!AM196+'Abril '!AM196+'Mayo '!AM196+Junio!AM196+Julio!AM196+Agosto!AM196+Septiembre!AM196+'Octubre '!AM196+Noviembre!AM196+'Diciembre '!AM196</f>
        <v>0</v>
      </c>
      <c r="AN196" s="20">
        <f>+enero!AN196+Febrero!AN196+'Marzo '!AN196+'Abril '!AN196+'Mayo '!AN196+Junio!AN196+Julio!AN196+Agosto!AN196+Septiembre!AN196+'Octubre '!AN196+Noviembre!AN196+'Diciembre '!AN196</f>
        <v>0</v>
      </c>
      <c r="AO196" s="20">
        <f>+enero!AO196+Febrero!AO196+'Marzo '!AO196+'Abril '!AO196+'Mayo '!AO196+Junio!AO196+Julio!AO196+Agosto!AO196+Septiembre!AO196+'Octubre '!AO196+Noviembre!AO196+'Diciembre '!AO196</f>
        <v>0</v>
      </c>
      <c r="AP196" s="20">
        <f>+enero!AP196+Febrero!AP196+'Marzo '!AP196+'Abril '!AP196+'Mayo '!AP196+Junio!AP196+Julio!AP196+Agosto!AP196+Septiembre!AP196+'Octubre '!AP196+Noviembre!AP196+'Diciembre '!AP196</f>
        <v>0</v>
      </c>
      <c r="AQ196" s="20">
        <f>+enero!AQ196+Febrero!AQ196+'Marzo '!AQ196+'Abril '!AQ196+'Mayo '!AQ196+Junio!AQ196+Julio!AQ196+Agosto!AQ196+Septiembre!AQ196+'Octubre '!AQ196+Noviembre!AQ196+'Diciembre '!AQ196</f>
        <v>0</v>
      </c>
      <c r="AR196" s="20">
        <f>+enero!AR196+Febrero!AR196+'Marzo '!AR196+'Abril '!AR196+'Mayo '!AR196+Junio!AR196+Julio!AR196+Agosto!AR196+Septiembre!AR196+'Octubre '!AR196+Noviembre!AR196+'Diciembre '!AR196</f>
        <v>0</v>
      </c>
      <c r="AS196" s="20">
        <f>+enero!AS196+Febrero!AS196+'Marzo '!AS196+'Abril '!AS196+'Mayo '!AS196+Junio!AS196+Julio!AS196+Agosto!AS196+Septiembre!AS196+'Octubre '!AS196+Noviembre!AS196+'Diciembre '!AS196</f>
        <v>0</v>
      </c>
      <c r="AT196" s="20">
        <f>+enero!AT196+Febrero!AT196+'Marzo '!AT196+'Abril '!AT196+'Mayo '!AT196+Junio!AT196+Julio!AT196+Agosto!AT196+Septiembre!AT196+'Octubre '!AT196+Noviembre!AT196+'Diciembre '!AT196</f>
        <v>0</v>
      </c>
      <c r="AU196" s="20">
        <f>+enero!AU196+Febrero!AU196+'Marzo '!AU196+'Abril '!AU196+'Mayo '!AU196+Junio!AU196+Julio!AU196+Agosto!AU196+Septiembre!AU196+'Octubre '!AU196+Noviembre!AU196+'Diciembre '!AU196</f>
        <v>0</v>
      </c>
      <c r="AV196" s="310" t="s">
        <v>194</v>
      </c>
      <c r="BY196" s="227"/>
      <c r="BZ196" s="227"/>
      <c r="CA196" s="227"/>
      <c r="CB196" s="227"/>
      <c r="CC196" s="227"/>
      <c r="CD196" s="227"/>
      <c r="CE196" s="227"/>
      <c r="CF196" s="227"/>
      <c r="CG196" s="494">
        <v>0</v>
      </c>
      <c r="CH196" s="494">
        <v>0</v>
      </c>
      <c r="CI196" s="494">
        <v>0</v>
      </c>
      <c r="CJ196" s="494"/>
      <c r="CK196" s="494"/>
      <c r="CL196" s="494"/>
      <c r="CM196" s="494"/>
      <c r="CN196" s="494"/>
      <c r="CO196" s="227"/>
    </row>
    <row r="197" spans="1:93" s="226" customFormat="1" x14ac:dyDescent="0.2">
      <c r="A197" s="1215" t="s">
        <v>127</v>
      </c>
      <c r="B197" s="1215"/>
      <c r="C197" s="1215"/>
      <c r="D197" s="399">
        <f t="shared" si="27"/>
        <v>28</v>
      </c>
      <c r="E197" s="399">
        <f t="shared" si="30"/>
        <v>19</v>
      </c>
      <c r="F197" s="399">
        <f t="shared" si="31"/>
        <v>9</v>
      </c>
      <c r="G197" s="20">
        <f>+enero!G197+Febrero!G197+'Marzo '!G197+'Abril '!G197+'Mayo '!G197+Junio!G197+Julio!G197+Agosto!G197+Septiembre!G197+'Octubre '!G197+Noviembre!G197+'Diciembre '!G197</f>
        <v>10</v>
      </c>
      <c r="H197" s="20">
        <f>+enero!H197+Febrero!H197+'Marzo '!H197+'Abril '!H197+'Mayo '!H197+Junio!H197+Julio!H197+Agosto!H197+Septiembre!H197+'Octubre '!H197+Noviembre!H197+'Diciembre '!H197</f>
        <v>5</v>
      </c>
      <c r="I197" s="20">
        <f>+enero!I197+Febrero!I197+'Marzo '!I197+'Abril '!I197+'Mayo '!I197+Junio!I197+Julio!I197+Agosto!I197+Septiembre!I197+'Octubre '!I197+Noviembre!I197+'Diciembre '!I197</f>
        <v>3</v>
      </c>
      <c r="J197" s="20">
        <f>+enero!J197+Febrero!J197+'Marzo '!J197+'Abril '!J197+'Mayo '!J197+Junio!J197+Julio!J197+Agosto!J197+Septiembre!J197+'Octubre '!J197+Noviembre!J197+'Diciembre '!J197</f>
        <v>0</v>
      </c>
      <c r="K197" s="20">
        <f>+enero!K197+Febrero!K197+'Marzo '!K197+'Abril '!K197+'Mayo '!K197+Junio!K197+Julio!K197+Agosto!K197+Septiembre!K197+'Octubre '!K197+Noviembre!K197+'Diciembre '!K197</f>
        <v>2</v>
      </c>
      <c r="L197" s="20">
        <f>+enero!L197+Febrero!L197+'Marzo '!L197+'Abril '!L197+'Mayo '!L197+Junio!L197+Julio!L197+Agosto!L197+Septiembre!L197+'Octubre '!L197+Noviembre!L197+'Diciembre '!L197</f>
        <v>2</v>
      </c>
      <c r="M197" s="20">
        <f>+enero!M197+Febrero!M197+'Marzo '!M197+'Abril '!M197+'Mayo '!M197+Junio!M197+Julio!M197+Agosto!M197+Septiembre!M197+'Octubre '!M197+Noviembre!M197+'Diciembre '!M197</f>
        <v>2</v>
      </c>
      <c r="N197" s="20">
        <f>+enero!N197+Febrero!N197+'Marzo '!N197+'Abril '!N197+'Mayo '!N197+Junio!N197+Julio!N197+Agosto!N197+Septiembre!N197+'Octubre '!N197+Noviembre!N197+'Diciembre '!N197</f>
        <v>0</v>
      </c>
      <c r="O197" s="20">
        <f>+enero!O197+Febrero!O197+'Marzo '!O197+'Abril '!O197+'Mayo '!O197+Junio!O197+Julio!O197+Agosto!O197+Septiembre!O197+'Octubre '!O197+Noviembre!O197+'Diciembre '!O197</f>
        <v>1</v>
      </c>
      <c r="P197" s="20">
        <f>+enero!P197+Febrero!P197+'Marzo '!P197+'Abril '!P197+'Mayo '!P197+Junio!P197+Julio!P197+Agosto!P197+Septiembre!P197+'Octubre '!P197+Noviembre!P197+'Diciembre '!P197</f>
        <v>0</v>
      </c>
      <c r="Q197" s="20">
        <f>+enero!Q197+Febrero!Q197+'Marzo '!Q197+'Abril '!Q197+'Mayo '!Q197+Junio!Q197+Julio!Q197+Agosto!Q197+Septiembre!Q197+'Octubre '!Q197+Noviembre!Q197+'Diciembre '!Q197</f>
        <v>0</v>
      </c>
      <c r="R197" s="20">
        <f>+enero!R197+Febrero!R197+'Marzo '!R197+'Abril '!R197+'Mayo '!R197+Junio!R197+Julio!R197+Agosto!R197+Septiembre!R197+'Octubre '!R197+Noviembre!R197+'Diciembre '!R197</f>
        <v>0</v>
      </c>
      <c r="S197" s="20">
        <f>+enero!S197+Febrero!S197+'Marzo '!S197+'Abril '!S197+'Mayo '!S197+Junio!S197+Julio!S197+Agosto!S197+Septiembre!S197+'Octubre '!S197+Noviembre!S197+'Diciembre '!S197</f>
        <v>0</v>
      </c>
      <c r="T197" s="20">
        <f>+enero!T197+Febrero!T197+'Marzo '!T197+'Abril '!T197+'Mayo '!T197+Junio!T197+Julio!T197+Agosto!T197+Septiembre!T197+'Octubre '!T197+Noviembre!T197+'Diciembre '!T197</f>
        <v>0</v>
      </c>
      <c r="U197" s="20">
        <f>+enero!U197+Febrero!U197+'Marzo '!U197+'Abril '!U197+'Mayo '!U197+Junio!U197+Julio!U197+Agosto!U197+Septiembre!U197+'Octubre '!U197+Noviembre!U197+'Diciembre '!U197</f>
        <v>0</v>
      </c>
      <c r="V197" s="20">
        <f>+enero!V197+Febrero!V197+'Marzo '!V197+'Abril '!V197+'Mayo '!V197+Junio!V197+Julio!V197+Agosto!V197+Septiembre!V197+'Octubre '!V197+Noviembre!V197+'Diciembre '!V197</f>
        <v>1</v>
      </c>
      <c r="W197" s="20">
        <f>+enero!W197+Febrero!W197+'Marzo '!W197+'Abril '!W197+'Mayo '!W197+Junio!W197+Julio!W197+Agosto!W197+Septiembre!W197+'Octubre '!W197+Noviembre!W197+'Diciembre '!W197</f>
        <v>0</v>
      </c>
      <c r="X197" s="20">
        <f>+enero!X197+Febrero!X197+'Marzo '!X197+'Abril '!X197+'Mayo '!X197+Junio!X197+Julio!X197+Agosto!X197+Septiembre!X197+'Octubre '!X197+Noviembre!X197+'Diciembre '!X197</f>
        <v>0</v>
      </c>
      <c r="Y197" s="20">
        <f>+enero!Y197+Febrero!Y197+'Marzo '!Y197+'Abril '!Y197+'Mayo '!Y197+Junio!Y197+Julio!Y197+Agosto!Y197+Septiembre!Y197+'Octubre '!Y197+Noviembre!Y197+'Diciembre '!Y197</f>
        <v>0</v>
      </c>
      <c r="Z197" s="20">
        <f>+enero!Z197+Febrero!Z197+'Marzo '!Z197+'Abril '!Z197+'Mayo '!Z197+Junio!Z197+Julio!Z197+Agosto!Z197+Septiembre!Z197+'Octubre '!Z197+Noviembre!Z197+'Diciembre '!Z197</f>
        <v>0</v>
      </c>
      <c r="AA197" s="20">
        <f>+enero!AA197+Febrero!AA197+'Marzo '!AA197+'Abril '!AA197+'Mayo '!AA197+Junio!AA197+Julio!AA197+Agosto!AA197+Septiembre!AA197+'Octubre '!AA197+Noviembre!AA197+'Diciembre '!AA197</f>
        <v>0</v>
      </c>
      <c r="AB197" s="20">
        <f>+enero!AB197+Febrero!AB197+'Marzo '!AB197+'Abril '!AB197+'Mayo '!AB197+Junio!AB197+Julio!AB197+Agosto!AB197+Septiembre!AB197+'Octubre '!AB197+Noviembre!AB197+'Diciembre '!AB197</f>
        <v>0</v>
      </c>
      <c r="AC197" s="20">
        <f>+enero!AC197+Febrero!AC197+'Marzo '!AC197+'Abril '!AC197+'Mayo '!AC197+Junio!AC197+Julio!AC197+Agosto!AC197+Septiembre!AC197+'Octubre '!AC197+Noviembre!AC197+'Diciembre '!AC197</f>
        <v>1</v>
      </c>
      <c r="AD197" s="20">
        <f>+enero!AD197+Febrero!AD197+'Marzo '!AD197+'Abril '!AD197+'Mayo '!AD197+Junio!AD197+Julio!AD197+Agosto!AD197+Septiembre!AD197+'Octubre '!AD197+Noviembre!AD197+'Diciembre '!AD197</f>
        <v>0</v>
      </c>
      <c r="AE197" s="20">
        <f>+enero!AE197+Febrero!AE197+'Marzo '!AE197+'Abril '!AE197+'Mayo '!AE197+Junio!AE197+Julio!AE197+Agosto!AE197+Septiembre!AE197+'Octubre '!AE197+Noviembre!AE197+'Diciembre '!AE197</f>
        <v>0</v>
      </c>
      <c r="AF197" s="20">
        <f>+enero!AF197+Febrero!AF197+'Marzo '!AF197+'Abril '!AF197+'Mayo '!AF197+Junio!AF197+Julio!AF197+Agosto!AF197+Septiembre!AF197+'Octubre '!AF197+Noviembre!AF197+'Diciembre '!AF197</f>
        <v>1</v>
      </c>
      <c r="AG197" s="20">
        <f>+enero!AG197+Febrero!AG197+'Marzo '!AG197+'Abril '!AG197+'Mayo '!AG197+Junio!AG197+Julio!AG197+Agosto!AG197+Septiembre!AG197+'Octubre '!AG197+Noviembre!AG197+'Diciembre '!AG197</f>
        <v>0</v>
      </c>
      <c r="AH197" s="20">
        <f>+enero!AH197+Febrero!AH197+'Marzo '!AH197+'Abril '!AH197+'Mayo '!AH197+Junio!AH197+Julio!AH197+Agosto!AH197+Septiembre!AH197+'Octubre '!AH197+Noviembre!AH197+'Diciembre '!AH197</f>
        <v>0</v>
      </c>
      <c r="AI197" s="20">
        <f>+enero!AI197+Febrero!AI197+'Marzo '!AI197+'Abril '!AI197+'Mayo '!AI197+Junio!AI197+Julio!AI197+Agosto!AI197+Septiembre!AI197+'Octubre '!AI197+Noviembre!AI197+'Diciembre '!AI197</f>
        <v>0</v>
      </c>
      <c r="AJ197" s="20">
        <f>+enero!AJ197+Febrero!AJ197+'Marzo '!AJ197+'Abril '!AJ197+'Mayo '!AJ197+Junio!AJ197+Julio!AJ197+Agosto!AJ197+Septiembre!AJ197+'Octubre '!AJ197+Noviembre!AJ197+'Diciembre '!AJ197</f>
        <v>0</v>
      </c>
      <c r="AK197" s="20">
        <f>+enero!AK197+Febrero!AK197+'Marzo '!AK197+'Abril '!AK197+'Mayo '!AK197+Junio!AK197+Julio!AK197+Agosto!AK197+Septiembre!AK197+'Octubre '!AK197+Noviembre!AK197+'Diciembre '!AK197</f>
        <v>0</v>
      </c>
      <c r="AL197" s="20">
        <f>+enero!AL197+Febrero!AL197+'Marzo '!AL197+'Abril '!AL197+'Mayo '!AL197+Junio!AL197+Julio!AL197+Agosto!AL197+Septiembre!AL197+'Octubre '!AL197+Noviembre!AL197+'Diciembre '!AL197</f>
        <v>0</v>
      </c>
      <c r="AM197" s="20">
        <f>+enero!AM197+Febrero!AM197+'Marzo '!AM197+'Abril '!AM197+'Mayo '!AM197+Junio!AM197+Julio!AM197+Agosto!AM197+Septiembre!AM197+'Octubre '!AM197+Noviembre!AM197+'Diciembre '!AM197</f>
        <v>0</v>
      </c>
      <c r="AN197" s="20">
        <f>+enero!AN197+Febrero!AN197+'Marzo '!AN197+'Abril '!AN197+'Mayo '!AN197+Junio!AN197+Julio!AN197+Agosto!AN197+Septiembre!AN197+'Octubre '!AN197+Noviembre!AN197+'Diciembre '!AN197</f>
        <v>0</v>
      </c>
      <c r="AO197" s="20">
        <f>+enero!AO197+Febrero!AO197+'Marzo '!AO197+'Abril '!AO197+'Mayo '!AO197+Junio!AO197+Julio!AO197+Agosto!AO197+Septiembre!AO197+'Octubre '!AO197+Noviembre!AO197+'Diciembre '!AO197</f>
        <v>6</v>
      </c>
      <c r="AP197" s="20">
        <f>+enero!AP197+Febrero!AP197+'Marzo '!AP197+'Abril '!AP197+'Mayo '!AP197+Junio!AP197+Julio!AP197+Agosto!AP197+Septiembre!AP197+'Octubre '!AP197+Noviembre!AP197+'Diciembre '!AP197</f>
        <v>0</v>
      </c>
      <c r="AQ197" s="20">
        <f>+enero!AQ197+Febrero!AQ197+'Marzo '!AQ197+'Abril '!AQ197+'Mayo '!AQ197+Junio!AQ197+Julio!AQ197+Agosto!AQ197+Septiembre!AQ197+'Octubre '!AQ197+Noviembre!AQ197+'Diciembre '!AQ197</f>
        <v>0</v>
      </c>
      <c r="AR197" s="20">
        <f>+enero!AR197+Febrero!AR197+'Marzo '!AR197+'Abril '!AR197+'Mayo '!AR197+Junio!AR197+Julio!AR197+Agosto!AR197+Septiembre!AR197+'Octubre '!AR197+Noviembre!AR197+'Diciembre '!AR197</f>
        <v>0</v>
      </c>
      <c r="AS197" s="20">
        <f>+enero!AS197+Febrero!AS197+'Marzo '!AS197+'Abril '!AS197+'Mayo '!AS197+Junio!AS197+Julio!AS197+Agosto!AS197+Septiembre!AS197+'Octubre '!AS197+Noviembre!AS197+'Diciembre '!AS197</f>
        <v>0</v>
      </c>
      <c r="AT197" s="20">
        <f>+enero!AT197+Febrero!AT197+'Marzo '!AT197+'Abril '!AT197+'Mayo '!AT197+Junio!AT197+Julio!AT197+Agosto!AT197+Septiembre!AT197+'Octubre '!AT197+Noviembre!AT197+'Diciembre '!AT197</f>
        <v>0</v>
      </c>
      <c r="AU197" s="20">
        <f>+enero!AU197+Febrero!AU197+'Marzo '!AU197+'Abril '!AU197+'Mayo '!AU197+Junio!AU197+Julio!AU197+Agosto!AU197+Septiembre!AU197+'Octubre '!AU197+Noviembre!AU197+'Diciembre '!AU197</f>
        <v>0</v>
      </c>
      <c r="AV197" s="310" t="s">
        <v>194</v>
      </c>
      <c r="BY197" s="227"/>
      <c r="BZ197" s="227"/>
      <c r="CA197" s="227"/>
      <c r="CB197" s="227"/>
      <c r="CC197" s="227"/>
      <c r="CD197" s="227"/>
      <c r="CE197" s="227"/>
      <c r="CF197" s="227"/>
      <c r="CG197" s="494">
        <v>0</v>
      </c>
      <c r="CH197" s="494">
        <v>0</v>
      </c>
      <c r="CI197" s="494">
        <v>0</v>
      </c>
      <c r="CJ197" s="494"/>
      <c r="CK197" s="494"/>
      <c r="CL197" s="494"/>
      <c r="CM197" s="494"/>
      <c r="CN197" s="494"/>
      <c r="CO197" s="227"/>
    </row>
    <row r="198" spans="1:93" s="226" customFormat="1" x14ac:dyDescent="0.2">
      <c r="A198" s="1215" t="s">
        <v>128</v>
      </c>
      <c r="B198" s="1215"/>
      <c r="C198" s="1215"/>
      <c r="D198" s="399">
        <f t="shared" si="27"/>
        <v>5</v>
      </c>
      <c r="E198" s="399">
        <f t="shared" si="30"/>
        <v>2</v>
      </c>
      <c r="F198" s="399">
        <f t="shared" si="31"/>
        <v>3</v>
      </c>
      <c r="G198" s="20">
        <f>+enero!G198+Febrero!G198+'Marzo '!G198+'Abril '!G198+'Mayo '!G198+Junio!G198+Julio!G198+Agosto!G198+Septiembre!G198+'Octubre '!G198+Noviembre!G198+'Diciembre '!G198</f>
        <v>0</v>
      </c>
      <c r="H198" s="20">
        <f>+enero!H198+Febrero!H198+'Marzo '!H198+'Abril '!H198+'Mayo '!H198+Junio!H198+Julio!H198+Agosto!H198+Septiembre!H198+'Octubre '!H198+Noviembre!H198+'Diciembre '!H198</f>
        <v>0</v>
      </c>
      <c r="I198" s="20">
        <f>+enero!I198+Febrero!I198+'Marzo '!I198+'Abril '!I198+'Mayo '!I198+Junio!I198+Julio!I198+Agosto!I198+Septiembre!I198+'Octubre '!I198+Noviembre!I198+'Diciembre '!I198</f>
        <v>0</v>
      </c>
      <c r="J198" s="20">
        <f>+enero!J198+Febrero!J198+'Marzo '!J198+'Abril '!J198+'Mayo '!J198+Junio!J198+Julio!J198+Agosto!J198+Septiembre!J198+'Octubre '!J198+Noviembre!J198+'Diciembre '!J198</f>
        <v>0</v>
      </c>
      <c r="K198" s="20">
        <f>+enero!K198+Febrero!K198+'Marzo '!K198+'Abril '!K198+'Mayo '!K198+Junio!K198+Julio!K198+Agosto!K198+Septiembre!K198+'Octubre '!K198+Noviembre!K198+'Diciembre '!K198</f>
        <v>0</v>
      </c>
      <c r="L198" s="20">
        <f>+enero!L198+Febrero!L198+'Marzo '!L198+'Abril '!L198+'Mayo '!L198+Junio!L198+Julio!L198+Agosto!L198+Septiembre!L198+'Octubre '!L198+Noviembre!L198+'Diciembre '!L198</f>
        <v>0</v>
      </c>
      <c r="M198" s="20">
        <f>+enero!M198+Febrero!M198+'Marzo '!M198+'Abril '!M198+'Mayo '!M198+Junio!M198+Julio!M198+Agosto!M198+Septiembre!M198+'Octubre '!M198+Noviembre!M198+'Diciembre '!M198</f>
        <v>0</v>
      </c>
      <c r="N198" s="20">
        <f>+enero!N198+Febrero!N198+'Marzo '!N198+'Abril '!N198+'Mayo '!N198+Junio!N198+Julio!N198+Agosto!N198+Septiembre!N198+'Octubre '!N198+Noviembre!N198+'Diciembre '!N198</f>
        <v>0</v>
      </c>
      <c r="O198" s="20">
        <f>+enero!O198+Febrero!O198+'Marzo '!O198+'Abril '!O198+'Mayo '!O198+Junio!O198+Julio!O198+Agosto!O198+Septiembre!O198+'Octubre '!O198+Noviembre!O198+'Diciembre '!O198</f>
        <v>0</v>
      </c>
      <c r="P198" s="20">
        <f>+enero!P198+Febrero!P198+'Marzo '!P198+'Abril '!P198+'Mayo '!P198+Junio!P198+Julio!P198+Agosto!P198+Septiembre!P198+'Octubre '!P198+Noviembre!P198+'Diciembre '!P198</f>
        <v>0</v>
      </c>
      <c r="Q198" s="20">
        <f>+enero!Q198+Febrero!Q198+'Marzo '!Q198+'Abril '!Q198+'Mayo '!Q198+Junio!Q198+Julio!Q198+Agosto!Q198+Septiembre!Q198+'Octubre '!Q198+Noviembre!Q198+'Diciembre '!Q198</f>
        <v>0</v>
      </c>
      <c r="R198" s="20">
        <f>+enero!R198+Febrero!R198+'Marzo '!R198+'Abril '!R198+'Mayo '!R198+Junio!R198+Julio!R198+Agosto!R198+Septiembre!R198+'Octubre '!R198+Noviembre!R198+'Diciembre '!R198</f>
        <v>1</v>
      </c>
      <c r="S198" s="20">
        <f>+enero!S198+Febrero!S198+'Marzo '!S198+'Abril '!S198+'Mayo '!S198+Junio!S198+Julio!S198+Agosto!S198+Septiembre!S198+'Octubre '!S198+Noviembre!S198+'Diciembre '!S198</f>
        <v>0</v>
      </c>
      <c r="T198" s="20">
        <f>+enero!T198+Febrero!T198+'Marzo '!T198+'Abril '!T198+'Mayo '!T198+Junio!T198+Julio!T198+Agosto!T198+Septiembre!T198+'Octubre '!T198+Noviembre!T198+'Diciembre '!T198</f>
        <v>0</v>
      </c>
      <c r="U198" s="20">
        <f>+enero!U198+Febrero!U198+'Marzo '!U198+'Abril '!U198+'Mayo '!U198+Junio!U198+Julio!U198+Agosto!U198+Septiembre!U198+'Octubre '!U198+Noviembre!U198+'Diciembre '!U198</f>
        <v>0</v>
      </c>
      <c r="V198" s="20">
        <f>+enero!V198+Febrero!V198+'Marzo '!V198+'Abril '!V198+'Mayo '!V198+Junio!V198+Julio!V198+Agosto!V198+Septiembre!V198+'Octubre '!V198+Noviembre!V198+'Diciembre '!V198</f>
        <v>1</v>
      </c>
      <c r="W198" s="20">
        <f>+enero!W198+Febrero!W198+'Marzo '!W198+'Abril '!W198+'Mayo '!W198+Junio!W198+Julio!W198+Agosto!W198+Septiembre!W198+'Octubre '!W198+Noviembre!W198+'Diciembre '!W198</f>
        <v>0</v>
      </c>
      <c r="X198" s="20">
        <f>+enero!X198+Febrero!X198+'Marzo '!X198+'Abril '!X198+'Mayo '!X198+Junio!X198+Julio!X198+Agosto!X198+Septiembre!X198+'Octubre '!X198+Noviembre!X198+'Diciembre '!X198</f>
        <v>0</v>
      </c>
      <c r="Y198" s="20">
        <f>+enero!Y198+Febrero!Y198+'Marzo '!Y198+'Abril '!Y198+'Mayo '!Y198+Junio!Y198+Julio!Y198+Agosto!Y198+Septiembre!Y198+'Octubre '!Y198+Noviembre!Y198+'Diciembre '!Y198</f>
        <v>1</v>
      </c>
      <c r="Z198" s="20">
        <f>+enero!Z198+Febrero!Z198+'Marzo '!Z198+'Abril '!Z198+'Mayo '!Z198+Junio!Z198+Julio!Z198+Agosto!Z198+Septiembre!Z198+'Octubre '!Z198+Noviembre!Z198+'Diciembre '!Z198</f>
        <v>0</v>
      </c>
      <c r="AA198" s="20">
        <f>+enero!AA198+Febrero!AA198+'Marzo '!AA198+'Abril '!AA198+'Mayo '!AA198+Junio!AA198+Julio!AA198+Agosto!AA198+Septiembre!AA198+'Octubre '!AA198+Noviembre!AA198+'Diciembre '!AA198</f>
        <v>0</v>
      </c>
      <c r="AB198" s="20">
        <f>+enero!AB198+Febrero!AB198+'Marzo '!AB198+'Abril '!AB198+'Mayo '!AB198+Junio!AB198+Julio!AB198+Agosto!AB198+Septiembre!AB198+'Octubre '!AB198+Noviembre!AB198+'Diciembre '!AB198</f>
        <v>0</v>
      </c>
      <c r="AC198" s="20">
        <f>+enero!AC198+Febrero!AC198+'Marzo '!AC198+'Abril '!AC198+'Mayo '!AC198+Junio!AC198+Julio!AC198+Agosto!AC198+Septiembre!AC198+'Octubre '!AC198+Noviembre!AC198+'Diciembre '!AC198</f>
        <v>1</v>
      </c>
      <c r="AD198" s="20">
        <f>+enero!AD198+Febrero!AD198+'Marzo '!AD198+'Abril '!AD198+'Mayo '!AD198+Junio!AD198+Julio!AD198+Agosto!AD198+Septiembre!AD198+'Octubre '!AD198+Noviembre!AD198+'Diciembre '!AD198</f>
        <v>1</v>
      </c>
      <c r="AE198" s="20">
        <f>+enero!AE198+Febrero!AE198+'Marzo '!AE198+'Abril '!AE198+'Mayo '!AE198+Junio!AE198+Julio!AE198+Agosto!AE198+Septiembre!AE198+'Octubre '!AE198+Noviembre!AE198+'Diciembre '!AE198</f>
        <v>0</v>
      </c>
      <c r="AF198" s="20">
        <f>+enero!AF198+Febrero!AF198+'Marzo '!AF198+'Abril '!AF198+'Mayo '!AF198+Junio!AF198+Julio!AF198+Agosto!AF198+Septiembre!AF198+'Octubre '!AF198+Noviembre!AF198+'Diciembre '!AF198</f>
        <v>0</v>
      </c>
      <c r="AG198" s="20">
        <f>+enero!AG198+Febrero!AG198+'Marzo '!AG198+'Abril '!AG198+'Mayo '!AG198+Junio!AG198+Julio!AG198+Agosto!AG198+Septiembre!AG198+'Octubre '!AG198+Noviembre!AG198+'Diciembre '!AG198</f>
        <v>0</v>
      </c>
      <c r="AH198" s="20">
        <f>+enero!AH198+Febrero!AH198+'Marzo '!AH198+'Abril '!AH198+'Mayo '!AH198+Junio!AH198+Julio!AH198+Agosto!AH198+Septiembre!AH198+'Octubre '!AH198+Noviembre!AH198+'Diciembre '!AH198</f>
        <v>0</v>
      </c>
      <c r="AI198" s="20">
        <f>+enero!AI198+Febrero!AI198+'Marzo '!AI198+'Abril '!AI198+'Mayo '!AI198+Junio!AI198+Julio!AI198+Agosto!AI198+Septiembre!AI198+'Octubre '!AI198+Noviembre!AI198+'Diciembre '!AI198</f>
        <v>0</v>
      </c>
      <c r="AJ198" s="20">
        <f>+enero!AJ198+Febrero!AJ198+'Marzo '!AJ198+'Abril '!AJ198+'Mayo '!AJ198+Junio!AJ198+Julio!AJ198+Agosto!AJ198+Septiembre!AJ198+'Octubre '!AJ198+Noviembre!AJ198+'Diciembre '!AJ198</f>
        <v>0</v>
      </c>
      <c r="AK198" s="20">
        <f>+enero!AK198+Febrero!AK198+'Marzo '!AK198+'Abril '!AK198+'Mayo '!AK198+Junio!AK198+Julio!AK198+Agosto!AK198+Septiembre!AK198+'Octubre '!AK198+Noviembre!AK198+'Diciembre '!AK198</f>
        <v>0</v>
      </c>
      <c r="AL198" s="20">
        <f>+enero!AL198+Febrero!AL198+'Marzo '!AL198+'Abril '!AL198+'Mayo '!AL198+Junio!AL198+Julio!AL198+Agosto!AL198+Septiembre!AL198+'Octubre '!AL198+Noviembre!AL198+'Diciembre '!AL198</f>
        <v>0</v>
      </c>
      <c r="AM198" s="20">
        <f>+enero!AM198+Febrero!AM198+'Marzo '!AM198+'Abril '!AM198+'Mayo '!AM198+Junio!AM198+Julio!AM198+Agosto!AM198+Septiembre!AM198+'Octubre '!AM198+Noviembre!AM198+'Diciembre '!AM198</f>
        <v>0</v>
      </c>
      <c r="AN198" s="20">
        <f>+enero!AN198+Febrero!AN198+'Marzo '!AN198+'Abril '!AN198+'Mayo '!AN198+Junio!AN198+Julio!AN198+Agosto!AN198+Septiembre!AN198+'Octubre '!AN198+Noviembre!AN198+'Diciembre '!AN198</f>
        <v>0</v>
      </c>
      <c r="AO198" s="20">
        <f>+enero!AO198+Febrero!AO198+'Marzo '!AO198+'Abril '!AO198+'Mayo '!AO198+Junio!AO198+Julio!AO198+Agosto!AO198+Septiembre!AO198+'Octubre '!AO198+Noviembre!AO198+'Diciembre '!AO198</f>
        <v>0</v>
      </c>
      <c r="AP198" s="20">
        <f>+enero!AP198+Febrero!AP198+'Marzo '!AP198+'Abril '!AP198+'Mayo '!AP198+Junio!AP198+Julio!AP198+Agosto!AP198+Septiembre!AP198+'Octubre '!AP198+Noviembre!AP198+'Diciembre '!AP198</f>
        <v>0</v>
      </c>
      <c r="AQ198" s="20">
        <f>+enero!AQ198+Febrero!AQ198+'Marzo '!AQ198+'Abril '!AQ198+'Mayo '!AQ198+Junio!AQ198+Julio!AQ198+Agosto!AQ198+Septiembre!AQ198+'Octubre '!AQ198+Noviembre!AQ198+'Diciembre '!AQ198</f>
        <v>0</v>
      </c>
      <c r="AR198" s="20">
        <f>+enero!AR198+Febrero!AR198+'Marzo '!AR198+'Abril '!AR198+'Mayo '!AR198+Junio!AR198+Julio!AR198+Agosto!AR198+Septiembre!AR198+'Octubre '!AR198+Noviembre!AR198+'Diciembre '!AR198</f>
        <v>0</v>
      </c>
      <c r="AS198" s="20">
        <f>+enero!AS198+Febrero!AS198+'Marzo '!AS198+'Abril '!AS198+'Mayo '!AS198+Junio!AS198+Julio!AS198+Agosto!AS198+Septiembre!AS198+'Octubre '!AS198+Noviembre!AS198+'Diciembre '!AS198</f>
        <v>0</v>
      </c>
      <c r="AT198" s="20">
        <f>+enero!AT198+Febrero!AT198+'Marzo '!AT198+'Abril '!AT198+'Mayo '!AT198+Junio!AT198+Julio!AT198+Agosto!AT198+Septiembre!AT198+'Octubre '!AT198+Noviembre!AT198+'Diciembre '!AT198</f>
        <v>0</v>
      </c>
      <c r="AU198" s="20">
        <f>+enero!AU198+Febrero!AU198+'Marzo '!AU198+'Abril '!AU198+'Mayo '!AU198+Junio!AU198+Julio!AU198+Agosto!AU198+Septiembre!AU198+'Octubre '!AU198+Noviembre!AU198+'Diciembre '!AU198</f>
        <v>0</v>
      </c>
      <c r="AV198" s="310" t="s">
        <v>194</v>
      </c>
      <c r="BY198" s="227"/>
      <c r="BZ198" s="227"/>
      <c r="CA198" s="227"/>
      <c r="CB198" s="227"/>
      <c r="CC198" s="227"/>
      <c r="CD198" s="227"/>
      <c r="CE198" s="227"/>
      <c r="CF198" s="227"/>
      <c r="CG198" s="494">
        <v>0</v>
      </c>
      <c r="CH198" s="494">
        <v>0</v>
      </c>
      <c r="CI198" s="494">
        <v>0</v>
      </c>
      <c r="CJ198" s="494"/>
      <c r="CK198" s="494"/>
      <c r="CL198" s="494"/>
      <c r="CM198" s="494"/>
      <c r="CN198" s="494"/>
      <c r="CO198" s="227"/>
    </row>
    <row r="199" spans="1:93" s="226" customFormat="1" x14ac:dyDescent="0.2">
      <c r="A199" s="1210" t="s">
        <v>129</v>
      </c>
      <c r="B199" s="1284"/>
      <c r="C199" s="1211"/>
      <c r="D199" s="399">
        <f t="shared" si="27"/>
        <v>3</v>
      </c>
      <c r="E199" s="399">
        <f t="shared" si="30"/>
        <v>3</v>
      </c>
      <c r="F199" s="399">
        <f t="shared" si="31"/>
        <v>0</v>
      </c>
      <c r="G199" s="20">
        <f>+enero!G199+Febrero!G199+'Marzo '!G199+'Abril '!G199+'Mayo '!G199+Junio!G199+Julio!G199+Agosto!G199+Septiembre!G199+'Octubre '!G199+Noviembre!G199+'Diciembre '!G199</f>
        <v>0</v>
      </c>
      <c r="H199" s="20">
        <f>+enero!H199+Febrero!H199+'Marzo '!H199+'Abril '!H199+'Mayo '!H199+Junio!H199+Julio!H199+Agosto!H199+Septiembre!H199+'Octubre '!H199+Noviembre!H199+'Diciembre '!H199</f>
        <v>0</v>
      </c>
      <c r="I199" s="20">
        <f>+enero!I199+Febrero!I199+'Marzo '!I199+'Abril '!I199+'Mayo '!I199+Junio!I199+Julio!I199+Agosto!I199+Septiembre!I199+'Octubre '!I199+Noviembre!I199+'Diciembre '!I199</f>
        <v>2</v>
      </c>
      <c r="J199" s="20">
        <f>+enero!J199+Febrero!J199+'Marzo '!J199+'Abril '!J199+'Mayo '!J199+Junio!J199+Julio!J199+Agosto!J199+Septiembre!J199+'Octubre '!J199+Noviembre!J199+'Diciembre '!J199</f>
        <v>0</v>
      </c>
      <c r="K199" s="20">
        <f>+enero!K199+Febrero!K199+'Marzo '!K199+'Abril '!K199+'Mayo '!K199+Junio!K199+Julio!K199+Agosto!K199+Septiembre!K199+'Octubre '!K199+Noviembre!K199+'Diciembre '!K199</f>
        <v>1</v>
      </c>
      <c r="L199" s="20">
        <f>+enero!L199+Febrero!L199+'Marzo '!L199+'Abril '!L199+'Mayo '!L199+Junio!L199+Julio!L199+Agosto!L199+Septiembre!L199+'Octubre '!L199+Noviembre!L199+'Diciembre '!L199</f>
        <v>0</v>
      </c>
      <c r="M199" s="20">
        <f>+enero!M199+Febrero!M199+'Marzo '!M199+'Abril '!M199+'Mayo '!M199+Junio!M199+Julio!M199+Agosto!M199+Septiembre!M199+'Octubre '!M199+Noviembre!M199+'Diciembre '!M199</f>
        <v>0</v>
      </c>
      <c r="N199" s="20">
        <f>+enero!N199+Febrero!N199+'Marzo '!N199+'Abril '!N199+'Mayo '!N199+Junio!N199+Julio!N199+Agosto!N199+Septiembre!N199+'Octubre '!N199+Noviembre!N199+'Diciembre '!N199</f>
        <v>0</v>
      </c>
      <c r="O199" s="20">
        <f>+enero!O199+Febrero!O199+'Marzo '!O199+'Abril '!O199+'Mayo '!O199+Junio!O199+Julio!O199+Agosto!O199+Septiembre!O199+'Octubre '!O199+Noviembre!O199+'Diciembre '!O199</f>
        <v>0</v>
      </c>
      <c r="P199" s="20">
        <f>+enero!P199+Febrero!P199+'Marzo '!P199+'Abril '!P199+'Mayo '!P199+Junio!P199+Julio!P199+Agosto!P199+Septiembre!P199+'Octubre '!P199+Noviembre!P199+'Diciembre '!P199</f>
        <v>0</v>
      </c>
      <c r="Q199" s="20">
        <f>+enero!Q199+Febrero!Q199+'Marzo '!Q199+'Abril '!Q199+'Mayo '!Q199+Junio!Q199+Julio!Q199+Agosto!Q199+Septiembre!Q199+'Octubre '!Q199+Noviembre!Q199+'Diciembre '!Q199</f>
        <v>0</v>
      </c>
      <c r="R199" s="20">
        <f>+enero!R199+Febrero!R199+'Marzo '!R199+'Abril '!R199+'Mayo '!R199+Junio!R199+Julio!R199+Agosto!R199+Septiembre!R199+'Octubre '!R199+Noviembre!R199+'Diciembre '!R199</f>
        <v>0</v>
      </c>
      <c r="S199" s="20">
        <f>+enero!S199+Febrero!S199+'Marzo '!S199+'Abril '!S199+'Mayo '!S199+Junio!S199+Julio!S199+Agosto!S199+Septiembre!S199+'Octubre '!S199+Noviembre!S199+'Diciembre '!S199</f>
        <v>0</v>
      </c>
      <c r="T199" s="20">
        <f>+enero!T199+Febrero!T199+'Marzo '!T199+'Abril '!T199+'Mayo '!T199+Junio!T199+Julio!T199+Agosto!T199+Septiembre!T199+'Octubre '!T199+Noviembre!T199+'Diciembre '!T199</f>
        <v>0</v>
      </c>
      <c r="U199" s="20">
        <f>+enero!U199+Febrero!U199+'Marzo '!U199+'Abril '!U199+'Mayo '!U199+Junio!U199+Julio!U199+Agosto!U199+Septiembre!U199+'Octubre '!U199+Noviembre!U199+'Diciembre '!U199</f>
        <v>0</v>
      </c>
      <c r="V199" s="20">
        <f>+enero!V199+Febrero!V199+'Marzo '!V199+'Abril '!V199+'Mayo '!V199+Junio!V199+Julio!V199+Agosto!V199+Septiembre!V199+'Octubre '!V199+Noviembre!V199+'Diciembre '!V199</f>
        <v>0</v>
      </c>
      <c r="W199" s="20">
        <f>+enero!W199+Febrero!W199+'Marzo '!W199+'Abril '!W199+'Mayo '!W199+Junio!W199+Julio!W199+Agosto!W199+Septiembre!W199+'Octubre '!W199+Noviembre!W199+'Diciembre '!W199</f>
        <v>0</v>
      </c>
      <c r="X199" s="20">
        <f>+enero!X199+Febrero!X199+'Marzo '!X199+'Abril '!X199+'Mayo '!X199+Junio!X199+Julio!X199+Agosto!X199+Septiembre!X199+'Octubre '!X199+Noviembre!X199+'Diciembre '!X199</f>
        <v>0</v>
      </c>
      <c r="Y199" s="20">
        <f>+enero!Y199+Febrero!Y199+'Marzo '!Y199+'Abril '!Y199+'Mayo '!Y199+Junio!Y199+Julio!Y199+Agosto!Y199+Septiembre!Y199+'Octubre '!Y199+Noviembre!Y199+'Diciembre '!Y199</f>
        <v>0</v>
      </c>
      <c r="Z199" s="20">
        <f>+enero!Z199+Febrero!Z199+'Marzo '!Z199+'Abril '!Z199+'Mayo '!Z199+Junio!Z199+Julio!Z199+Agosto!Z199+Septiembre!Z199+'Octubre '!Z199+Noviembre!Z199+'Diciembre '!Z199</f>
        <v>0</v>
      </c>
      <c r="AA199" s="20">
        <f>+enero!AA199+Febrero!AA199+'Marzo '!AA199+'Abril '!AA199+'Mayo '!AA199+Junio!AA199+Julio!AA199+Agosto!AA199+Septiembre!AA199+'Octubre '!AA199+Noviembre!AA199+'Diciembre '!AA199</f>
        <v>0</v>
      </c>
      <c r="AB199" s="20">
        <f>+enero!AB199+Febrero!AB199+'Marzo '!AB199+'Abril '!AB199+'Mayo '!AB199+Junio!AB199+Julio!AB199+Agosto!AB199+Septiembre!AB199+'Octubre '!AB199+Noviembre!AB199+'Diciembre '!AB199</f>
        <v>0</v>
      </c>
      <c r="AC199" s="20">
        <f>+enero!AC199+Febrero!AC199+'Marzo '!AC199+'Abril '!AC199+'Mayo '!AC199+Junio!AC199+Julio!AC199+Agosto!AC199+Septiembre!AC199+'Octubre '!AC199+Noviembre!AC199+'Diciembre '!AC199</f>
        <v>0</v>
      </c>
      <c r="AD199" s="20">
        <f>+enero!AD199+Febrero!AD199+'Marzo '!AD199+'Abril '!AD199+'Mayo '!AD199+Junio!AD199+Julio!AD199+Agosto!AD199+Septiembre!AD199+'Octubre '!AD199+Noviembre!AD199+'Diciembre '!AD199</f>
        <v>0</v>
      </c>
      <c r="AE199" s="20">
        <f>+enero!AE199+Febrero!AE199+'Marzo '!AE199+'Abril '!AE199+'Mayo '!AE199+Junio!AE199+Julio!AE199+Agosto!AE199+Septiembre!AE199+'Octubre '!AE199+Noviembre!AE199+'Diciembre '!AE199</f>
        <v>0</v>
      </c>
      <c r="AF199" s="20">
        <f>+enero!AF199+Febrero!AF199+'Marzo '!AF199+'Abril '!AF199+'Mayo '!AF199+Junio!AF199+Julio!AF199+Agosto!AF199+Septiembre!AF199+'Octubre '!AF199+Noviembre!AF199+'Diciembre '!AF199</f>
        <v>0</v>
      </c>
      <c r="AG199" s="20">
        <f>+enero!AG199+Febrero!AG199+'Marzo '!AG199+'Abril '!AG199+'Mayo '!AG199+Junio!AG199+Julio!AG199+Agosto!AG199+Septiembre!AG199+'Octubre '!AG199+Noviembre!AG199+'Diciembre '!AG199</f>
        <v>0</v>
      </c>
      <c r="AH199" s="20">
        <f>+enero!AH199+Febrero!AH199+'Marzo '!AH199+'Abril '!AH199+'Mayo '!AH199+Junio!AH199+Julio!AH199+Agosto!AH199+Septiembre!AH199+'Octubre '!AH199+Noviembre!AH199+'Diciembre '!AH199</f>
        <v>0</v>
      </c>
      <c r="AI199" s="20">
        <f>+enero!AI199+Febrero!AI199+'Marzo '!AI199+'Abril '!AI199+'Mayo '!AI199+Junio!AI199+Julio!AI199+Agosto!AI199+Septiembre!AI199+'Octubre '!AI199+Noviembre!AI199+'Diciembre '!AI199</f>
        <v>0</v>
      </c>
      <c r="AJ199" s="20">
        <f>+enero!AJ199+Febrero!AJ199+'Marzo '!AJ199+'Abril '!AJ199+'Mayo '!AJ199+Junio!AJ199+Julio!AJ199+Agosto!AJ199+Septiembre!AJ199+'Octubre '!AJ199+Noviembre!AJ199+'Diciembre '!AJ199</f>
        <v>0</v>
      </c>
      <c r="AK199" s="20">
        <f>+enero!AK199+Febrero!AK199+'Marzo '!AK199+'Abril '!AK199+'Mayo '!AK199+Junio!AK199+Julio!AK199+Agosto!AK199+Septiembre!AK199+'Octubre '!AK199+Noviembre!AK199+'Diciembre '!AK199</f>
        <v>0</v>
      </c>
      <c r="AL199" s="20">
        <f>+enero!AL199+Febrero!AL199+'Marzo '!AL199+'Abril '!AL199+'Mayo '!AL199+Junio!AL199+Julio!AL199+Agosto!AL199+Septiembre!AL199+'Octubre '!AL199+Noviembre!AL199+'Diciembre '!AL199</f>
        <v>0</v>
      </c>
      <c r="AM199" s="20">
        <f>+enero!AM199+Febrero!AM199+'Marzo '!AM199+'Abril '!AM199+'Mayo '!AM199+Junio!AM199+Julio!AM199+Agosto!AM199+Septiembre!AM199+'Octubre '!AM199+Noviembre!AM199+'Diciembre '!AM199</f>
        <v>0</v>
      </c>
      <c r="AN199" s="20">
        <f>+enero!AN199+Febrero!AN199+'Marzo '!AN199+'Abril '!AN199+'Mayo '!AN199+Junio!AN199+Julio!AN199+Agosto!AN199+Septiembre!AN199+'Octubre '!AN199+Noviembre!AN199+'Diciembre '!AN199</f>
        <v>0</v>
      </c>
      <c r="AO199" s="20">
        <f>+enero!AO199+Febrero!AO199+'Marzo '!AO199+'Abril '!AO199+'Mayo '!AO199+Junio!AO199+Julio!AO199+Agosto!AO199+Septiembre!AO199+'Octubre '!AO199+Noviembre!AO199+'Diciembre '!AO199</f>
        <v>1</v>
      </c>
      <c r="AP199" s="20">
        <f>+enero!AP199+Febrero!AP199+'Marzo '!AP199+'Abril '!AP199+'Mayo '!AP199+Junio!AP199+Julio!AP199+Agosto!AP199+Septiembre!AP199+'Octubre '!AP199+Noviembre!AP199+'Diciembre '!AP199</f>
        <v>0</v>
      </c>
      <c r="AQ199" s="20">
        <f>+enero!AQ199+Febrero!AQ199+'Marzo '!AQ199+'Abril '!AQ199+'Mayo '!AQ199+Junio!AQ199+Julio!AQ199+Agosto!AQ199+Septiembre!AQ199+'Octubre '!AQ199+Noviembre!AQ199+'Diciembre '!AQ199</f>
        <v>0</v>
      </c>
      <c r="AR199" s="20">
        <f>+enero!AR199+Febrero!AR199+'Marzo '!AR199+'Abril '!AR199+'Mayo '!AR199+Junio!AR199+Julio!AR199+Agosto!AR199+Septiembre!AR199+'Octubre '!AR199+Noviembre!AR199+'Diciembre '!AR199</f>
        <v>0</v>
      </c>
      <c r="AS199" s="20">
        <f>+enero!AS199+Febrero!AS199+'Marzo '!AS199+'Abril '!AS199+'Mayo '!AS199+Junio!AS199+Julio!AS199+Agosto!AS199+Septiembre!AS199+'Octubre '!AS199+Noviembre!AS199+'Diciembre '!AS199</f>
        <v>0</v>
      </c>
      <c r="AT199" s="20">
        <f>+enero!AT199+Febrero!AT199+'Marzo '!AT199+'Abril '!AT199+'Mayo '!AT199+Junio!AT199+Julio!AT199+Agosto!AT199+Septiembre!AT199+'Octubre '!AT199+Noviembre!AT199+'Diciembre '!AT199</f>
        <v>0</v>
      </c>
      <c r="AU199" s="20">
        <f>+enero!AU199+Febrero!AU199+'Marzo '!AU199+'Abril '!AU199+'Mayo '!AU199+Junio!AU199+Julio!AU199+Agosto!AU199+Septiembre!AU199+'Octubre '!AU199+Noviembre!AU199+'Diciembre '!AU199</f>
        <v>0</v>
      </c>
      <c r="AV199" s="310" t="s">
        <v>194</v>
      </c>
      <c r="BY199" s="227"/>
      <c r="BZ199" s="227"/>
      <c r="CA199" s="227"/>
      <c r="CB199" s="227"/>
      <c r="CC199" s="227"/>
      <c r="CD199" s="227"/>
      <c r="CE199" s="227"/>
      <c r="CF199" s="227"/>
      <c r="CG199" s="494">
        <v>0</v>
      </c>
      <c r="CH199" s="494">
        <v>0</v>
      </c>
      <c r="CI199" s="494">
        <v>0</v>
      </c>
      <c r="CJ199" s="494"/>
      <c r="CK199" s="494"/>
      <c r="CL199" s="494"/>
      <c r="CM199" s="494"/>
      <c r="CN199" s="494"/>
      <c r="CO199" s="227"/>
    </row>
    <row r="200" spans="1:93" s="226" customFormat="1" x14ac:dyDescent="0.2">
      <c r="A200" s="1212" t="s">
        <v>183</v>
      </c>
      <c r="B200" s="1285"/>
      <c r="C200" s="1213"/>
      <c r="D200" s="408">
        <f t="shared" si="27"/>
        <v>9</v>
      </c>
      <c r="E200" s="408">
        <f t="shared" si="30"/>
        <v>1</v>
      </c>
      <c r="F200" s="408">
        <f t="shared" si="31"/>
        <v>8</v>
      </c>
      <c r="G200" s="20">
        <f>+enero!G200+Febrero!G200+'Marzo '!G200+'Abril '!G200+'Mayo '!G200+Junio!G200+Julio!G200+Agosto!G200+Septiembre!G200+'Octubre '!G200+Noviembre!G200+'Diciembre '!G200</f>
        <v>0</v>
      </c>
      <c r="H200" s="20">
        <f>+enero!H200+Febrero!H200+'Marzo '!H200+'Abril '!H200+'Mayo '!H200+Junio!H200+Julio!H200+Agosto!H200+Septiembre!H200+'Octubre '!H200+Noviembre!H200+'Diciembre '!H200</f>
        <v>0</v>
      </c>
      <c r="I200" s="20">
        <f>+enero!I200+Febrero!I200+'Marzo '!I200+'Abril '!I200+'Mayo '!I200+Junio!I200+Julio!I200+Agosto!I200+Septiembre!I200+'Octubre '!I200+Noviembre!I200+'Diciembre '!I200</f>
        <v>0</v>
      </c>
      <c r="J200" s="20">
        <f>+enero!J200+Febrero!J200+'Marzo '!J200+'Abril '!J200+'Mayo '!J200+Junio!J200+Julio!J200+Agosto!J200+Septiembre!J200+'Octubre '!J200+Noviembre!J200+'Diciembre '!J200</f>
        <v>0</v>
      </c>
      <c r="K200" s="20">
        <f>+enero!K200+Febrero!K200+'Marzo '!K200+'Abril '!K200+'Mayo '!K200+Junio!K200+Julio!K200+Agosto!K200+Septiembre!K200+'Octubre '!K200+Noviembre!K200+'Diciembre '!K200</f>
        <v>0</v>
      </c>
      <c r="L200" s="20">
        <f>+enero!L200+Febrero!L200+'Marzo '!L200+'Abril '!L200+'Mayo '!L200+Junio!L200+Julio!L200+Agosto!L200+Septiembre!L200+'Octubre '!L200+Noviembre!L200+'Diciembre '!L200</f>
        <v>0</v>
      </c>
      <c r="M200" s="20">
        <f>+enero!M200+Febrero!M200+'Marzo '!M200+'Abril '!M200+'Mayo '!M200+Junio!M200+Julio!M200+Agosto!M200+Septiembre!M200+'Octubre '!M200+Noviembre!M200+'Diciembre '!M200</f>
        <v>0</v>
      </c>
      <c r="N200" s="20">
        <f>+enero!N200+Febrero!N200+'Marzo '!N200+'Abril '!N200+'Mayo '!N200+Junio!N200+Julio!N200+Agosto!N200+Septiembre!N200+'Octubre '!N200+Noviembre!N200+'Diciembre '!N200</f>
        <v>0</v>
      </c>
      <c r="O200" s="20">
        <f>+enero!O200+Febrero!O200+'Marzo '!O200+'Abril '!O200+'Mayo '!O200+Junio!O200+Julio!O200+Agosto!O200+Septiembre!O200+'Octubre '!O200+Noviembre!O200+'Diciembre '!O200</f>
        <v>1</v>
      </c>
      <c r="P200" s="20">
        <f>+enero!P200+Febrero!P200+'Marzo '!P200+'Abril '!P200+'Mayo '!P200+Junio!P200+Julio!P200+Agosto!P200+Septiembre!P200+'Octubre '!P200+Noviembre!P200+'Diciembre '!P200</f>
        <v>0</v>
      </c>
      <c r="Q200" s="20">
        <f>+enero!Q200+Febrero!Q200+'Marzo '!Q200+'Abril '!Q200+'Mayo '!Q200+Junio!Q200+Julio!Q200+Agosto!Q200+Septiembre!Q200+'Octubre '!Q200+Noviembre!Q200+'Diciembre '!Q200</f>
        <v>0</v>
      </c>
      <c r="R200" s="20">
        <f>+enero!R200+Febrero!R200+'Marzo '!R200+'Abril '!R200+'Mayo '!R200+Junio!R200+Julio!R200+Agosto!R200+Septiembre!R200+'Octubre '!R200+Noviembre!R200+'Diciembre '!R200</f>
        <v>0</v>
      </c>
      <c r="S200" s="20">
        <f>+enero!S200+Febrero!S200+'Marzo '!S200+'Abril '!S200+'Mayo '!S200+Junio!S200+Julio!S200+Agosto!S200+Septiembre!S200+'Octubre '!S200+Noviembre!S200+'Diciembre '!S200</f>
        <v>0</v>
      </c>
      <c r="T200" s="20">
        <f>+enero!T200+Febrero!T200+'Marzo '!T200+'Abril '!T200+'Mayo '!T200+Junio!T200+Julio!T200+Agosto!T200+Septiembre!T200+'Octubre '!T200+Noviembre!T200+'Diciembre '!T200</f>
        <v>0</v>
      </c>
      <c r="U200" s="20">
        <f>+enero!U200+Febrero!U200+'Marzo '!U200+'Abril '!U200+'Mayo '!U200+Junio!U200+Julio!U200+Agosto!U200+Septiembre!U200+'Octubre '!U200+Noviembre!U200+'Diciembre '!U200</f>
        <v>0</v>
      </c>
      <c r="V200" s="20">
        <f>+enero!V200+Febrero!V200+'Marzo '!V200+'Abril '!V200+'Mayo '!V200+Junio!V200+Julio!V200+Agosto!V200+Septiembre!V200+'Octubre '!V200+Noviembre!V200+'Diciembre '!V200</f>
        <v>0</v>
      </c>
      <c r="W200" s="20">
        <f>+enero!W200+Febrero!W200+'Marzo '!W200+'Abril '!W200+'Mayo '!W200+Junio!W200+Julio!W200+Agosto!W200+Septiembre!W200+'Octubre '!W200+Noviembre!W200+'Diciembre '!W200</f>
        <v>0</v>
      </c>
      <c r="X200" s="20">
        <f>+enero!X200+Febrero!X200+'Marzo '!X200+'Abril '!X200+'Mayo '!X200+Junio!X200+Julio!X200+Agosto!X200+Septiembre!X200+'Octubre '!X200+Noviembre!X200+'Diciembre '!X200</f>
        <v>0</v>
      </c>
      <c r="Y200" s="20">
        <f>+enero!Y200+Febrero!Y200+'Marzo '!Y200+'Abril '!Y200+'Mayo '!Y200+Junio!Y200+Julio!Y200+Agosto!Y200+Septiembre!Y200+'Octubre '!Y200+Noviembre!Y200+'Diciembre '!Y200</f>
        <v>0</v>
      </c>
      <c r="Z200" s="20">
        <f>+enero!Z200+Febrero!Z200+'Marzo '!Z200+'Abril '!Z200+'Mayo '!Z200+Junio!Z200+Julio!Z200+Agosto!Z200+Septiembre!Z200+'Octubre '!Z200+Noviembre!Z200+'Diciembre '!Z200</f>
        <v>0</v>
      </c>
      <c r="AA200" s="20">
        <f>+enero!AA200+Febrero!AA200+'Marzo '!AA200+'Abril '!AA200+'Mayo '!AA200+Junio!AA200+Julio!AA200+Agosto!AA200+Septiembre!AA200+'Octubre '!AA200+Noviembre!AA200+'Diciembre '!AA200</f>
        <v>0</v>
      </c>
      <c r="AB200" s="20">
        <f>+enero!AB200+Febrero!AB200+'Marzo '!AB200+'Abril '!AB200+'Mayo '!AB200+Junio!AB200+Julio!AB200+Agosto!AB200+Septiembre!AB200+'Octubre '!AB200+Noviembre!AB200+'Diciembre '!AB200</f>
        <v>0</v>
      </c>
      <c r="AC200" s="20">
        <f>+enero!AC200+Febrero!AC200+'Marzo '!AC200+'Abril '!AC200+'Mayo '!AC200+Junio!AC200+Julio!AC200+Agosto!AC200+Septiembre!AC200+'Octubre '!AC200+Noviembre!AC200+'Diciembre '!AC200</f>
        <v>0</v>
      </c>
      <c r="AD200" s="20">
        <f>+enero!AD200+Febrero!AD200+'Marzo '!AD200+'Abril '!AD200+'Mayo '!AD200+Junio!AD200+Julio!AD200+Agosto!AD200+Septiembre!AD200+'Octubre '!AD200+Noviembre!AD200+'Diciembre '!AD200</f>
        <v>0</v>
      </c>
      <c r="AE200" s="20">
        <f>+enero!AE200+Febrero!AE200+'Marzo '!AE200+'Abril '!AE200+'Mayo '!AE200+Junio!AE200+Julio!AE200+Agosto!AE200+Septiembre!AE200+'Octubre '!AE200+Noviembre!AE200+'Diciembre '!AE200</f>
        <v>0</v>
      </c>
      <c r="AF200" s="20">
        <f>+enero!AF200+Febrero!AF200+'Marzo '!AF200+'Abril '!AF200+'Mayo '!AF200+Junio!AF200+Julio!AF200+Agosto!AF200+Septiembre!AF200+'Octubre '!AF200+Noviembre!AF200+'Diciembre '!AF200</f>
        <v>2</v>
      </c>
      <c r="AG200" s="20">
        <f>+enero!AG200+Febrero!AG200+'Marzo '!AG200+'Abril '!AG200+'Mayo '!AG200+Junio!AG200+Julio!AG200+Agosto!AG200+Septiembre!AG200+'Octubre '!AG200+Noviembre!AG200+'Diciembre '!AG200</f>
        <v>0</v>
      </c>
      <c r="AH200" s="20">
        <f>+enero!AH200+Febrero!AH200+'Marzo '!AH200+'Abril '!AH200+'Mayo '!AH200+Junio!AH200+Julio!AH200+Agosto!AH200+Septiembre!AH200+'Octubre '!AH200+Noviembre!AH200+'Diciembre '!AH200</f>
        <v>1</v>
      </c>
      <c r="AI200" s="20">
        <f>+enero!AI200+Febrero!AI200+'Marzo '!AI200+'Abril '!AI200+'Mayo '!AI200+Junio!AI200+Julio!AI200+Agosto!AI200+Septiembre!AI200+'Octubre '!AI200+Noviembre!AI200+'Diciembre '!AI200</f>
        <v>0</v>
      </c>
      <c r="AJ200" s="20">
        <f>+enero!AJ200+Febrero!AJ200+'Marzo '!AJ200+'Abril '!AJ200+'Mayo '!AJ200+Junio!AJ200+Julio!AJ200+Agosto!AJ200+Septiembre!AJ200+'Octubre '!AJ200+Noviembre!AJ200+'Diciembre '!AJ200</f>
        <v>1</v>
      </c>
      <c r="AK200" s="20">
        <f>+enero!AK200+Febrero!AK200+'Marzo '!AK200+'Abril '!AK200+'Mayo '!AK200+Junio!AK200+Julio!AK200+Agosto!AK200+Septiembre!AK200+'Octubre '!AK200+Noviembre!AK200+'Diciembre '!AK200</f>
        <v>0</v>
      </c>
      <c r="AL200" s="20">
        <f>+enero!AL200+Febrero!AL200+'Marzo '!AL200+'Abril '!AL200+'Mayo '!AL200+Junio!AL200+Julio!AL200+Agosto!AL200+Septiembre!AL200+'Octubre '!AL200+Noviembre!AL200+'Diciembre '!AL200</f>
        <v>1</v>
      </c>
      <c r="AM200" s="20">
        <f>+enero!AM200+Febrero!AM200+'Marzo '!AM200+'Abril '!AM200+'Mayo '!AM200+Junio!AM200+Julio!AM200+Agosto!AM200+Septiembre!AM200+'Octubre '!AM200+Noviembre!AM200+'Diciembre '!AM200</f>
        <v>0</v>
      </c>
      <c r="AN200" s="20">
        <f>+enero!AN200+Febrero!AN200+'Marzo '!AN200+'Abril '!AN200+'Mayo '!AN200+Junio!AN200+Julio!AN200+Agosto!AN200+Septiembre!AN200+'Octubre '!AN200+Noviembre!AN200+'Diciembre '!AN200</f>
        <v>3</v>
      </c>
      <c r="AO200" s="20">
        <f>+enero!AO200+Febrero!AO200+'Marzo '!AO200+'Abril '!AO200+'Mayo '!AO200+Junio!AO200+Julio!AO200+Agosto!AO200+Septiembre!AO200+'Octubre '!AO200+Noviembre!AO200+'Diciembre '!AO200</f>
        <v>0</v>
      </c>
      <c r="AP200" s="20">
        <f>+enero!AP200+Febrero!AP200+'Marzo '!AP200+'Abril '!AP200+'Mayo '!AP200+Junio!AP200+Julio!AP200+Agosto!AP200+Septiembre!AP200+'Octubre '!AP200+Noviembre!AP200+'Diciembre '!AP200</f>
        <v>0</v>
      </c>
      <c r="AQ200" s="20">
        <f>+enero!AQ200+Febrero!AQ200+'Marzo '!AQ200+'Abril '!AQ200+'Mayo '!AQ200+Junio!AQ200+Julio!AQ200+Agosto!AQ200+Septiembre!AQ200+'Octubre '!AQ200+Noviembre!AQ200+'Diciembre '!AQ200</f>
        <v>0</v>
      </c>
      <c r="AR200" s="20">
        <f>+enero!AR200+Febrero!AR200+'Marzo '!AR200+'Abril '!AR200+'Mayo '!AR200+Junio!AR200+Julio!AR200+Agosto!AR200+Septiembre!AR200+'Octubre '!AR200+Noviembre!AR200+'Diciembre '!AR200</f>
        <v>0</v>
      </c>
      <c r="AS200" s="20">
        <f>+enero!AS200+Febrero!AS200+'Marzo '!AS200+'Abril '!AS200+'Mayo '!AS200+Junio!AS200+Julio!AS200+Agosto!AS200+Septiembre!AS200+'Octubre '!AS200+Noviembre!AS200+'Diciembre '!AS200</f>
        <v>0</v>
      </c>
      <c r="AT200" s="20">
        <f>+enero!AT200+Febrero!AT200+'Marzo '!AT200+'Abril '!AT200+'Mayo '!AT200+Junio!AT200+Julio!AT200+Agosto!AT200+Septiembre!AT200+'Octubre '!AT200+Noviembre!AT200+'Diciembre '!AT200</f>
        <v>0</v>
      </c>
      <c r="AU200" s="20">
        <f>+enero!AU200+Febrero!AU200+'Marzo '!AU200+'Abril '!AU200+'Mayo '!AU200+Junio!AU200+Julio!AU200+Agosto!AU200+Septiembre!AU200+'Octubre '!AU200+Noviembre!AU200+'Diciembre '!AU200</f>
        <v>0</v>
      </c>
      <c r="AV200" s="310" t="s">
        <v>194</v>
      </c>
      <c r="BY200" s="227"/>
      <c r="BZ200" s="227"/>
      <c r="CA200" s="227"/>
      <c r="CB200" s="227"/>
      <c r="CC200" s="227"/>
      <c r="CD200" s="227"/>
      <c r="CE200" s="227"/>
      <c r="CF200" s="227"/>
      <c r="CG200" s="494"/>
      <c r="CH200" s="494"/>
      <c r="CI200" s="494">
        <v>0</v>
      </c>
      <c r="CJ200" s="494"/>
      <c r="CK200" s="494"/>
      <c r="CL200" s="494"/>
      <c r="CM200" s="494"/>
      <c r="CN200" s="494"/>
      <c r="CO200" s="227"/>
    </row>
    <row r="201" spans="1:93" s="226" customFormat="1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BY201" s="227"/>
      <c r="BZ201" s="227"/>
      <c r="CA201" s="227"/>
      <c r="CB201" s="227"/>
      <c r="CC201" s="227"/>
      <c r="CD201" s="227"/>
      <c r="CE201" s="227"/>
      <c r="CF201" s="227"/>
      <c r="CG201" s="494"/>
      <c r="CH201" s="494"/>
      <c r="CI201" s="494"/>
      <c r="CJ201" s="494"/>
      <c r="CK201" s="494"/>
      <c r="CL201" s="494"/>
      <c r="CM201" s="494"/>
      <c r="CN201" s="494"/>
      <c r="CO201" s="227"/>
    </row>
    <row r="202" spans="1:93" s="226" customFormat="1" ht="14.25" customHeight="1" x14ac:dyDescent="0.2">
      <c r="A202" s="1146" t="s">
        <v>32</v>
      </c>
      <c r="B202" s="1148"/>
      <c r="C202" s="1277" t="s">
        <v>33</v>
      </c>
      <c r="D202" s="1277"/>
      <c r="E202" s="1277"/>
      <c r="F202" s="1190" t="s">
        <v>133</v>
      </c>
      <c r="G202" s="1191"/>
      <c r="H202" s="1190" t="s">
        <v>134</v>
      </c>
      <c r="I202" s="1191"/>
      <c r="J202" s="1190" t="s">
        <v>135</v>
      </c>
      <c r="K202" s="1191"/>
      <c r="L202" s="1190" t="s">
        <v>136</v>
      </c>
      <c r="M202" s="1191"/>
      <c r="N202" s="1190" t="s">
        <v>137</v>
      </c>
      <c r="O202" s="1191"/>
      <c r="P202" s="1190" t="s">
        <v>138</v>
      </c>
      <c r="Q202" s="1191"/>
      <c r="R202" s="1190" t="s">
        <v>139</v>
      </c>
      <c r="S202" s="1191"/>
      <c r="T202" s="1190" t="s">
        <v>140</v>
      </c>
      <c r="U202" s="1191"/>
      <c r="V202" s="1190" t="s">
        <v>141</v>
      </c>
      <c r="W202" s="1191"/>
      <c r="X202" s="1190" t="s">
        <v>142</v>
      </c>
      <c r="Y202" s="1191"/>
      <c r="Z202" s="1190" t="s">
        <v>143</v>
      </c>
      <c r="AA202" s="1191"/>
      <c r="AB202" s="1190" t="s">
        <v>144</v>
      </c>
      <c r="AC202" s="1191"/>
      <c r="AD202" s="1190" t="s">
        <v>145</v>
      </c>
      <c r="AE202" s="1191"/>
      <c r="AF202" s="1190" t="s">
        <v>146</v>
      </c>
      <c r="AG202" s="1191"/>
      <c r="AH202" s="1190" t="s">
        <v>147</v>
      </c>
      <c r="AI202" s="1191"/>
      <c r="AJ202" s="1190" t="s">
        <v>148</v>
      </c>
      <c r="AK202" s="1191"/>
      <c r="AL202" s="152"/>
      <c r="AM202" s="152"/>
      <c r="AN202" s="152"/>
      <c r="AO202" s="153"/>
      <c r="AP202" s="152"/>
      <c r="AQ202" s="152"/>
      <c r="AR202" s="152"/>
      <c r="AS202" s="152"/>
      <c r="AT202" s="152"/>
      <c r="BY202" s="227"/>
      <c r="BZ202" s="227"/>
      <c r="CA202" s="227"/>
      <c r="CB202" s="227"/>
      <c r="CC202" s="227"/>
      <c r="CD202" s="227"/>
      <c r="CE202" s="227"/>
      <c r="CF202" s="227"/>
      <c r="CG202" s="494"/>
      <c r="CH202" s="494"/>
      <c r="CI202" s="494"/>
      <c r="CJ202" s="494"/>
      <c r="CK202" s="494"/>
      <c r="CL202" s="494"/>
      <c r="CM202" s="494"/>
      <c r="CN202" s="494"/>
      <c r="CO202" s="227"/>
    </row>
    <row r="203" spans="1:93" s="226" customFormat="1" x14ac:dyDescent="0.2">
      <c r="A203" s="1149"/>
      <c r="B203" s="1151"/>
      <c r="C203" s="203" t="s">
        <v>149</v>
      </c>
      <c r="D203" s="203" t="s">
        <v>30</v>
      </c>
      <c r="E203" s="210" t="s">
        <v>48</v>
      </c>
      <c r="F203" s="204" t="s">
        <v>30</v>
      </c>
      <c r="G203" s="204" t="s">
        <v>48</v>
      </c>
      <c r="H203" s="204" t="s">
        <v>30</v>
      </c>
      <c r="I203" s="204" t="s">
        <v>48</v>
      </c>
      <c r="J203" s="204" t="s">
        <v>30</v>
      </c>
      <c r="K203" s="204" t="s">
        <v>48</v>
      </c>
      <c r="L203" s="204" t="s">
        <v>30</v>
      </c>
      <c r="M203" s="204" t="s">
        <v>48</v>
      </c>
      <c r="N203" s="204" t="s">
        <v>30</v>
      </c>
      <c r="O203" s="204" t="s">
        <v>48</v>
      </c>
      <c r="P203" s="204" t="s">
        <v>30</v>
      </c>
      <c r="Q203" s="204" t="s">
        <v>48</v>
      </c>
      <c r="R203" s="204" t="s">
        <v>30</v>
      </c>
      <c r="S203" s="204" t="s">
        <v>48</v>
      </c>
      <c r="T203" s="204" t="s">
        <v>30</v>
      </c>
      <c r="U203" s="204" t="s">
        <v>48</v>
      </c>
      <c r="V203" s="204" t="s">
        <v>30</v>
      </c>
      <c r="W203" s="204" t="s">
        <v>48</v>
      </c>
      <c r="X203" s="204" t="s">
        <v>30</v>
      </c>
      <c r="Y203" s="204" t="s">
        <v>48</v>
      </c>
      <c r="Z203" s="204" t="s">
        <v>30</v>
      </c>
      <c r="AA203" s="204" t="s">
        <v>48</v>
      </c>
      <c r="AB203" s="204" t="s">
        <v>30</v>
      </c>
      <c r="AC203" s="204" t="s">
        <v>48</v>
      </c>
      <c r="AD203" s="204" t="s">
        <v>30</v>
      </c>
      <c r="AE203" s="204" t="s">
        <v>48</v>
      </c>
      <c r="AF203" s="204" t="s">
        <v>30</v>
      </c>
      <c r="AG203" s="204" t="s">
        <v>48</v>
      </c>
      <c r="AH203" s="204" t="s">
        <v>30</v>
      </c>
      <c r="AI203" s="204" t="s">
        <v>48</v>
      </c>
      <c r="AJ203" s="204" t="s">
        <v>30</v>
      </c>
      <c r="AK203" s="20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  <c r="BY203" s="227"/>
      <c r="BZ203" s="227"/>
      <c r="CA203" s="227"/>
      <c r="CB203" s="227"/>
      <c r="CC203" s="227"/>
      <c r="CD203" s="227"/>
      <c r="CE203" s="227"/>
      <c r="CF203" s="227"/>
      <c r="CG203" s="494"/>
      <c r="CH203" s="494"/>
      <c r="CI203" s="494"/>
      <c r="CJ203" s="494"/>
      <c r="CK203" s="494"/>
      <c r="CL203" s="494"/>
      <c r="CM203" s="494"/>
      <c r="CN203" s="494"/>
      <c r="CO203" s="227"/>
    </row>
    <row r="204" spans="1:93" s="226" customFormat="1" x14ac:dyDescent="0.2">
      <c r="A204" s="1143" t="s">
        <v>260</v>
      </c>
      <c r="B204" s="417" t="s">
        <v>242</v>
      </c>
      <c r="C204" s="267">
        <f>SUM(D204+E204)</f>
        <v>0</v>
      </c>
      <c r="D204" s="267">
        <f>SUM(F204+H204+J204+L204+N204+P204+R204+T204+V204+X204+Z204+AB204+AD204+AF204+AH204+AJ204)</f>
        <v>0</v>
      </c>
      <c r="E204" s="267">
        <f>SUM(G204+I204+K204+M204+O204+Q204+S204+U204+W204+Y204+AA204+AC204+AE204+AG204+AI204+AK204)</f>
        <v>0</v>
      </c>
      <c r="F204" s="36">
        <f>+enero!F204+Febrero!F204+'Marzo '!F204+'Abril '!F204+'Mayo '!F204+Junio!F204+Julio!F204+Agosto!F204+Septiembre!F204+'Octubre '!F204+Noviembre!F204+'Diciembre '!F204</f>
        <v>0</v>
      </c>
      <c r="G204" s="36">
        <f>+enero!G204+Febrero!G204+'Marzo '!G204+'Abril '!G204+'Mayo '!G204+Junio!G204+Julio!G204+Agosto!G204+Septiembre!G204+'Octubre '!G204+Noviembre!G204+'Diciembre '!G204</f>
        <v>0</v>
      </c>
      <c r="H204" s="36">
        <f>+enero!H204+Febrero!H204+'Marzo '!H204+'Abril '!H204+'Mayo '!H204+Junio!H204+Julio!H204+Agosto!H204+Septiembre!H204+'Octubre '!H204+Noviembre!H204+'Diciembre '!H204</f>
        <v>0</v>
      </c>
      <c r="I204" s="36">
        <f>+enero!I204+Febrero!I204+'Marzo '!I204+'Abril '!I204+'Mayo '!I204+Junio!I204+Julio!I204+Agosto!I204+Septiembre!I204+'Octubre '!I204+Noviembre!I204+'Diciembre '!I204</f>
        <v>0</v>
      </c>
      <c r="J204" s="36">
        <f>+enero!J204+Febrero!J204+'Marzo '!J204+'Abril '!J204+'Mayo '!J204+Junio!J204+Julio!J204+Agosto!J204+Septiembre!J204+'Octubre '!J204+Noviembre!J204+'Diciembre '!J204</f>
        <v>0</v>
      </c>
      <c r="K204" s="36">
        <f>+enero!K204+Febrero!K204+'Marzo '!K204+'Abril '!K204+'Mayo '!K204+Junio!K204+Julio!K204+Agosto!K204+Septiembre!K204+'Octubre '!K204+Noviembre!K204+'Diciembre '!K204</f>
        <v>0</v>
      </c>
      <c r="L204" s="36">
        <f>+enero!L204+Febrero!L204+'Marzo '!L204+'Abril '!L204+'Mayo '!L204+Junio!L204+Julio!L204+Agosto!L204+Septiembre!L204+'Octubre '!L204+Noviembre!L204+'Diciembre '!L204</f>
        <v>0</v>
      </c>
      <c r="M204" s="36">
        <f>+enero!M204+Febrero!M204+'Marzo '!M204+'Abril '!M204+'Mayo '!M204+Junio!M204+Julio!M204+Agosto!M204+Septiembre!M204+'Octubre '!M204+Noviembre!M204+'Diciembre '!M204</f>
        <v>0</v>
      </c>
      <c r="N204" s="36">
        <f>+enero!N204+Febrero!N204+'Marzo '!N204+'Abril '!N204+'Mayo '!N204+Junio!N204+Julio!N204+Agosto!N204+Septiembre!N204+'Octubre '!N204+Noviembre!N204+'Diciembre '!N204</f>
        <v>0</v>
      </c>
      <c r="O204" s="36">
        <f>+enero!O204+Febrero!O204+'Marzo '!O204+'Abril '!O204+'Mayo '!O204+Junio!O204+Julio!O204+Agosto!O204+Septiembre!O204+'Octubre '!O204+Noviembre!O204+'Diciembre '!O204</f>
        <v>0</v>
      </c>
      <c r="P204" s="36">
        <f>+enero!P204+Febrero!P204+'Marzo '!P204+'Abril '!P204+'Mayo '!P204+Junio!P204+Julio!P204+Agosto!P204+Septiembre!P204+'Octubre '!P204+Noviembre!P204+'Diciembre '!P204</f>
        <v>0</v>
      </c>
      <c r="Q204" s="36">
        <f>+enero!Q204+Febrero!Q204+'Marzo '!Q204+'Abril '!Q204+'Mayo '!Q204+Junio!Q204+Julio!Q204+Agosto!Q204+Septiembre!Q204+'Octubre '!Q204+Noviembre!Q204+'Diciembre '!Q204</f>
        <v>0</v>
      </c>
      <c r="R204" s="36">
        <f>+enero!R204+Febrero!R204+'Marzo '!R204+'Abril '!R204+'Mayo '!R204+Junio!R204+Julio!R204+Agosto!R204+Septiembre!R204+'Octubre '!R204+Noviembre!R204+'Diciembre '!R204</f>
        <v>0</v>
      </c>
      <c r="S204" s="36">
        <f>+enero!S204+Febrero!S204+'Marzo '!S204+'Abril '!S204+'Mayo '!S204+Junio!S204+Julio!S204+Agosto!S204+Septiembre!S204+'Octubre '!S204+Noviembre!S204+'Diciembre '!S204</f>
        <v>0</v>
      </c>
      <c r="T204" s="36">
        <f>+enero!T204+Febrero!T204+'Marzo '!T204+'Abril '!T204+'Mayo '!T204+Junio!T204+Julio!T204+Agosto!T204+Septiembre!T204+'Octubre '!T204+Noviembre!T204+'Diciembre '!T204</f>
        <v>0</v>
      </c>
      <c r="U204" s="36">
        <f>+enero!U204+Febrero!U204+'Marzo '!U204+'Abril '!U204+'Mayo '!U204+Junio!U204+Julio!U204+Agosto!U204+Septiembre!U204+'Octubre '!U204+Noviembre!U204+'Diciembre '!U204</f>
        <v>0</v>
      </c>
      <c r="V204" s="36">
        <f>+enero!V204+Febrero!V204+'Marzo '!V204+'Abril '!V204+'Mayo '!V204+Junio!V204+Julio!V204+Agosto!V204+Septiembre!V204+'Octubre '!V204+Noviembre!V204+'Diciembre '!V204</f>
        <v>0</v>
      </c>
      <c r="W204" s="36">
        <f>+enero!W204+Febrero!W204+'Marzo '!W204+'Abril '!W204+'Mayo '!W204+Junio!W204+Julio!W204+Agosto!W204+Septiembre!W204+'Octubre '!W204+Noviembre!W204+'Diciembre '!W204</f>
        <v>0</v>
      </c>
      <c r="X204" s="36">
        <f>+enero!X204+Febrero!X204+'Marzo '!X204+'Abril '!X204+'Mayo '!X204+Junio!X204+Julio!X204+Agosto!X204+Septiembre!X204+'Octubre '!X204+Noviembre!X204+'Diciembre '!X204</f>
        <v>0</v>
      </c>
      <c r="Y204" s="36">
        <f>+enero!Y204+Febrero!Y204+'Marzo '!Y204+'Abril '!Y204+'Mayo '!Y204+Junio!Y204+Julio!Y204+Agosto!Y204+Septiembre!Y204+'Octubre '!Y204+Noviembre!Y204+'Diciembre '!Y204</f>
        <v>0</v>
      </c>
      <c r="Z204" s="36">
        <f>+enero!Z204+Febrero!Z204+'Marzo '!Z204+'Abril '!Z204+'Mayo '!Z204+Junio!Z204+Julio!Z204+Agosto!Z204+Septiembre!Z204+'Octubre '!Z204+Noviembre!Z204+'Diciembre '!Z204</f>
        <v>0</v>
      </c>
      <c r="AA204" s="36">
        <f>+enero!AA204+Febrero!AA204+'Marzo '!AA204+'Abril '!AA204+'Mayo '!AA204+Junio!AA204+Julio!AA204+Agosto!AA204+Septiembre!AA204+'Octubre '!AA204+Noviembre!AA204+'Diciembre '!AA204</f>
        <v>0</v>
      </c>
      <c r="AB204" s="36">
        <f>+enero!AB204+Febrero!AB204+'Marzo '!AB204+'Abril '!AB204+'Mayo '!AB204+Junio!AB204+Julio!AB204+Agosto!AB204+Septiembre!AB204+'Octubre '!AB204+Noviembre!AB204+'Diciembre '!AB204</f>
        <v>0</v>
      </c>
      <c r="AC204" s="36">
        <f>+enero!AC204+Febrero!AC204+'Marzo '!AC204+'Abril '!AC204+'Mayo '!AC204+Junio!AC204+Julio!AC204+Agosto!AC204+Septiembre!AC204+'Octubre '!AC204+Noviembre!AC204+'Diciembre '!AC204</f>
        <v>0</v>
      </c>
      <c r="AD204" s="36">
        <f>+enero!AD204+Febrero!AD204+'Marzo '!AD204+'Abril '!AD204+'Mayo '!AD204+Junio!AD204+Julio!AD204+Agosto!AD204+Septiembre!AD204+'Octubre '!AD204+Noviembre!AD204+'Diciembre '!AD204</f>
        <v>0</v>
      </c>
      <c r="AE204" s="36">
        <f>+enero!AE204+Febrero!AE204+'Marzo '!AE204+'Abril '!AE204+'Mayo '!AE204+Junio!AE204+Julio!AE204+Agosto!AE204+Septiembre!AE204+'Octubre '!AE204+Noviembre!AE204+'Diciembre '!AE204</f>
        <v>0</v>
      </c>
      <c r="AF204" s="36">
        <f>+enero!AF204+Febrero!AF204+'Marzo '!AF204+'Abril '!AF204+'Mayo '!AF204+Junio!AF204+Julio!AF204+Agosto!AF204+Septiembre!AF204+'Octubre '!AF204+Noviembre!AF204+'Diciembre '!AF204</f>
        <v>0</v>
      </c>
      <c r="AG204" s="36">
        <f>+enero!AG204+Febrero!AG204+'Marzo '!AG204+'Abril '!AG204+'Mayo '!AG204+Junio!AG204+Julio!AG204+Agosto!AG204+Septiembre!AG204+'Octubre '!AG204+Noviembre!AG204+'Diciembre '!AG204</f>
        <v>0</v>
      </c>
      <c r="AH204" s="36">
        <f>+enero!AH204+Febrero!AH204+'Marzo '!AH204+'Abril '!AH204+'Mayo '!AH204+Junio!AH204+Julio!AH204+Agosto!AH204+Septiembre!AH204+'Octubre '!AH204+Noviembre!AH204+'Diciembre '!AH204</f>
        <v>0</v>
      </c>
      <c r="AI204" s="36">
        <f>+enero!AI204+Febrero!AI204+'Marzo '!AI204+'Abril '!AI204+'Mayo '!AI204+Junio!AI204+Julio!AI204+Agosto!AI204+Septiembre!AI204+'Octubre '!AI204+Noviembre!AI204+'Diciembre '!AI204</f>
        <v>0</v>
      </c>
      <c r="AJ204" s="36">
        <f>+enero!AJ204+Febrero!AJ204+'Marzo '!AJ204+'Abril '!AJ204+'Mayo '!AJ204+Junio!AJ204+Julio!AJ204+Agosto!AJ204+Septiembre!AJ204+'Octubre '!AJ204+Noviembre!AJ204+'Diciembre '!AJ204</f>
        <v>0</v>
      </c>
      <c r="AK204" s="36">
        <f>+enero!AK204+Febrero!AK204+'Marzo '!AK204+'Abril '!AK204+'Mayo '!AK204+Junio!AK204+Julio!AK204+Agosto!AK204+Septiembre!AK204+'Octubre '!AK204+Noviembre!AK204+'Diciembre '!AK204</f>
        <v>0</v>
      </c>
      <c r="AL204" s="36">
        <f>+enero!AL204+Febrero!AL204+'Marzo '!AL204+'Abril '!AL204+'Mayo '!AL204+Junio!AL204+Julio!AL204+Agosto!AL204+Septiembre!AL204+'Octubre '!AL204+Noviembre!AL204+'Diciembre '!AL204</f>
        <v>0</v>
      </c>
      <c r="AM204" s="36">
        <f>+enero!AM204+Febrero!AM204+'Marzo '!AM204+'Abril '!AM204+'Mayo '!AM204+Junio!AM204+Julio!AM204+Agosto!AM204+Septiembre!AM204+'Octubre '!AM204+Noviembre!AM204+'Diciembre '!AM204</f>
        <v>0</v>
      </c>
      <c r="AN204" s="36">
        <f>+enero!AN204+Febrero!AN204+'Marzo '!AN204+'Abril '!AN204+'Mayo '!AN204+Junio!AN204+Julio!AN204+Agosto!AN204+Septiembre!AN204+'Octubre '!AN204+Noviembre!AN204+'Diciembre '!AN204</f>
        <v>0</v>
      </c>
      <c r="AO204" s="36">
        <f>+enero!AO204+Febrero!AO204+'Marzo '!AO204+'Abril '!AO204+'Mayo '!AO204+Junio!AO204+Julio!AO204+Agosto!AO204+Septiembre!AO204+'Octubre '!AO204+Noviembre!AO204+'Diciembre '!AO204</f>
        <v>0</v>
      </c>
      <c r="AP204" s="36">
        <f>+enero!AP204+Febrero!AP204+'Marzo '!AP204+'Abril '!AP204+'Mayo '!AP204+Junio!AP204+Julio!AP204+Agosto!AP204+Septiembre!AP204+'Octubre '!AP204+Noviembre!AP204+'Diciembre '!AP204</f>
        <v>0</v>
      </c>
      <c r="AQ204" s="36">
        <f>+enero!AQ204+Febrero!AQ204+'Marzo '!AQ204+'Abril '!AQ204+'Mayo '!AQ204+Junio!AQ204+Julio!AQ204+Agosto!AQ204+Septiembre!AQ204+'Octubre '!AQ204+Noviembre!AQ204+'Diciembre '!AQ204</f>
        <v>0</v>
      </c>
      <c r="AR204" s="36">
        <f>+enero!AR204+Febrero!AR204+'Marzo '!AR204+'Abril '!AR204+'Mayo '!AR204+Junio!AR204+Julio!AR204+Agosto!AR204+Septiembre!AR204+'Octubre '!AR204+Noviembre!AR204+'Diciembre '!AR204</f>
        <v>0</v>
      </c>
      <c r="AS204" s="36">
        <f>+enero!AS204+Febrero!AS204+'Marzo '!AS204+'Abril '!AS204+'Mayo '!AS204+Junio!AS204+Julio!AS204+Agosto!AS204+Septiembre!AS204+'Octubre '!AS204+Noviembre!AS204+'Diciembre '!AS204</f>
        <v>0</v>
      </c>
      <c r="AT204" s="36">
        <f>+enero!AT204+Febrero!AT204+'Marzo '!AT204+'Abril '!AT204+'Mayo '!AT204+Junio!AT204+Julio!AT204+Agosto!AT204+Septiembre!AT204+'Octubre '!AT204+Noviembre!AT204+'Diciembre '!AT204</f>
        <v>0</v>
      </c>
      <c r="BY204" s="227"/>
      <c r="BZ204" s="227"/>
      <c r="CA204" s="227"/>
      <c r="CB204" s="227"/>
      <c r="CC204" s="227"/>
      <c r="CD204" s="227"/>
      <c r="CE204" s="227"/>
      <c r="CF204" s="227"/>
      <c r="CG204" s="494"/>
      <c r="CH204" s="494"/>
      <c r="CI204" s="494"/>
      <c r="CJ204" s="494"/>
      <c r="CK204" s="494"/>
      <c r="CL204" s="494"/>
      <c r="CM204" s="494"/>
      <c r="CN204" s="494"/>
      <c r="CO204" s="227"/>
    </row>
    <row r="205" spans="1:93" s="226" customFormat="1" x14ac:dyDescent="0.2">
      <c r="A205" s="1145"/>
      <c r="B205" s="417" t="s">
        <v>77</v>
      </c>
      <c r="C205" s="267">
        <f>SUM(D205+E205)</f>
        <v>0</v>
      </c>
      <c r="D205" s="267">
        <f>SUM(F205+H205+J205+L205+N205+P205+R205+T205+V205+X205+Z205+AB205+AD205+AF205+AH205+AJ205)</f>
        <v>0</v>
      </c>
      <c r="E205" s="267">
        <f>SUM(G205+I205+K205+M205+O205+Q205+S205+U205+W205+Y205+AA205+AC205+AE205+AG205+AI205+AK205)</f>
        <v>0</v>
      </c>
      <c r="F205" s="36">
        <f>+enero!F205+Febrero!F205+'Marzo '!F205+'Abril '!F205+'Mayo '!F205+Junio!F205+Julio!F205+Agosto!F205+Septiembre!F205+'Octubre '!F205+Noviembre!F205+'Diciembre '!F205</f>
        <v>0</v>
      </c>
      <c r="G205" s="36">
        <f>+enero!G205+Febrero!G205+'Marzo '!G205+'Abril '!G205+'Mayo '!G205+Junio!G205+Julio!G205+Agosto!G205+Septiembre!G205+'Octubre '!G205+Noviembre!G205+'Diciembre '!G205</f>
        <v>0</v>
      </c>
      <c r="H205" s="36">
        <f>+enero!H205+Febrero!H205+'Marzo '!H205+'Abril '!H205+'Mayo '!H205+Junio!H205+Julio!H205+Agosto!H205+Septiembre!H205+'Octubre '!H205+Noviembre!H205+'Diciembre '!H205</f>
        <v>0</v>
      </c>
      <c r="I205" s="36">
        <f>+enero!I205+Febrero!I205+'Marzo '!I205+'Abril '!I205+'Mayo '!I205+Junio!I205+Julio!I205+Agosto!I205+Septiembre!I205+'Octubre '!I205+Noviembre!I205+'Diciembre '!I205</f>
        <v>0</v>
      </c>
      <c r="J205" s="36">
        <f>+enero!J205+Febrero!J205+'Marzo '!J205+'Abril '!J205+'Mayo '!J205+Junio!J205+Julio!J205+Agosto!J205+Septiembre!J205+'Octubre '!J205+Noviembre!J205+'Diciembre '!J205</f>
        <v>0</v>
      </c>
      <c r="K205" s="36">
        <f>+enero!K205+Febrero!K205+'Marzo '!K205+'Abril '!K205+'Mayo '!K205+Junio!K205+Julio!K205+Agosto!K205+Septiembre!K205+'Octubre '!K205+Noviembre!K205+'Diciembre '!K205</f>
        <v>0</v>
      </c>
      <c r="L205" s="36">
        <f>+enero!L205+Febrero!L205+'Marzo '!L205+'Abril '!L205+'Mayo '!L205+Junio!L205+Julio!L205+Agosto!L205+Septiembre!L205+'Octubre '!L205+Noviembre!L205+'Diciembre '!L205</f>
        <v>0</v>
      </c>
      <c r="M205" s="36">
        <f>+enero!M205+Febrero!M205+'Marzo '!M205+'Abril '!M205+'Mayo '!M205+Junio!M205+Julio!M205+Agosto!M205+Septiembre!M205+'Octubre '!M205+Noviembre!M205+'Diciembre '!M205</f>
        <v>0</v>
      </c>
      <c r="N205" s="36">
        <f>+enero!N205+Febrero!N205+'Marzo '!N205+'Abril '!N205+'Mayo '!N205+Junio!N205+Julio!N205+Agosto!N205+Septiembre!N205+'Octubre '!N205+Noviembre!N205+'Diciembre '!N205</f>
        <v>0</v>
      </c>
      <c r="O205" s="36">
        <f>+enero!O205+Febrero!O205+'Marzo '!O205+'Abril '!O205+'Mayo '!O205+Junio!O205+Julio!O205+Agosto!O205+Septiembre!O205+'Octubre '!O205+Noviembre!O205+'Diciembre '!O205</f>
        <v>0</v>
      </c>
      <c r="P205" s="36">
        <f>+enero!P205+Febrero!P205+'Marzo '!P205+'Abril '!P205+'Mayo '!P205+Junio!P205+Julio!P205+Agosto!P205+Septiembre!P205+'Octubre '!P205+Noviembre!P205+'Diciembre '!P205</f>
        <v>0</v>
      </c>
      <c r="Q205" s="36">
        <f>+enero!Q205+Febrero!Q205+'Marzo '!Q205+'Abril '!Q205+'Mayo '!Q205+Junio!Q205+Julio!Q205+Agosto!Q205+Septiembre!Q205+'Octubre '!Q205+Noviembre!Q205+'Diciembre '!Q205</f>
        <v>0</v>
      </c>
      <c r="R205" s="36">
        <f>+enero!R205+Febrero!R205+'Marzo '!R205+'Abril '!R205+'Mayo '!R205+Junio!R205+Julio!R205+Agosto!R205+Septiembre!R205+'Octubre '!R205+Noviembre!R205+'Diciembre '!R205</f>
        <v>0</v>
      </c>
      <c r="S205" s="36">
        <f>+enero!S205+Febrero!S205+'Marzo '!S205+'Abril '!S205+'Mayo '!S205+Junio!S205+Julio!S205+Agosto!S205+Septiembre!S205+'Octubre '!S205+Noviembre!S205+'Diciembre '!S205</f>
        <v>0</v>
      </c>
      <c r="T205" s="36">
        <f>+enero!T205+Febrero!T205+'Marzo '!T205+'Abril '!T205+'Mayo '!T205+Junio!T205+Julio!T205+Agosto!T205+Septiembre!T205+'Octubre '!T205+Noviembre!T205+'Diciembre '!T205</f>
        <v>0</v>
      </c>
      <c r="U205" s="36">
        <f>+enero!U205+Febrero!U205+'Marzo '!U205+'Abril '!U205+'Mayo '!U205+Junio!U205+Julio!U205+Agosto!U205+Septiembre!U205+'Octubre '!U205+Noviembre!U205+'Diciembre '!U205</f>
        <v>0</v>
      </c>
      <c r="V205" s="36">
        <f>+enero!V205+Febrero!V205+'Marzo '!V205+'Abril '!V205+'Mayo '!V205+Junio!V205+Julio!V205+Agosto!V205+Septiembre!V205+'Octubre '!V205+Noviembre!V205+'Diciembre '!V205</f>
        <v>0</v>
      </c>
      <c r="W205" s="36">
        <f>+enero!W205+Febrero!W205+'Marzo '!W205+'Abril '!W205+'Mayo '!W205+Junio!W205+Julio!W205+Agosto!W205+Septiembre!W205+'Octubre '!W205+Noviembre!W205+'Diciembre '!W205</f>
        <v>0</v>
      </c>
      <c r="X205" s="36">
        <f>+enero!X205+Febrero!X205+'Marzo '!X205+'Abril '!X205+'Mayo '!X205+Junio!X205+Julio!X205+Agosto!X205+Septiembre!X205+'Octubre '!X205+Noviembre!X205+'Diciembre '!X205</f>
        <v>0</v>
      </c>
      <c r="Y205" s="36">
        <f>+enero!Y205+Febrero!Y205+'Marzo '!Y205+'Abril '!Y205+'Mayo '!Y205+Junio!Y205+Julio!Y205+Agosto!Y205+Septiembre!Y205+'Octubre '!Y205+Noviembre!Y205+'Diciembre '!Y205</f>
        <v>0</v>
      </c>
      <c r="Z205" s="36">
        <f>+enero!Z205+Febrero!Z205+'Marzo '!Z205+'Abril '!Z205+'Mayo '!Z205+Junio!Z205+Julio!Z205+Agosto!Z205+Septiembre!Z205+'Octubre '!Z205+Noviembre!Z205+'Diciembre '!Z205</f>
        <v>0</v>
      </c>
      <c r="AA205" s="36">
        <f>+enero!AA205+Febrero!AA205+'Marzo '!AA205+'Abril '!AA205+'Mayo '!AA205+Junio!AA205+Julio!AA205+Agosto!AA205+Septiembre!AA205+'Octubre '!AA205+Noviembre!AA205+'Diciembre '!AA205</f>
        <v>0</v>
      </c>
      <c r="AB205" s="36">
        <f>+enero!AB205+Febrero!AB205+'Marzo '!AB205+'Abril '!AB205+'Mayo '!AB205+Junio!AB205+Julio!AB205+Agosto!AB205+Septiembre!AB205+'Octubre '!AB205+Noviembre!AB205+'Diciembre '!AB205</f>
        <v>0</v>
      </c>
      <c r="AC205" s="36">
        <f>+enero!AC205+Febrero!AC205+'Marzo '!AC205+'Abril '!AC205+'Mayo '!AC205+Junio!AC205+Julio!AC205+Agosto!AC205+Septiembre!AC205+'Octubre '!AC205+Noviembre!AC205+'Diciembre '!AC205</f>
        <v>0</v>
      </c>
      <c r="AD205" s="36">
        <f>+enero!AD205+Febrero!AD205+'Marzo '!AD205+'Abril '!AD205+'Mayo '!AD205+Junio!AD205+Julio!AD205+Agosto!AD205+Septiembre!AD205+'Octubre '!AD205+Noviembre!AD205+'Diciembre '!AD205</f>
        <v>0</v>
      </c>
      <c r="AE205" s="36">
        <f>+enero!AE205+Febrero!AE205+'Marzo '!AE205+'Abril '!AE205+'Mayo '!AE205+Junio!AE205+Julio!AE205+Agosto!AE205+Septiembre!AE205+'Octubre '!AE205+Noviembre!AE205+'Diciembre '!AE205</f>
        <v>0</v>
      </c>
      <c r="AF205" s="36">
        <f>+enero!AF205+Febrero!AF205+'Marzo '!AF205+'Abril '!AF205+'Mayo '!AF205+Junio!AF205+Julio!AF205+Agosto!AF205+Septiembre!AF205+'Octubre '!AF205+Noviembre!AF205+'Diciembre '!AF205</f>
        <v>0</v>
      </c>
      <c r="AG205" s="36">
        <f>+enero!AG205+Febrero!AG205+'Marzo '!AG205+'Abril '!AG205+'Mayo '!AG205+Junio!AG205+Julio!AG205+Agosto!AG205+Septiembre!AG205+'Octubre '!AG205+Noviembre!AG205+'Diciembre '!AG205</f>
        <v>0</v>
      </c>
      <c r="AH205" s="36">
        <f>+enero!AH205+Febrero!AH205+'Marzo '!AH205+'Abril '!AH205+'Mayo '!AH205+Junio!AH205+Julio!AH205+Agosto!AH205+Septiembre!AH205+'Octubre '!AH205+Noviembre!AH205+'Diciembre '!AH205</f>
        <v>0</v>
      </c>
      <c r="AI205" s="36">
        <f>+enero!AI205+Febrero!AI205+'Marzo '!AI205+'Abril '!AI205+'Mayo '!AI205+Junio!AI205+Julio!AI205+Agosto!AI205+Septiembre!AI205+'Octubre '!AI205+Noviembre!AI205+'Diciembre '!AI205</f>
        <v>0</v>
      </c>
      <c r="AJ205" s="36">
        <f>+enero!AJ205+Febrero!AJ205+'Marzo '!AJ205+'Abril '!AJ205+'Mayo '!AJ205+Junio!AJ205+Julio!AJ205+Agosto!AJ205+Septiembre!AJ205+'Octubre '!AJ205+Noviembre!AJ205+'Diciembre '!AJ205</f>
        <v>0</v>
      </c>
      <c r="AK205" s="36">
        <f>+enero!AK205+Febrero!AK205+'Marzo '!AK205+'Abril '!AK205+'Mayo '!AK205+Junio!AK205+Julio!AK205+Agosto!AK205+Septiembre!AK205+'Octubre '!AK205+Noviembre!AK205+'Diciembre '!AK205</f>
        <v>0</v>
      </c>
      <c r="AL205" s="36">
        <f>+enero!AL205+Febrero!AL205+'Marzo '!AL205+'Abril '!AL205+'Mayo '!AL205+Junio!AL205+Julio!AL205+Agosto!AL205+Septiembre!AL205+'Octubre '!AL205+Noviembre!AL205+'Diciembre '!AL205</f>
        <v>0</v>
      </c>
      <c r="AM205" s="36">
        <f>+enero!AM205+Febrero!AM205+'Marzo '!AM205+'Abril '!AM205+'Mayo '!AM205+Junio!AM205+Julio!AM205+Agosto!AM205+Septiembre!AM205+'Octubre '!AM205+Noviembre!AM205+'Diciembre '!AM205</f>
        <v>0</v>
      </c>
      <c r="AN205" s="36">
        <f>+enero!AN205+Febrero!AN205+'Marzo '!AN205+'Abril '!AN205+'Mayo '!AN205+Junio!AN205+Julio!AN205+Agosto!AN205+Septiembre!AN205+'Octubre '!AN205+Noviembre!AN205+'Diciembre '!AN205</f>
        <v>0</v>
      </c>
      <c r="AO205" s="36">
        <f>+enero!AO205+Febrero!AO205+'Marzo '!AO205+'Abril '!AO205+'Mayo '!AO205+Junio!AO205+Julio!AO205+Agosto!AO205+Septiembre!AO205+'Octubre '!AO205+Noviembre!AO205+'Diciembre '!AO205</f>
        <v>0</v>
      </c>
      <c r="AP205" s="36">
        <f>+enero!AP205+Febrero!AP205+'Marzo '!AP205+'Abril '!AP205+'Mayo '!AP205+Junio!AP205+Julio!AP205+Agosto!AP205+Septiembre!AP205+'Octubre '!AP205+Noviembre!AP205+'Diciembre '!AP205</f>
        <v>0</v>
      </c>
      <c r="AQ205" s="36">
        <f>+enero!AQ205+Febrero!AQ205+'Marzo '!AQ205+'Abril '!AQ205+'Mayo '!AQ205+Junio!AQ205+Julio!AQ205+Agosto!AQ205+Septiembre!AQ205+'Octubre '!AQ205+Noviembre!AQ205+'Diciembre '!AQ205</f>
        <v>0</v>
      </c>
      <c r="AR205" s="36">
        <f>+enero!AR205+Febrero!AR205+'Marzo '!AR205+'Abril '!AR205+'Mayo '!AR205+Junio!AR205+Julio!AR205+Agosto!AR205+Septiembre!AR205+'Octubre '!AR205+Noviembre!AR205+'Diciembre '!AR205</f>
        <v>0</v>
      </c>
      <c r="AS205" s="36">
        <f>+enero!AS205+Febrero!AS205+'Marzo '!AS205+'Abril '!AS205+'Mayo '!AS205+Junio!AS205+Julio!AS205+Agosto!AS205+Septiembre!AS205+'Octubre '!AS205+Noviembre!AS205+'Diciembre '!AS205</f>
        <v>0</v>
      </c>
      <c r="AT205" s="36">
        <f>+enero!AT205+Febrero!AT205+'Marzo '!AT205+'Abril '!AT205+'Mayo '!AT205+Junio!AT205+Julio!AT205+Agosto!AT205+Septiembre!AT205+'Octubre '!AT205+Noviembre!AT205+'Diciembre '!AT205</f>
        <v>0</v>
      </c>
      <c r="BY205" s="227"/>
      <c r="BZ205" s="227"/>
      <c r="CA205" s="227"/>
      <c r="CB205" s="227"/>
      <c r="CC205" s="227"/>
      <c r="CD205" s="227"/>
      <c r="CE205" s="227"/>
      <c r="CF205" s="227"/>
      <c r="CG205" s="494"/>
      <c r="CH205" s="494"/>
      <c r="CI205" s="494"/>
      <c r="CJ205" s="494"/>
      <c r="CK205" s="494"/>
      <c r="CL205" s="494"/>
      <c r="CM205" s="494"/>
      <c r="CN205" s="494"/>
      <c r="CO205" s="227"/>
    </row>
    <row r="206" spans="1:93" s="226" customFormat="1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BY206" s="227"/>
      <c r="BZ206" s="227"/>
      <c r="CA206" s="227"/>
      <c r="CB206" s="227"/>
      <c r="CC206" s="227"/>
      <c r="CD206" s="227"/>
      <c r="CE206" s="227"/>
      <c r="CF206" s="227"/>
      <c r="CG206" s="494"/>
      <c r="CH206" s="494"/>
      <c r="CI206" s="494"/>
      <c r="CJ206" s="494"/>
      <c r="CK206" s="494"/>
      <c r="CL206" s="494"/>
      <c r="CM206" s="494"/>
      <c r="CN206" s="494"/>
      <c r="CO206" s="227"/>
    </row>
    <row r="207" spans="1:93" s="226" customFormat="1" ht="14.25" customHeight="1" x14ac:dyDescent="0.2">
      <c r="A207" s="1192" t="s">
        <v>150</v>
      </c>
      <c r="B207" s="1195" t="s">
        <v>151</v>
      </c>
      <c r="C207" s="1329" t="s">
        <v>4</v>
      </c>
      <c r="D207" s="1330"/>
      <c r="E207" s="1331"/>
      <c r="F207" s="1198" t="s">
        <v>152</v>
      </c>
      <c r="G207" s="1199"/>
      <c r="H207" s="1199"/>
      <c r="I207" s="1199"/>
      <c r="J207" s="1199"/>
      <c r="K207" s="1199"/>
      <c r="L207" s="1199"/>
      <c r="M207" s="1199"/>
      <c r="N207" s="1199"/>
      <c r="O207" s="1199"/>
      <c r="P207" s="1199"/>
      <c r="Q207" s="1199"/>
      <c r="R207" s="1199"/>
      <c r="S207" s="1199"/>
      <c r="T207" s="1199"/>
      <c r="U207" s="1199"/>
      <c r="V207" s="1199"/>
      <c r="W207" s="1199"/>
      <c r="X207" s="1199"/>
      <c r="Y207" s="1199"/>
      <c r="Z207" s="1199"/>
      <c r="AA207" s="1199"/>
      <c r="AB207" s="1199"/>
      <c r="AC207" s="1199"/>
      <c r="AD207" s="1199"/>
      <c r="AE207" s="1199"/>
      <c r="AF207" s="1199"/>
      <c r="AG207" s="1199"/>
      <c r="AH207" s="1199"/>
      <c r="AI207" s="1199"/>
      <c r="AJ207" s="1199"/>
      <c r="AK207" s="1200"/>
      <c r="AL207" s="1185" t="s">
        <v>262</v>
      </c>
      <c r="AM207" s="2"/>
      <c r="AN207" s="2"/>
      <c r="AO207" s="2"/>
      <c r="AP207" s="2"/>
      <c r="AQ207" s="2"/>
      <c r="AR207" s="2"/>
      <c r="AS207" s="2"/>
      <c r="AT207" s="2"/>
      <c r="BY207" s="227"/>
      <c r="BZ207" s="227"/>
      <c r="CA207" s="227"/>
      <c r="CB207" s="227"/>
      <c r="CC207" s="227"/>
      <c r="CD207" s="227"/>
      <c r="CE207" s="227"/>
      <c r="CF207" s="227"/>
      <c r="CG207" s="494"/>
      <c r="CH207" s="494"/>
      <c r="CI207" s="494"/>
      <c r="CJ207" s="494"/>
      <c r="CK207" s="494"/>
      <c r="CL207" s="494"/>
      <c r="CM207" s="494"/>
      <c r="CN207" s="494"/>
      <c r="CO207" s="227"/>
    </row>
    <row r="208" spans="1:93" s="226" customFormat="1" x14ac:dyDescent="0.2">
      <c r="A208" s="1193"/>
      <c r="B208" s="1196"/>
      <c r="C208" s="1332"/>
      <c r="D208" s="1333"/>
      <c r="E208" s="1189"/>
      <c r="F208" s="1204" t="s">
        <v>100</v>
      </c>
      <c r="G208" s="1205"/>
      <c r="H208" s="1198" t="s">
        <v>101</v>
      </c>
      <c r="I208" s="1200"/>
      <c r="J208" s="1198" t="s">
        <v>57</v>
      </c>
      <c r="K208" s="1200"/>
      <c r="L208" s="1198" t="s">
        <v>8</v>
      </c>
      <c r="M208" s="1200"/>
      <c r="N208" s="1190" t="s">
        <v>9</v>
      </c>
      <c r="O208" s="1191"/>
      <c r="P208" s="1190" t="s">
        <v>10</v>
      </c>
      <c r="Q208" s="1191"/>
      <c r="R208" s="1190" t="s">
        <v>11</v>
      </c>
      <c r="S208" s="1191"/>
      <c r="T208" s="1190" t="s">
        <v>12</v>
      </c>
      <c r="U208" s="1191"/>
      <c r="V208" s="1190" t="s">
        <v>13</v>
      </c>
      <c r="W208" s="1191"/>
      <c r="X208" s="1190" t="s">
        <v>14</v>
      </c>
      <c r="Y208" s="1191"/>
      <c r="Z208" s="1190" t="s">
        <v>153</v>
      </c>
      <c r="AA208" s="1191"/>
      <c r="AB208" s="1190" t="s">
        <v>154</v>
      </c>
      <c r="AC208" s="1191"/>
      <c r="AD208" s="1190" t="s">
        <v>155</v>
      </c>
      <c r="AE208" s="1191"/>
      <c r="AF208" s="1190" t="s">
        <v>156</v>
      </c>
      <c r="AG208" s="1191"/>
      <c r="AH208" s="1190" t="s">
        <v>157</v>
      </c>
      <c r="AI208" s="1191"/>
      <c r="AJ208" s="1171" t="s">
        <v>158</v>
      </c>
      <c r="AK208" s="1172"/>
      <c r="AL208" s="1186"/>
      <c r="AM208" s="2"/>
      <c r="AN208" s="2"/>
      <c r="AO208" s="2"/>
      <c r="AP208" s="2"/>
      <c r="AQ208" s="2"/>
      <c r="AR208" s="2"/>
      <c r="AS208" s="2"/>
      <c r="AT208" s="2"/>
      <c r="BY208" s="227"/>
      <c r="BZ208" s="227"/>
      <c r="CA208" s="227"/>
      <c r="CB208" s="227"/>
      <c r="CC208" s="227"/>
      <c r="CD208" s="227"/>
      <c r="CE208" s="227"/>
      <c r="CF208" s="227"/>
      <c r="CG208" s="494"/>
      <c r="CH208" s="494"/>
      <c r="CI208" s="494"/>
      <c r="CJ208" s="494"/>
      <c r="CK208" s="494"/>
      <c r="CL208" s="494"/>
      <c r="CM208" s="494"/>
      <c r="CN208" s="494"/>
      <c r="CO208" s="227"/>
    </row>
    <row r="209" spans="1:93" s="226" customFormat="1" x14ac:dyDescent="0.2">
      <c r="A209" s="1194"/>
      <c r="B209" s="1197"/>
      <c r="C209" s="418" t="s">
        <v>149</v>
      </c>
      <c r="D209" s="418" t="s">
        <v>30</v>
      </c>
      <c r="E209" s="201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187"/>
      <c r="AM209" s="2"/>
      <c r="AN209" s="2"/>
      <c r="AO209" s="2"/>
      <c r="AP209" s="2"/>
      <c r="AQ209" s="2"/>
      <c r="AR209" s="2"/>
      <c r="AS209" s="2"/>
      <c r="AT209" s="2"/>
      <c r="BY209" s="227"/>
      <c r="BZ209" s="227"/>
      <c r="CA209" s="227"/>
      <c r="CB209" s="227"/>
      <c r="CC209" s="227"/>
      <c r="CD209" s="227"/>
      <c r="CE209" s="227"/>
      <c r="CF209" s="227"/>
      <c r="CG209" s="494"/>
      <c r="CH209" s="494"/>
      <c r="CI209" s="494"/>
      <c r="CJ209" s="494"/>
      <c r="CK209" s="494"/>
      <c r="CL209" s="494"/>
      <c r="CM209" s="494"/>
      <c r="CN209" s="494"/>
      <c r="CO209" s="227"/>
    </row>
    <row r="210" spans="1:93" s="226" customFormat="1" x14ac:dyDescent="0.2">
      <c r="A210" s="1201" t="s">
        <v>160</v>
      </c>
      <c r="B210" s="154" t="s">
        <v>34</v>
      </c>
      <c r="C210" s="420">
        <f>SUM(D210+E210)</f>
        <v>0</v>
      </c>
      <c r="D210" s="420">
        <f t="shared" ref="D210:E213" si="32">SUM(F210+H210+J210+L210+N210+P210+R210+T210+V210+X210+Z210+AB210+AD210+AF210+AH210+AJ210)</f>
        <v>0</v>
      </c>
      <c r="E210" s="327">
        <f t="shared" si="32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BY210" s="227"/>
      <c r="BZ210" s="227"/>
      <c r="CA210" s="227"/>
      <c r="CB210" s="227"/>
      <c r="CC210" s="227"/>
      <c r="CD210" s="227"/>
      <c r="CE210" s="227"/>
      <c r="CF210" s="227"/>
      <c r="CG210" s="494">
        <v>0</v>
      </c>
      <c r="CH210" s="494">
        <v>0</v>
      </c>
      <c r="CI210" s="494"/>
      <c r="CJ210" s="494"/>
      <c r="CK210" s="494"/>
      <c r="CL210" s="494"/>
      <c r="CM210" s="494"/>
      <c r="CN210" s="494"/>
      <c r="CO210" s="227"/>
    </row>
    <row r="211" spans="1:93" s="226" customFormat="1" x14ac:dyDescent="0.2">
      <c r="A211" s="1202"/>
      <c r="B211" s="155" t="s">
        <v>77</v>
      </c>
      <c r="C211" s="423">
        <f>SUM(D211+E211)</f>
        <v>0</v>
      </c>
      <c r="D211" s="423">
        <f t="shared" si="32"/>
        <v>0</v>
      </c>
      <c r="E211" s="385">
        <f t="shared" si="32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BY211" s="227"/>
      <c r="BZ211" s="227"/>
      <c r="CA211" s="227"/>
      <c r="CB211" s="227"/>
      <c r="CC211" s="227"/>
      <c r="CD211" s="227"/>
      <c r="CE211" s="227"/>
      <c r="CF211" s="227"/>
      <c r="CG211" s="494">
        <v>0</v>
      </c>
      <c r="CH211" s="494">
        <v>0</v>
      </c>
      <c r="CI211" s="494"/>
      <c r="CJ211" s="494"/>
      <c r="CK211" s="494"/>
      <c r="CL211" s="494"/>
      <c r="CM211" s="494"/>
      <c r="CN211" s="494"/>
      <c r="CO211" s="227"/>
    </row>
    <row r="212" spans="1:93" s="226" customFormat="1" x14ac:dyDescent="0.2">
      <c r="A212" s="1203" t="s">
        <v>161</v>
      </c>
      <c r="B212" s="156" t="s">
        <v>34</v>
      </c>
      <c r="C212" s="424">
        <f>SUM(D212+E212)</f>
        <v>0</v>
      </c>
      <c r="D212" s="424">
        <f t="shared" si="32"/>
        <v>0</v>
      </c>
      <c r="E212" s="340">
        <f t="shared" si="32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BY212" s="227"/>
      <c r="BZ212" s="227"/>
      <c r="CA212" s="227"/>
      <c r="CB212" s="227"/>
      <c r="CC212" s="227"/>
      <c r="CD212" s="227"/>
      <c r="CE212" s="227"/>
      <c r="CF212" s="227"/>
      <c r="CG212" s="494">
        <v>0</v>
      </c>
      <c r="CH212" s="494">
        <v>0</v>
      </c>
      <c r="CI212" s="494"/>
      <c r="CJ212" s="494"/>
      <c r="CK212" s="494"/>
      <c r="CL212" s="494"/>
      <c r="CM212" s="494"/>
      <c r="CN212" s="494"/>
      <c r="CO212" s="227"/>
    </row>
    <row r="213" spans="1:93" s="226" customFormat="1" x14ac:dyDescent="0.2">
      <c r="A213" s="1202"/>
      <c r="B213" s="155" t="s">
        <v>77</v>
      </c>
      <c r="C213" s="423">
        <f>SUM(D213+E213)</f>
        <v>0</v>
      </c>
      <c r="D213" s="423">
        <f t="shared" si="32"/>
        <v>0</v>
      </c>
      <c r="E213" s="385">
        <f t="shared" si="32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BY213" s="227"/>
      <c r="BZ213" s="227"/>
      <c r="CA213" s="227"/>
      <c r="CB213" s="227"/>
      <c r="CC213" s="227"/>
      <c r="CD213" s="227"/>
      <c r="CE213" s="227"/>
      <c r="CF213" s="227"/>
      <c r="CG213" s="494">
        <v>0</v>
      </c>
      <c r="CH213" s="494">
        <v>0</v>
      </c>
      <c r="CI213" s="494"/>
      <c r="CJ213" s="494"/>
      <c r="CK213" s="494"/>
      <c r="CL213" s="494"/>
      <c r="CM213" s="494"/>
      <c r="CN213" s="494"/>
      <c r="CO213" s="227"/>
    </row>
    <row r="214" spans="1:93" s="226" customFormat="1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BY214" s="227"/>
      <c r="BZ214" s="227"/>
      <c r="CA214" s="227"/>
      <c r="CB214" s="227"/>
      <c r="CC214" s="227"/>
      <c r="CD214" s="227"/>
      <c r="CE214" s="227"/>
      <c r="CF214" s="227"/>
      <c r="CG214" s="494"/>
      <c r="CH214" s="494"/>
      <c r="CI214" s="494"/>
      <c r="CJ214" s="494"/>
      <c r="CK214" s="494"/>
      <c r="CL214" s="494"/>
      <c r="CM214" s="494"/>
      <c r="CN214" s="494"/>
      <c r="CO214" s="227"/>
    </row>
    <row r="215" spans="1:93" s="226" customFormat="1" x14ac:dyDescent="0.2">
      <c r="A215" s="1146" t="s">
        <v>162</v>
      </c>
      <c r="B215" s="1148"/>
      <c r="C215" s="1160" t="s">
        <v>163</v>
      </c>
      <c r="D215" s="1160"/>
      <c r="E215" s="1160"/>
      <c r="F215" s="1161" t="s">
        <v>164</v>
      </c>
      <c r="G215" s="1162"/>
      <c r="H215" s="1162"/>
      <c r="I215" s="1162"/>
      <c r="J215" s="1162"/>
      <c r="K215" s="1162"/>
      <c r="L215" s="1162"/>
      <c r="M215" s="1162"/>
      <c r="N215" s="1162"/>
      <c r="O215" s="1162"/>
      <c r="P215" s="1162"/>
      <c r="Q215" s="1162"/>
      <c r="R215" s="1162"/>
      <c r="S215" s="1162"/>
      <c r="T215" s="1162"/>
      <c r="U215" s="1162"/>
      <c r="V215" s="1162"/>
      <c r="W215" s="1162"/>
      <c r="X215" s="1162"/>
      <c r="Y215" s="1162"/>
      <c r="Z215" s="1162"/>
      <c r="AA215" s="1162"/>
      <c r="AB215" s="1162"/>
      <c r="AC215" s="1162"/>
      <c r="AD215" s="1162"/>
      <c r="AE215" s="1162"/>
      <c r="AF215" s="1162"/>
      <c r="AG215" s="1162"/>
      <c r="AH215" s="1162"/>
      <c r="AI215" s="1162"/>
      <c r="AJ215" s="1162"/>
      <c r="AK215" s="1162"/>
      <c r="AL215" s="1162"/>
      <c r="AM215" s="1163"/>
      <c r="AN215" s="1176" t="s">
        <v>77</v>
      </c>
      <c r="AO215" s="1177"/>
      <c r="AP215" s="1178"/>
      <c r="AQ215" s="1182" t="s">
        <v>165</v>
      </c>
      <c r="AR215" s="1185" t="s">
        <v>265</v>
      </c>
      <c r="AS215" s="1185" t="s">
        <v>187</v>
      </c>
      <c r="AT215" s="302"/>
      <c r="AU215" s="240"/>
      <c r="AV215" s="240"/>
      <c r="BY215" s="227"/>
      <c r="BZ215" s="227"/>
      <c r="CA215" s="227"/>
      <c r="CB215" s="227"/>
      <c r="CC215" s="227"/>
      <c r="CD215" s="227"/>
      <c r="CE215" s="227"/>
      <c r="CF215" s="227"/>
      <c r="CG215" s="494"/>
      <c r="CH215" s="494"/>
      <c r="CI215" s="494"/>
      <c r="CJ215" s="494"/>
      <c r="CK215" s="494"/>
      <c r="CL215" s="494"/>
      <c r="CM215" s="494"/>
      <c r="CN215" s="494"/>
      <c r="CO215" s="227"/>
    </row>
    <row r="216" spans="1:93" s="226" customFormat="1" ht="14.25" customHeight="1" x14ac:dyDescent="0.2">
      <c r="A216" s="1158"/>
      <c r="B216" s="1159"/>
      <c r="C216" s="1160"/>
      <c r="D216" s="1160"/>
      <c r="E216" s="1160"/>
      <c r="F216" s="1154" t="s">
        <v>167</v>
      </c>
      <c r="G216" s="1170"/>
      <c r="H216" s="1156" t="s">
        <v>100</v>
      </c>
      <c r="I216" s="1181"/>
      <c r="J216" s="1154" t="s">
        <v>101</v>
      </c>
      <c r="K216" s="1170"/>
      <c r="L216" s="1154" t="s">
        <v>57</v>
      </c>
      <c r="M216" s="1170"/>
      <c r="N216" s="1154" t="s">
        <v>8</v>
      </c>
      <c r="O216" s="1170"/>
      <c r="P216" s="1171" t="s">
        <v>59</v>
      </c>
      <c r="Q216" s="1172"/>
      <c r="R216" s="1171" t="s">
        <v>60</v>
      </c>
      <c r="S216" s="1172"/>
      <c r="T216" s="1171" t="s">
        <v>61</v>
      </c>
      <c r="U216" s="1172"/>
      <c r="V216" s="1171" t="s">
        <v>62</v>
      </c>
      <c r="W216" s="1172"/>
      <c r="X216" s="1171" t="s">
        <v>63</v>
      </c>
      <c r="Y216" s="1172"/>
      <c r="Z216" s="1171" t="s">
        <v>64</v>
      </c>
      <c r="AA216" s="1172"/>
      <c r="AB216" s="1171" t="s">
        <v>65</v>
      </c>
      <c r="AC216" s="1172"/>
      <c r="AD216" s="1171" t="s">
        <v>66</v>
      </c>
      <c r="AE216" s="1172"/>
      <c r="AF216" s="1171" t="s">
        <v>67</v>
      </c>
      <c r="AG216" s="1172"/>
      <c r="AH216" s="1171" t="s">
        <v>68</v>
      </c>
      <c r="AI216" s="1172"/>
      <c r="AJ216" s="1171" t="s">
        <v>69</v>
      </c>
      <c r="AK216" s="1172"/>
      <c r="AL216" s="1171" t="s">
        <v>70</v>
      </c>
      <c r="AM216" s="1188"/>
      <c r="AN216" s="1182" t="s">
        <v>266</v>
      </c>
      <c r="AO216" s="1182" t="s">
        <v>267</v>
      </c>
      <c r="AP216" s="1182" t="s">
        <v>268</v>
      </c>
      <c r="AQ216" s="1183"/>
      <c r="AR216" s="1186"/>
      <c r="AS216" s="1186"/>
      <c r="AT216" s="17"/>
      <c r="AU216" s="240"/>
      <c r="AV216" s="240"/>
      <c r="BY216" s="227"/>
      <c r="BZ216" s="227"/>
      <c r="CA216" s="227"/>
      <c r="CB216" s="227"/>
      <c r="CC216" s="227"/>
      <c r="CD216" s="227"/>
      <c r="CE216" s="227"/>
      <c r="CF216" s="227"/>
      <c r="CG216" s="494"/>
      <c r="CH216" s="494"/>
      <c r="CI216" s="494"/>
      <c r="CJ216" s="494"/>
      <c r="CK216" s="494"/>
      <c r="CL216" s="494"/>
      <c r="CM216" s="494"/>
      <c r="CN216" s="494"/>
      <c r="CO216" s="227"/>
    </row>
    <row r="217" spans="1:93" s="226" customFormat="1" x14ac:dyDescent="0.2">
      <c r="A217" s="1149"/>
      <c r="B217" s="1151"/>
      <c r="C217" s="203" t="s">
        <v>149</v>
      </c>
      <c r="D217" s="203" t="s">
        <v>30</v>
      </c>
      <c r="E217" s="215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189"/>
      <c r="AO217" s="1184"/>
      <c r="AP217" s="1184"/>
      <c r="AQ217" s="1184"/>
      <c r="AR217" s="1187"/>
      <c r="AS217" s="1187"/>
      <c r="AT217" s="425"/>
      <c r="AU217" s="240"/>
      <c r="AV217" s="240"/>
      <c r="BY217" s="227"/>
      <c r="BZ217" s="227"/>
      <c r="CA217" s="227"/>
      <c r="CB217" s="227"/>
      <c r="CC217" s="227"/>
      <c r="CD217" s="227"/>
      <c r="CE217" s="227"/>
      <c r="CF217" s="227"/>
      <c r="CG217" s="494"/>
      <c r="CH217" s="494"/>
      <c r="CI217" s="494"/>
      <c r="CJ217" s="494"/>
      <c r="CK217" s="494"/>
      <c r="CL217" s="494"/>
      <c r="CM217" s="494"/>
      <c r="CN217" s="494"/>
      <c r="CO217" s="227"/>
    </row>
    <row r="218" spans="1:93" s="226" customFormat="1" x14ac:dyDescent="0.2">
      <c r="A218" s="1327" t="s">
        <v>168</v>
      </c>
      <c r="B218" s="1328"/>
      <c r="C218" s="426">
        <f>SUM(D218+E218)</f>
        <v>105</v>
      </c>
      <c r="D218" s="426">
        <f>SUM(F218+H218+J218+L218+N218+P218+R218+T218+V218+X218+Z218+AB218+AD218+AF218+AH218+AJ218+AL218)</f>
        <v>9</v>
      </c>
      <c r="E218" s="427">
        <f>SUM(G218+I218+K218+M218+O218+Q218+S218+U218+W218+Y218+AA218+AC218+AE218+AG218+AI218+AK218+AM218)</f>
        <v>96</v>
      </c>
      <c r="F218" s="428">
        <f>+enero!F218+Febrero!F218+'Marzo '!F218+'Abril '!F218+'Mayo '!F218+Junio!F218</f>
        <v>0</v>
      </c>
      <c r="G218" s="428">
        <f>+enero!G218+Febrero!G218+'Marzo '!G218+'Abril '!G218+'Mayo '!G218+Junio!G218</f>
        <v>2</v>
      </c>
      <c r="H218" s="428">
        <f>+enero!H218+Febrero!H218+'Marzo '!H218+'Abril '!H218+'Mayo '!H218+Junio!H218</f>
        <v>0</v>
      </c>
      <c r="I218" s="428">
        <f>+enero!I218+Febrero!I218+'Marzo '!I218+'Abril '!I218+'Mayo '!I218+Junio!I218</f>
        <v>1</v>
      </c>
      <c r="J218" s="428">
        <f>+enero!J218+Febrero!J218+'Marzo '!J218+'Abril '!J218+'Mayo '!J218+Junio!J218</f>
        <v>0</v>
      </c>
      <c r="K218" s="428">
        <f>+enero!K218+Febrero!K218+'Marzo '!K218+'Abril '!K218+'Mayo '!K218+Junio!K218</f>
        <v>2</v>
      </c>
      <c r="L218" s="428">
        <f>+enero!L218+Febrero!L218+'Marzo '!L218+'Abril '!L218+'Mayo '!L218+Junio!L218</f>
        <v>2</v>
      </c>
      <c r="M218" s="428">
        <f>+enero!M218+Febrero!M218+'Marzo '!M218+'Abril '!M218+'Mayo '!M218+Junio!M218</f>
        <v>5</v>
      </c>
      <c r="N218" s="428">
        <f>+enero!N218+Febrero!N218+'Marzo '!N218+'Abril '!N218+'Mayo '!N218+Junio!N218</f>
        <v>3</v>
      </c>
      <c r="O218" s="428">
        <f>+enero!O218+Febrero!O218+'Marzo '!O218+'Abril '!O218+'Mayo '!O218+Junio!O218</f>
        <v>18</v>
      </c>
      <c r="P218" s="428">
        <f>+enero!P218+Febrero!P218+'Marzo '!P218+'Abril '!P218+'Mayo '!P218+Junio!P218</f>
        <v>0</v>
      </c>
      <c r="Q218" s="428">
        <f>+enero!Q218+Febrero!Q218+'Marzo '!Q218+'Abril '!Q218+'Mayo '!Q218+Junio!Q218</f>
        <v>19</v>
      </c>
      <c r="R218" s="428">
        <f>+enero!R218+Febrero!R218+'Marzo '!R218+'Abril '!R218+'Mayo '!R218+Junio!R218</f>
        <v>1</v>
      </c>
      <c r="S218" s="428">
        <f>+enero!S218+Febrero!S218+'Marzo '!S218+'Abril '!S218+'Mayo '!S218+Junio!S218</f>
        <v>12</v>
      </c>
      <c r="T218" s="428">
        <f>+enero!T218+Febrero!T218+'Marzo '!T218+'Abril '!T218+'Mayo '!T218+Junio!T218</f>
        <v>3</v>
      </c>
      <c r="U218" s="428">
        <f>+enero!U218+Febrero!U218+'Marzo '!U218+'Abril '!U218+'Mayo '!U218+Junio!U218</f>
        <v>12</v>
      </c>
      <c r="V218" s="428">
        <f>+enero!V218+Febrero!V218+'Marzo '!V218+'Abril '!V218+'Mayo '!V218+Junio!V218</f>
        <v>0</v>
      </c>
      <c r="W218" s="428">
        <f>+enero!W218+Febrero!W218+'Marzo '!W218+'Abril '!W218+'Mayo '!W218+Junio!W218</f>
        <v>7</v>
      </c>
      <c r="X218" s="428">
        <f>+enero!X218+Febrero!X218+'Marzo '!X218+'Abril '!X218+'Mayo '!X218+Junio!X218</f>
        <v>0</v>
      </c>
      <c r="Y218" s="428">
        <f>+enero!Y218+Febrero!Y218+'Marzo '!Y218+'Abril '!Y218+'Mayo '!Y218+Junio!Y218</f>
        <v>4</v>
      </c>
      <c r="Z218" s="428">
        <f>+enero!Z218+Febrero!Z218+'Marzo '!Z218+'Abril '!Z218+'Mayo '!Z218+Junio!Z218</f>
        <v>0</v>
      </c>
      <c r="AA218" s="428">
        <f>+enero!AA218+Febrero!AA218+'Marzo '!AA218+'Abril '!AA218+'Mayo '!AA218+Junio!AA218</f>
        <v>8</v>
      </c>
      <c r="AB218" s="428">
        <f>+enero!AB218+Febrero!AB218+'Marzo '!AB218+'Abril '!AB218+'Mayo '!AB218+Junio!AB218</f>
        <v>0</v>
      </c>
      <c r="AC218" s="428">
        <f>+enero!AC218+Febrero!AC218+'Marzo '!AC218+'Abril '!AC218+'Mayo '!AC218+Junio!AC218</f>
        <v>3</v>
      </c>
      <c r="AD218" s="428">
        <f>+enero!AD218+Febrero!AD218+'Marzo '!AD218+'Abril '!AD218+'Mayo '!AD218+Junio!AD218</f>
        <v>0</v>
      </c>
      <c r="AE218" s="428">
        <f>+enero!AE218+Febrero!AE218+'Marzo '!AE218+'Abril '!AE218+'Mayo '!AE218+Junio!AE218</f>
        <v>1</v>
      </c>
      <c r="AF218" s="428">
        <f>+enero!AF218+Febrero!AF218+'Marzo '!AF218+'Abril '!AF218+'Mayo '!AF218+Junio!AF218</f>
        <v>0</v>
      </c>
      <c r="AG218" s="428">
        <f>+enero!AG218+Febrero!AG218+'Marzo '!AG218+'Abril '!AG218+'Mayo '!AG218+Junio!AG218</f>
        <v>0</v>
      </c>
      <c r="AH218" s="428">
        <f>+enero!AH218+Febrero!AH218+'Marzo '!AH218+'Abril '!AH218+'Mayo '!AH218+Junio!AH218</f>
        <v>0</v>
      </c>
      <c r="AI218" s="428">
        <f>+enero!AI218+Febrero!AI218+'Marzo '!AI218+'Abril '!AI218+'Mayo '!AI218+Junio!AI218</f>
        <v>1</v>
      </c>
      <c r="AJ218" s="428">
        <f>+enero!AJ218+Febrero!AJ218+'Marzo '!AJ218+'Abril '!AJ218+'Mayo '!AJ218+Junio!AJ218</f>
        <v>0</v>
      </c>
      <c r="AK218" s="428">
        <f>+enero!AK218+Febrero!AK218+'Marzo '!AK218+'Abril '!AK218+'Mayo '!AK218+Junio!AK218</f>
        <v>1</v>
      </c>
      <c r="AL218" s="428">
        <f>+enero!AL218+Febrero!AL218+'Marzo '!AL218+'Abril '!AL218+'Mayo '!AL218+Junio!AL218</f>
        <v>0</v>
      </c>
      <c r="AM218" s="428">
        <f>+enero!AM218+Febrero!AM218+'Marzo '!AM218+'Abril '!AM218+'Mayo '!AM218+Junio!AM218</f>
        <v>0</v>
      </c>
      <c r="AN218" s="428">
        <f>+enero!AN218+Febrero!AN218+'Marzo '!AN218+'Abril '!AN218+'Mayo '!AN218+Junio!AN218</f>
        <v>0</v>
      </c>
      <c r="AO218" s="428">
        <f>+enero!AO218+Febrero!AO218+'Marzo '!AO218+'Abril '!AO218+'Mayo '!AO218+Junio!AO218</f>
        <v>0</v>
      </c>
      <c r="AP218" s="428">
        <f>+enero!AP218+Febrero!AP218+'Marzo '!AP218+'Abril '!AP218+'Mayo '!AP218+Junio!AP218</f>
        <v>0</v>
      </c>
      <c r="AQ218" s="428">
        <f>+enero!AQ218+Febrero!AQ218+'Marzo '!AQ218+'Abril '!AQ218+'Mayo '!AQ218+Junio!AQ218</f>
        <v>0</v>
      </c>
      <c r="AR218" s="428">
        <f>+enero!AR218+Febrero!AR218+'Marzo '!AR218+'Abril '!AR218+'Mayo '!AR218+Junio!AR218</f>
        <v>0</v>
      </c>
      <c r="AS218" s="428">
        <f>+enero!AS218+Febrero!AS218+'Marzo '!AS218+'Abril '!AS218+'Mayo '!AS218+Junio!AS218</f>
        <v>0</v>
      </c>
      <c r="AT218" s="432"/>
      <c r="AU218" s="240"/>
      <c r="AV218" s="240"/>
      <c r="BY218" s="227"/>
      <c r="BZ218" s="227"/>
      <c r="CA218" s="227"/>
      <c r="CB218" s="227"/>
      <c r="CC218" s="227"/>
      <c r="CD218" s="227"/>
      <c r="CE218" s="227"/>
      <c r="CF218" s="227"/>
      <c r="CG218" s="494"/>
      <c r="CH218" s="494"/>
      <c r="CI218" s="494"/>
      <c r="CJ218" s="494"/>
      <c r="CK218" s="494"/>
      <c r="CL218" s="494"/>
      <c r="CM218" s="494"/>
      <c r="CN218" s="494"/>
      <c r="CO218" s="227"/>
    </row>
    <row r="219" spans="1:93" s="226" customFormat="1" x14ac:dyDescent="0.2">
      <c r="A219" s="1334" t="s">
        <v>249</v>
      </c>
      <c r="B219" s="433" t="s">
        <v>23</v>
      </c>
      <c r="C219" s="434">
        <f t="shared" ref="C219:C227" si="33">E219</f>
        <v>0</v>
      </c>
      <c r="D219" s="435"/>
      <c r="E219" s="436">
        <f>SUM(K219+M219+O219+Q219+S219+U219+W219+Y219+AA219)</f>
        <v>0</v>
      </c>
      <c r="F219" s="437"/>
      <c r="G219" s="437"/>
      <c r="H219" s="437"/>
      <c r="I219" s="437"/>
      <c r="J219" s="437"/>
      <c r="K219" s="1005">
        <f>enero!K219+Febrero!K219+'Marzo '!K219+'Abril '!K219+'Mayo '!K219+Junio!K219+Julio!K219+Agosto!K219+Septiembre!K219+'Octubre '!K219+Noviembre!K219+'Diciembre '!K219</f>
        <v>0</v>
      </c>
      <c r="L219" s="1006">
        <f>enero!L219+Febrero!L219+'Marzo '!L219+'Abril '!L219+'Mayo '!L219+Junio!L219+Julio!L219+Agosto!L219+Septiembre!L219+'Octubre '!L219+Noviembre!L219+'Diciembre '!L219</f>
        <v>0</v>
      </c>
      <c r="M219" s="1005">
        <f>enero!M219+Febrero!M219+'Marzo '!M219+'Abril '!M219+'Mayo '!M219+Junio!M219+Julio!M219+Agosto!M219+Septiembre!M219+'Octubre '!M219+Noviembre!M219+'Diciembre '!M219</f>
        <v>0</v>
      </c>
      <c r="N219" s="1006">
        <f>enero!N219+Febrero!N219+'Marzo '!N219+'Abril '!N219+'Mayo '!N219+Junio!N219+Julio!N219+Agosto!N219+Septiembre!N219+'Octubre '!N219+Noviembre!N219+'Diciembre '!N219</f>
        <v>0</v>
      </c>
      <c r="O219" s="1005">
        <f>enero!O219+Febrero!O219+'Marzo '!O219+'Abril '!O219+'Mayo '!O219+Junio!O219+Julio!O219+Agosto!O219+Septiembre!O219+'Octubre '!O219+Noviembre!O219+'Diciembre '!O219</f>
        <v>0</v>
      </c>
      <c r="P219" s="1006">
        <f>enero!P219+Febrero!P219+'Marzo '!P219+'Abril '!P219+'Mayo '!P219+Junio!P219+Julio!P219+Agosto!P219+Septiembre!P219+'Octubre '!P219+Noviembre!P219+'Diciembre '!P219</f>
        <v>0</v>
      </c>
      <c r="Q219" s="1005">
        <f>enero!Q219+Febrero!Q219+'Marzo '!Q219+'Abril '!Q219+'Mayo '!Q219+Junio!Q219+Julio!Q219+Agosto!Q219+Septiembre!Q219+'Octubre '!Q219+Noviembre!Q219+'Diciembre '!Q219</f>
        <v>0</v>
      </c>
      <c r="R219" s="1006">
        <f>enero!R219+Febrero!R219+'Marzo '!R219+'Abril '!R219+'Mayo '!R219+Junio!R219+Julio!R219+Agosto!R219+Septiembre!R219+'Octubre '!R219+Noviembre!R219+'Diciembre '!R219</f>
        <v>0</v>
      </c>
      <c r="S219" s="1005">
        <f>enero!S219+Febrero!S219+'Marzo '!S219+'Abril '!S219+'Mayo '!S219+Junio!S219+Julio!S219+Agosto!S219+Septiembre!S219+'Octubre '!S219+Noviembre!S219+'Diciembre '!S219</f>
        <v>0</v>
      </c>
      <c r="T219" s="1006">
        <f>enero!T219+Febrero!T219+'Marzo '!T219+'Abril '!T219+'Mayo '!T219+Junio!T219+Julio!T219+Agosto!T219+Septiembre!T219+'Octubre '!T219+Noviembre!T219+'Diciembre '!T219</f>
        <v>0</v>
      </c>
      <c r="U219" s="1005">
        <f>enero!U219+Febrero!U219+'Marzo '!U219+'Abril '!U219+'Mayo '!U219+Junio!U219+Julio!U219+Agosto!U219+Septiembre!U219+'Octubre '!U219+Noviembre!U219+'Diciembre '!U219</f>
        <v>0</v>
      </c>
      <c r="V219" s="1006">
        <f>enero!V219+Febrero!V219+'Marzo '!V219+'Abril '!V219+'Mayo '!V219+Junio!V219+Julio!V219+Agosto!V219+Septiembre!V219+'Octubre '!V219+Noviembre!V219+'Diciembre '!V219</f>
        <v>0</v>
      </c>
      <c r="W219" s="1005">
        <f>enero!W219+Febrero!W219+'Marzo '!W219+'Abril '!W219+'Mayo '!W219+Junio!W219+Julio!W219+Agosto!W219+Septiembre!W219+'Octubre '!W219+Noviembre!W219+'Diciembre '!W219</f>
        <v>0</v>
      </c>
      <c r="X219" s="1006">
        <f>enero!X219+Febrero!X219+'Marzo '!X219+'Abril '!X219+'Mayo '!X219+Junio!X219+Julio!X219+Agosto!X219+Septiembre!X219+'Octubre '!X219+Noviembre!X219+'Diciembre '!X219</f>
        <v>0</v>
      </c>
      <c r="Y219" s="1005">
        <f>enero!Y219+Febrero!Y219+'Marzo '!Y219+'Abril '!Y219+'Mayo '!Y219+Junio!Y219+Julio!Y219+Agosto!Y219+Septiembre!Y219+'Octubre '!Y219+Noviembre!Y219+'Diciembre '!Y219</f>
        <v>0</v>
      </c>
      <c r="Z219" s="1006">
        <f>enero!Z219+Febrero!Z219+'Marzo '!Z219+'Abril '!Z219+'Mayo '!Z219+Junio!Z219+Julio!Z219+Agosto!Z219+Septiembre!Z219+'Octubre '!Z219+Noviembre!Z219+'Diciembre '!Z219</f>
        <v>0</v>
      </c>
      <c r="AA219" s="1005">
        <f>enero!AA219+Febrero!AA219+'Marzo '!AA219+'Abril '!AA219+'Mayo '!AA219+Junio!AA219+Julio!AA219+Agosto!AA219+Septiembre!AA219+'Octubre '!AA219+Noviembre!AA219+'Diciembre '!AA219</f>
        <v>0</v>
      </c>
      <c r="AB219" s="1006">
        <f>enero!AB219+Febrero!AB219+'Marzo '!AB219+'Abril '!AB219+'Mayo '!AB219+Junio!AB219+Julio!AB219+Agosto!AB219+Septiembre!AB219+'Octubre '!AB219+Noviembre!AB219+'Diciembre '!AB219</f>
        <v>0</v>
      </c>
      <c r="AC219" s="1006">
        <f>enero!AC219+Febrero!AC219+'Marzo '!AC219+'Abril '!AC219+'Mayo '!AC219+Junio!AC219+Julio!AC219+Agosto!AC219+Septiembre!AC219+'Octubre '!AC219+Noviembre!AC219+'Diciembre '!AC219</f>
        <v>0</v>
      </c>
      <c r="AD219" s="1006">
        <f>enero!AD219+Febrero!AD219+'Marzo '!AD219+'Abril '!AD219+'Mayo '!AD219+Junio!AD219+Julio!AD219+Agosto!AD219+Septiembre!AD219+'Octubre '!AD219+Noviembre!AD219+'Diciembre '!AD219</f>
        <v>0</v>
      </c>
      <c r="AE219" s="1006">
        <f>enero!AE219+Febrero!AE219+'Marzo '!AE219+'Abril '!AE219+'Mayo '!AE219+Junio!AE219+Julio!AE219+Agosto!AE219+Septiembre!AE219+'Octubre '!AE219+Noviembre!AE219+'Diciembre '!AE219</f>
        <v>0</v>
      </c>
      <c r="AF219" s="1006">
        <f>enero!AF219+Febrero!AF219+'Marzo '!AF219+'Abril '!AF219+'Mayo '!AF219+Junio!AF219+Julio!AF219+Agosto!AF219+Septiembre!AF219+'Octubre '!AF219+Noviembre!AF219+'Diciembre '!AF219</f>
        <v>0</v>
      </c>
      <c r="AG219" s="1006">
        <f>enero!AG219+Febrero!AG219+'Marzo '!AG219+'Abril '!AG219+'Mayo '!AG219+Junio!AG219+Julio!AG219+Agosto!AG219+Septiembre!AG219+'Octubre '!AG219+Noviembre!AG219+'Diciembre '!AG219</f>
        <v>0</v>
      </c>
      <c r="AH219" s="1006">
        <f>enero!AH219+Febrero!AH219+'Marzo '!AH219+'Abril '!AH219+'Mayo '!AH219+Junio!AH219+Julio!AH219+Agosto!AH219+Septiembre!AH219+'Octubre '!AH219+Noviembre!AH219+'Diciembre '!AH219</f>
        <v>0</v>
      </c>
      <c r="AI219" s="1006">
        <f>enero!AI219+Febrero!AI219+'Marzo '!AI219+'Abril '!AI219+'Mayo '!AI219+Junio!AI219+Julio!AI219+Agosto!AI219+Septiembre!AI219+'Octubre '!AI219+Noviembre!AI219+'Diciembre '!AI219</f>
        <v>0</v>
      </c>
      <c r="AJ219" s="1006">
        <f>enero!AJ219+Febrero!AJ219+'Marzo '!AJ219+'Abril '!AJ219+'Mayo '!AJ219+Junio!AJ219+Julio!AJ219+Agosto!AJ219+Septiembre!AJ219+'Octubre '!AJ219+Noviembre!AJ219+'Diciembre '!AJ219</f>
        <v>0</v>
      </c>
      <c r="AK219" s="1006">
        <f>enero!AK219+Febrero!AK219+'Marzo '!AK219+'Abril '!AK219+'Mayo '!AK219+Junio!AK219+Julio!AK219+Agosto!AK219+Septiembre!AK219+'Octubre '!AK219+Noviembre!AK219+'Diciembre '!AK219</f>
        <v>0</v>
      </c>
      <c r="AL219" s="1006">
        <f>enero!AL219+Febrero!AL219+'Marzo '!AL219+'Abril '!AL219+'Mayo '!AL219+Junio!AL219+Julio!AL219+Agosto!AL219+Septiembre!AL219+'Octubre '!AL219+Noviembre!AL219+'Diciembre '!AL219</f>
        <v>0</v>
      </c>
      <c r="AM219" s="1006">
        <f>enero!AM219+Febrero!AM219+'Marzo '!AM219+'Abril '!AM219+'Mayo '!AM219+Junio!AM219+Julio!AM219+Agosto!AM219+Septiembre!AM219+'Octubre '!AM219+Noviembre!AM219+'Diciembre '!AM219</f>
        <v>0</v>
      </c>
      <c r="AN219" s="1005">
        <f>enero!AN219+Febrero!AN219+'Marzo '!AN219+'Abril '!AN219+'Mayo '!AN219+Junio!AN219+Julio!AN219+Agosto!AN219+Septiembre!AN219+'Octubre '!AN219+Noviembre!AN219+'Diciembre '!AN219</f>
        <v>0</v>
      </c>
      <c r="AO219" s="1005">
        <f>enero!AO219+Febrero!AO219+'Marzo '!AO219+'Abril '!AO219+'Mayo '!AO219+Junio!AO219+Julio!AO219+Agosto!AO219+Septiembre!AO219+'Octubre '!AO219+Noviembre!AO219+'Diciembre '!AO219</f>
        <v>0</v>
      </c>
      <c r="AP219" s="1005">
        <f>enero!AP219+Febrero!AP219+'Marzo '!AP219+'Abril '!AP219+'Mayo '!AP219+Junio!AP219+Julio!AP219+Agosto!AP219+Septiembre!AP219+'Octubre '!AP219+Noviembre!AP219+'Diciembre '!AP219</f>
        <v>0</v>
      </c>
      <c r="AQ219" s="1005">
        <f>enero!AQ219+Febrero!AQ219+'Marzo '!AQ219+'Abril '!AQ219+'Mayo '!AQ219+Junio!AQ219+Julio!AQ219+Agosto!AQ219+Septiembre!AQ219+'Octubre '!AQ219+Noviembre!AQ219+'Diciembre '!AQ219</f>
        <v>0</v>
      </c>
      <c r="AR219" s="1005">
        <f>enero!AR219+Febrero!AR219+'Marzo '!AR219+'Abril '!AR219+'Mayo '!AR219+Junio!AR219+Julio!AR219+Agosto!AR219+Septiembre!AR219+'Octubre '!AR219+Noviembre!AR219+'Diciembre '!AR219</f>
        <v>0</v>
      </c>
      <c r="AS219" s="1005">
        <f>enero!AS219+Febrero!AS219+'Marzo '!AS219+'Abril '!AS219+'Mayo '!AS219+Junio!AS219+Julio!AS219+Agosto!AS219+Septiembre!AS219+'Octubre '!AS219+Noviembre!AS219+'Diciembre '!AS219</f>
        <v>0</v>
      </c>
      <c r="AT219" s="306" t="s">
        <v>194</v>
      </c>
      <c r="AU219" s="240"/>
      <c r="AV219" s="240"/>
      <c r="BY219" s="227"/>
      <c r="BZ219" s="227"/>
      <c r="CA219" s="227"/>
      <c r="CB219" s="227"/>
      <c r="CC219" s="227"/>
      <c r="CD219" s="227"/>
      <c r="CE219" s="227"/>
      <c r="CF219" s="227"/>
      <c r="CG219" s="494">
        <v>0</v>
      </c>
      <c r="CH219" s="494"/>
      <c r="CI219" s="494"/>
      <c r="CJ219" s="494">
        <v>0</v>
      </c>
      <c r="CK219" s="494"/>
      <c r="CL219" s="494"/>
      <c r="CM219" s="494"/>
      <c r="CN219" s="494"/>
      <c r="CO219" s="227"/>
    </row>
    <row r="220" spans="1:93" s="226" customFormat="1" x14ac:dyDescent="0.2">
      <c r="A220" s="1334"/>
      <c r="B220" s="438" t="s">
        <v>169</v>
      </c>
      <c r="C220" s="270">
        <f t="shared" si="33"/>
        <v>0</v>
      </c>
      <c r="D220" s="435"/>
      <c r="E220" s="436">
        <f t="shared" ref="E220:E227" si="34">SUM(G220+I220+K220+M220+O220+Q220+S220+U220+W220+Y220+AA220)</f>
        <v>0</v>
      </c>
      <c r="F220" s="437">
        <f>+enero!F220+Febrero!F220+'Marzo '!F220+'Abril '!F220+'Mayo '!F220+Junio!F220+Julio!F220+Agosto!F220+Septiembre!F220+'Octubre '!F220+Noviembre!F220+'Diciembre '!F220</f>
        <v>0</v>
      </c>
      <c r="G220" s="1005">
        <f>+enero!G220+Febrero!G220+'Marzo '!G220+'Abril '!G220+'Mayo '!G220+Junio!G220+Julio!G220+Agosto!G220+Septiembre!G220+'Octubre '!G220+Noviembre!G220+'Diciembre '!G220</f>
        <v>0</v>
      </c>
      <c r="H220" s="437">
        <f>+enero!H220+Febrero!H220+'Marzo '!H220+'Abril '!H220+'Mayo '!H220+Junio!H220+Julio!H220+Agosto!H220+Septiembre!H220+'Octubre '!H220+Noviembre!H220+'Diciembre '!H220</f>
        <v>0</v>
      </c>
      <c r="I220" s="1005">
        <f>+enero!I220+Febrero!I220+'Marzo '!I220+'Abril '!I220+'Mayo '!I220+Junio!I220+Julio!I220+Agosto!I220+Septiembre!I220+'Octubre '!I220+Noviembre!I220+'Diciembre '!I220</f>
        <v>0</v>
      </c>
      <c r="J220" s="437">
        <f>+enero!J220+Febrero!J220+'Marzo '!J220+'Abril '!J220+'Mayo '!J220+Junio!J220+Julio!J220+Agosto!J220+Septiembre!J220+'Octubre '!J220+Noviembre!J220+'Diciembre '!J220</f>
        <v>0</v>
      </c>
      <c r="K220" s="1005">
        <f>+enero!K220+Febrero!K220+'Marzo '!K220+'Abril '!K220+'Mayo '!K220+Junio!K220+Julio!K220+Agosto!K220+Septiembre!K220+'Octubre '!K220+Noviembre!K220+'Diciembre '!K220</f>
        <v>0</v>
      </c>
      <c r="L220" s="437">
        <f>+enero!L220+Febrero!L220+'Marzo '!L220+'Abril '!L220+'Mayo '!L220+Junio!L220+Julio!L220+Agosto!L220+Septiembre!L220+'Octubre '!L220+Noviembre!L220+'Diciembre '!L220</f>
        <v>0</v>
      </c>
      <c r="M220" s="1005">
        <f>+enero!M220+Febrero!M220+'Marzo '!M220+'Abril '!M220+'Mayo '!M220+Junio!M220+Julio!M220+Agosto!M220+Septiembre!M220+'Octubre '!M220+Noviembre!M220+'Diciembre '!M220</f>
        <v>0</v>
      </c>
      <c r="N220" s="437">
        <f>+enero!N220+Febrero!N220+'Marzo '!N220+'Abril '!N220+'Mayo '!N220+Junio!N220+Julio!N220+Agosto!N220+Septiembre!N220+'Octubre '!N220+Noviembre!N220+'Diciembre '!N220</f>
        <v>0</v>
      </c>
      <c r="O220" s="1005">
        <f>+enero!O220+Febrero!O220+'Marzo '!O220+'Abril '!O220+'Mayo '!O220+Junio!O220+Julio!O220+Agosto!O220+Septiembre!O220+'Octubre '!O220+Noviembre!O220+'Diciembre '!O220</f>
        <v>0</v>
      </c>
      <c r="P220" s="437">
        <f>+enero!P220+Febrero!P220+'Marzo '!P220+'Abril '!P220+'Mayo '!P220+Junio!P220+Julio!P220+Agosto!P220+Septiembre!P220+'Octubre '!P220+Noviembre!P220+'Diciembre '!P220</f>
        <v>0</v>
      </c>
      <c r="Q220" s="1005">
        <f>+enero!Q220+Febrero!Q220+'Marzo '!Q220+'Abril '!Q220+'Mayo '!Q220+Junio!Q220+Julio!Q220+Agosto!Q220+Septiembre!Q220+'Octubre '!Q220+Noviembre!Q220+'Diciembre '!Q220</f>
        <v>0</v>
      </c>
      <c r="R220" s="437">
        <f>+enero!R220+Febrero!R220+'Marzo '!R220+'Abril '!R220+'Mayo '!R220+Junio!R220+Julio!R220+Agosto!R220+Septiembre!R220+'Octubre '!R220+Noviembre!R220+'Diciembre '!R220</f>
        <v>0</v>
      </c>
      <c r="S220" s="1005">
        <f>+enero!S220+Febrero!S220+'Marzo '!S220+'Abril '!S220+'Mayo '!S220+Junio!S220+Julio!S220+Agosto!S220+Septiembre!S220+'Octubre '!S220+Noviembre!S220+'Diciembre '!S220</f>
        <v>0</v>
      </c>
      <c r="T220" s="437">
        <f>+enero!T220+Febrero!T220+'Marzo '!T220+'Abril '!T220+'Mayo '!T220+Junio!T220+Julio!T220+Agosto!T220+Septiembre!T220+'Octubre '!T220+Noviembre!T220+'Diciembre '!T220</f>
        <v>0</v>
      </c>
      <c r="U220" s="1005">
        <f>+enero!U220+Febrero!U220+'Marzo '!U220+'Abril '!U220+'Mayo '!U220+Junio!U220+Julio!U220+Agosto!U220+Septiembre!U220+'Octubre '!U220+Noviembre!U220+'Diciembre '!U220</f>
        <v>0</v>
      </c>
      <c r="V220" s="437">
        <f>+enero!V220+Febrero!V220+'Marzo '!V220+'Abril '!V220+'Mayo '!V220+Junio!V220+Julio!V220+Agosto!V220+Septiembre!V220+'Octubre '!V220+Noviembre!V220+'Diciembre '!V220</f>
        <v>0</v>
      </c>
      <c r="W220" s="1005">
        <f>+enero!W220+Febrero!W220+'Marzo '!W220+'Abril '!W220+'Mayo '!W220+Junio!W220+Julio!W220+Agosto!W220+Septiembre!W220+'Octubre '!W220+Noviembre!W220+'Diciembre '!W220</f>
        <v>0</v>
      </c>
      <c r="X220" s="437">
        <f>+enero!X220+Febrero!X220+'Marzo '!X220+'Abril '!X220+'Mayo '!X220+Junio!X220+Julio!X220+Agosto!X220+Septiembre!X220+'Octubre '!X220+Noviembre!X220+'Diciembre '!X220</f>
        <v>0</v>
      </c>
      <c r="Y220" s="1005">
        <f>+enero!Y220+Febrero!Y220+'Marzo '!Y220+'Abril '!Y220+'Mayo '!Y220+Junio!Y220+Julio!Y220+Agosto!Y220+Septiembre!Y220+'Octubre '!Y220+Noviembre!Y220+'Diciembre '!Y220</f>
        <v>0</v>
      </c>
      <c r="Z220" s="437">
        <f>+enero!Z220+Febrero!Z220+'Marzo '!Z220+'Abril '!Z220+'Mayo '!Z220+Junio!Z220+Julio!Z220+Agosto!Z220+Septiembre!Z220+'Octubre '!Z220+Noviembre!Z220+'Diciembre '!Z220</f>
        <v>0</v>
      </c>
      <c r="AA220" s="1005">
        <f>+enero!AA220+Febrero!AA220+'Marzo '!AA220+'Abril '!AA220+'Mayo '!AA220+Junio!AA220+Julio!AA220+Agosto!AA220+Septiembre!AA220+'Octubre '!AA220+Noviembre!AA220+'Diciembre '!AA220</f>
        <v>0</v>
      </c>
      <c r="AB220" s="437">
        <f>+enero!AB220+Febrero!AB220+'Marzo '!AB220+'Abril '!AB220+'Mayo '!AB220+Junio!AB220+Julio!AB220+Agosto!AB220+Septiembre!AB220+'Octubre '!AB220+Noviembre!AB220+'Diciembre '!AB220</f>
        <v>0</v>
      </c>
      <c r="AC220" s="437">
        <f>+enero!AC220+Febrero!AC220+'Marzo '!AC220+'Abril '!AC220+'Mayo '!AC220+Junio!AC220+Julio!AC220+Agosto!AC220+Septiembre!AC220+'Octubre '!AC220+Noviembre!AC220+'Diciembre '!AC220</f>
        <v>0</v>
      </c>
      <c r="AD220" s="437">
        <f>+enero!AD220+Febrero!AD220+'Marzo '!AD220+'Abril '!AD220+'Mayo '!AD220+Junio!AD220+Julio!AD220+Agosto!AD220+Septiembre!AD220+'Octubre '!AD220+Noviembre!AD220+'Diciembre '!AD220</f>
        <v>0</v>
      </c>
      <c r="AE220" s="437">
        <f>+enero!AE220+Febrero!AE220+'Marzo '!AE220+'Abril '!AE220+'Mayo '!AE220+Junio!AE220+Julio!AE220+Agosto!AE220+Septiembre!AE220+'Octubre '!AE220+Noviembre!AE220+'Diciembre '!AE220</f>
        <v>0</v>
      </c>
      <c r="AF220" s="437">
        <f>+enero!AF220+Febrero!AF220+'Marzo '!AF220+'Abril '!AF220+'Mayo '!AF220+Junio!AF220+Julio!AF220+Agosto!AF220+Septiembre!AF220+'Octubre '!AF220+Noviembre!AF220+'Diciembre '!AF220</f>
        <v>0</v>
      </c>
      <c r="AG220" s="437">
        <f>+enero!AG220+Febrero!AG220+'Marzo '!AG220+'Abril '!AG220+'Mayo '!AG220+Junio!AG220+Julio!AG220+Agosto!AG220+Septiembre!AG220+'Octubre '!AG220+Noviembre!AG220+'Diciembre '!AG220</f>
        <v>0</v>
      </c>
      <c r="AH220" s="437">
        <f>+enero!AH220+Febrero!AH220+'Marzo '!AH220+'Abril '!AH220+'Mayo '!AH220+Junio!AH220+Julio!AH220+Agosto!AH220+Septiembre!AH220+'Octubre '!AH220+Noviembre!AH220+'Diciembre '!AH220</f>
        <v>0</v>
      </c>
      <c r="AI220" s="437">
        <f>+enero!AI220+Febrero!AI220+'Marzo '!AI220+'Abril '!AI220+'Mayo '!AI220+Junio!AI220+Julio!AI220+Agosto!AI220+Septiembre!AI220+'Octubre '!AI220+Noviembre!AI220+'Diciembre '!AI220</f>
        <v>0</v>
      </c>
      <c r="AJ220" s="437">
        <f>+enero!AJ220+Febrero!AJ220+'Marzo '!AJ220+'Abril '!AJ220+'Mayo '!AJ220+Junio!AJ220+Julio!AJ220+Agosto!AJ220+Septiembre!AJ220+'Octubre '!AJ220+Noviembre!AJ220+'Diciembre '!AJ220</f>
        <v>0</v>
      </c>
      <c r="AK220" s="437">
        <f>+enero!AK220+Febrero!AK220+'Marzo '!AK220+'Abril '!AK220+'Mayo '!AK220+Junio!AK220+Julio!AK220+Agosto!AK220+Septiembre!AK220+'Octubre '!AK220+Noviembre!AK220+'Diciembre '!AK220</f>
        <v>0</v>
      </c>
      <c r="AL220" s="437">
        <f>+enero!AL220+Febrero!AL220+'Marzo '!AL220+'Abril '!AL220+'Mayo '!AL220+Junio!AL220+Julio!AL220+Agosto!AL220+Septiembre!AL220+'Octubre '!AL220+Noviembre!AL220+'Diciembre '!AL220</f>
        <v>0</v>
      </c>
      <c r="AM220" s="437">
        <f>+enero!AM220+Febrero!AM220+'Marzo '!AM220+'Abril '!AM220+'Mayo '!AM220+Junio!AM220+Julio!AM220+Agosto!AM220+Septiembre!AM220+'Octubre '!AM220+Noviembre!AM220+'Diciembre '!AM220</f>
        <v>0</v>
      </c>
      <c r="AN220" s="1005">
        <f>+enero!AN220+Febrero!AN220+'Marzo '!AN220+'Abril '!AN220+'Mayo '!AN220+Junio!AN220+Julio!AN220+Agosto!AN220+Septiembre!AN220+'Octubre '!AN220+Noviembre!AN220+'Diciembre '!AN220</f>
        <v>0</v>
      </c>
      <c r="AO220" s="1005">
        <f>+enero!AO220+Febrero!AO220+'Marzo '!AO220+'Abril '!AO220+'Mayo '!AO220+Junio!AO220+Julio!AO220+Agosto!AO220+Septiembre!AO220+'Octubre '!AO220+Noviembre!AO220+'Diciembre '!AO220</f>
        <v>0</v>
      </c>
      <c r="AP220" s="1005">
        <f>+enero!AP220+Febrero!AP220+'Marzo '!AP220+'Abril '!AP220+'Mayo '!AP220+Junio!AP220+Julio!AP220+Agosto!AP220+Septiembre!AP220+'Octubre '!AP220+Noviembre!AP220+'Diciembre '!AP220</f>
        <v>0</v>
      </c>
      <c r="AQ220" s="1005">
        <f>+enero!AQ220+Febrero!AQ220+'Marzo '!AQ220+'Abril '!AQ220+'Mayo '!AQ220+Junio!AQ220+Julio!AQ220+Agosto!AQ220+Septiembre!AQ220+'Octubre '!AQ220+Noviembre!AQ220+'Diciembre '!AQ220</f>
        <v>0</v>
      </c>
      <c r="AR220" s="1005">
        <f>+enero!AR220+Febrero!AR220+'Marzo '!AR220+'Abril '!AR220+'Mayo '!AR220+Junio!AR220+Julio!AR220+Agosto!AR220+Septiembre!AR220+'Octubre '!AR220+Noviembre!AR220+'Diciembre '!AR220</f>
        <v>0</v>
      </c>
      <c r="AS220" s="1005">
        <f>+enero!AS220+Febrero!AS220+'Marzo '!AS220+'Abril '!AS220+'Mayo '!AS220+Junio!AS220+Julio!AS220+Agosto!AS220+Septiembre!AS220+'Octubre '!AS220+Noviembre!AS220+'Diciembre '!AS220</f>
        <v>0</v>
      </c>
      <c r="AT220" s="307" t="s">
        <v>194</v>
      </c>
      <c r="AU220" s="240"/>
      <c r="AV220" s="240"/>
      <c r="BY220" s="227"/>
      <c r="BZ220" s="227"/>
      <c r="CA220" s="227"/>
      <c r="CB220" s="227"/>
      <c r="CC220" s="227"/>
      <c r="CD220" s="227"/>
      <c r="CE220" s="227"/>
      <c r="CF220" s="227"/>
      <c r="CG220" s="494">
        <v>0</v>
      </c>
      <c r="CH220" s="494"/>
      <c r="CI220" s="494"/>
      <c r="CJ220" s="494">
        <v>0</v>
      </c>
      <c r="CK220" s="494"/>
      <c r="CL220" s="494"/>
      <c r="CM220" s="494"/>
      <c r="CN220" s="494"/>
      <c r="CO220" s="227"/>
    </row>
    <row r="221" spans="1:93" s="226" customFormat="1" x14ac:dyDescent="0.2">
      <c r="A221" s="1334"/>
      <c r="B221" s="439" t="s">
        <v>170</v>
      </c>
      <c r="C221" s="269">
        <f t="shared" si="33"/>
        <v>4</v>
      </c>
      <c r="D221" s="435"/>
      <c r="E221" s="440">
        <f t="shared" si="34"/>
        <v>4</v>
      </c>
      <c r="F221" s="437">
        <f>+enero!F221+Febrero!F221+'Marzo '!F221+'Abril '!F221+'Mayo '!F221+Junio!F221+Julio!F221+Agosto!F221+Septiembre!F221+'Octubre '!F221+Noviembre!F221+'Diciembre '!F221</f>
        <v>0</v>
      </c>
      <c r="G221" s="1005">
        <f>+enero!G221+Febrero!G221+'Marzo '!G221+'Abril '!G221+'Mayo '!G221+Junio!G221+Julio!G221+Agosto!G221+Septiembre!G221+'Octubre '!G221+Noviembre!G221+'Diciembre '!G221</f>
        <v>0</v>
      </c>
      <c r="H221" s="437">
        <f>+enero!H221+Febrero!H221+'Marzo '!H221+'Abril '!H221+'Mayo '!H221+Junio!H221+Julio!H221+Agosto!H221+Septiembre!H221+'Octubre '!H221+Noviembre!H221+'Diciembre '!H221</f>
        <v>0</v>
      </c>
      <c r="I221" s="1005">
        <f>+enero!I221+Febrero!I221+'Marzo '!I221+'Abril '!I221+'Mayo '!I221+Junio!I221+Julio!I221+Agosto!I221+Septiembre!I221+'Octubre '!I221+Noviembre!I221+'Diciembre '!I221</f>
        <v>0</v>
      </c>
      <c r="J221" s="437">
        <f>+enero!J221+Febrero!J221+'Marzo '!J221+'Abril '!J221+'Mayo '!J221+Junio!J221+Julio!J221+Agosto!J221+Septiembre!J221+'Octubre '!J221+Noviembre!J221+'Diciembre '!J221</f>
        <v>0</v>
      </c>
      <c r="K221" s="1005">
        <f>+enero!K221+Febrero!K221+'Marzo '!K221+'Abril '!K221+'Mayo '!K221+Junio!K221+Julio!K221+Agosto!K221+Septiembre!K221+'Octubre '!K221+Noviembre!K221+'Diciembre '!K221</f>
        <v>0</v>
      </c>
      <c r="L221" s="437">
        <f>+enero!L221+Febrero!L221+'Marzo '!L221+'Abril '!L221+'Mayo '!L221+Junio!L221+Julio!L221+Agosto!L221+Septiembre!L221+'Octubre '!L221+Noviembre!L221+'Diciembre '!L221</f>
        <v>0</v>
      </c>
      <c r="M221" s="1005">
        <f>+enero!M221+Febrero!M221+'Marzo '!M221+'Abril '!M221+'Mayo '!M221+Junio!M221+Julio!M221+Agosto!M221+Septiembre!M221+'Octubre '!M221+Noviembre!M221+'Diciembre '!M221</f>
        <v>2</v>
      </c>
      <c r="N221" s="437">
        <f>+enero!N221+Febrero!N221+'Marzo '!N221+'Abril '!N221+'Mayo '!N221+Junio!N221+Julio!N221+Agosto!N221+Septiembre!N221+'Octubre '!N221+Noviembre!N221+'Diciembre '!N221</f>
        <v>0</v>
      </c>
      <c r="O221" s="1005">
        <f>+enero!O221+Febrero!O221+'Marzo '!O221+'Abril '!O221+'Mayo '!O221+Junio!O221+Julio!O221+Agosto!O221+Septiembre!O221+'Octubre '!O221+Noviembre!O221+'Diciembre '!O221</f>
        <v>2</v>
      </c>
      <c r="P221" s="437">
        <f>+enero!P221+Febrero!P221+'Marzo '!P221+'Abril '!P221+'Mayo '!P221+Junio!P221+Julio!P221+Agosto!P221+Septiembre!P221+'Octubre '!P221+Noviembre!P221+'Diciembre '!P221</f>
        <v>0</v>
      </c>
      <c r="Q221" s="1005">
        <f>+enero!Q221+Febrero!Q221+'Marzo '!Q221+'Abril '!Q221+'Mayo '!Q221+Junio!Q221+Julio!Q221+Agosto!Q221+Septiembre!Q221+'Octubre '!Q221+Noviembre!Q221+'Diciembre '!Q221</f>
        <v>0</v>
      </c>
      <c r="R221" s="437">
        <f>+enero!R221+Febrero!R221+'Marzo '!R221+'Abril '!R221+'Mayo '!R221+Junio!R221+Julio!R221+Agosto!R221+Septiembre!R221+'Octubre '!R221+Noviembre!R221+'Diciembre '!R221</f>
        <v>0</v>
      </c>
      <c r="S221" s="1005">
        <f>+enero!S221+Febrero!S221+'Marzo '!S221+'Abril '!S221+'Mayo '!S221+Junio!S221+Julio!S221+Agosto!S221+Septiembre!S221+'Octubre '!S221+Noviembre!S221+'Diciembre '!S221</f>
        <v>0</v>
      </c>
      <c r="T221" s="437">
        <f>+enero!T221+Febrero!T221+'Marzo '!T221+'Abril '!T221+'Mayo '!T221+Junio!T221+Julio!T221+Agosto!T221+Septiembre!T221+'Octubre '!T221+Noviembre!T221+'Diciembre '!T221</f>
        <v>0</v>
      </c>
      <c r="U221" s="1005">
        <f>+enero!U221+Febrero!U221+'Marzo '!U221+'Abril '!U221+'Mayo '!U221+Junio!U221+Julio!U221+Agosto!U221+Septiembre!U221+'Octubre '!U221+Noviembre!U221+'Diciembre '!U221</f>
        <v>0</v>
      </c>
      <c r="V221" s="437">
        <f>+enero!V221+Febrero!V221+'Marzo '!V221+'Abril '!V221+'Mayo '!V221+Junio!V221+Julio!V221+Agosto!V221+Septiembre!V221+'Octubre '!V221+Noviembre!V221+'Diciembre '!V221</f>
        <v>0</v>
      </c>
      <c r="W221" s="1005">
        <f>+enero!W221+Febrero!W221+'Marzo '!W221+'Abril '!W221+'Mayo '!W221+Junio!W221+Julio!W221+Agosto!W221+Septiembre!W221+'Octubre '!W221+Noviembre!W221+'Diciembre '!W221</f>
        <v>0</v>
      </c>
      <c r="X221" s="437">
        <f>+enero!X221+Febrero!X221+'Marzo '!X221+'Abril '!X221+'Mayo '!X221+Junio!X221+Julio!X221+Agosto!X221+Septiembre!X221+'Octubre '!X221+Noviembre!X221+'Diciembre '!X221</f>
        <v>0</v>
      </c>
      <c r="Y221" s="1005">
        <f>+enero!Y221+Febrero!Y221+'Marzo '!Y221+'Abril '!Y221+'Mayo '!Y221+Junio!Y221+Julio!Y221+Agosto!Y221+Septiembre!Y221+'Octubre '!Y221+Noviembre!Y221+'Diciembre '!Y221</f>
        <v>0</v>
      </c>
      <c r="Z221" s="437">
        <f>+enero!Z221+Febrero!Z221+'Marzo '!Z221+'Abril '!Z221+'Mayo '!Z221+Junio!Z221+Julio!Z221+Agosto!Z221+Septiembre!Z221+'Octubre '!Z221+Noviembre!Z221+'Diciembre '!Z221</f>
        <v>0</v>
      </c>
      <c r="AA221" s="1005">
        <f>+enero!AA221+Febrero!AA221+'Marzo '!AA221+'Abril '!AA221+'Mayo '!AA221+Junio!AA221+Julio!AA221+Agosto!AA221+Septiembre!AA221+'Octubre '!AA221+Noviembre!AA221+'Diciembre '!AA221</f>
        <v>0</v>
      </c>
      <c r="AB221" s="437">
        <f>+enero!AB221+Febrero!AB221+'Marzo '!AB221+'Abril '!AB221+'Mayo '!AB221+Junio!AB221+Julio!AB221+Agosto!AB221+Septiembre!AB221+'Octubre '!AB221+Noviembre!AB221+'Diciembre '!AB221</f>
        <v>0</v>
      </c>
      <c r="AC221" s="437">
        <f>+enero!AC221+Febrero!AC221+'Marzo '!AC221+'Abril '!AC221+'Mayo '!AC221+Junio!AC221+Julio!AC221+Agosto!AC221+Septiembre!AC221+'Octubre '!AC221+Noviembre!AC221+'Diciembre '!AC221</f>
        <v>0</v>
      </c>
      <c r="AD221" s="437">
        <f>+enero!AD221+Febrero!AD221+'Marzo '!AD221+'Abril '!AD221+'Mayo '!AD221+Junio!AD221+Julio!AD221+Agosto!AD221+Septiembre!AD221+'Octubre '!AD221+Noviembre!AD221+'Diciembre '!AD221</f>
        <v>0</v>
      </c>
      <c r="AE221" s="437">
        <f>+enero!AE221+Febrero!AE221+'Marzo '!AE221+'Abril '!AE221+'Mayo '!AE221+Junio!AE221+Julio!AE221+Agosto!AE221+Septiembre!AE221+'Octubre '!AE221+Noviembre!AE221+'Diciembre '!AE221</f>
        <v>0</v>
      </c>
      <c r="AF221" s="437">
        <f>+enero!AF221+Febrero!AF221+'Marzo '!AF221+'Abril '!AF221+'Mayo '!AF221+Junio!AF221+Julio!AF221+Agosto!AF221+Septiembre!AF221+'Octubre '!AF221+Noviembre!AF221+'Diciembre '!AF221</f>
        <v>0</v>
      </c>
      <c r="AG221" s="437">
        <f>+enero!AG221+Febrero!AG221+'Marzo '!AG221+'Abril '!AG221+'Mayo '!AG221+Junio!AG221+Julio!AG221+Agosto!AG221+Septiembre!AG221+'Octubre '!AG221+Noviembre!AG221+'Diciembre '!AG221</f>
        <v>0</v>
      </c>
      <c r="AH221" s="437">
        <f>+enero!AH221+Febrero!AH221+'Marzo '!AH221+'Abril '!AH221+'Mayo '!AH221+Junio!AH221+Julio!AH221+Agosto!AH221+Septiembre!AH221+'Octubre '!AH221+Noviembre!AH221+'Diciembre '!AH221</f>
        <v>0</v>
      </c>
      <c r="AI221" s="437">
        <f>+enero!AI221+Febrero!AI221+'Marzo '!AI221+'Abril '!AI221+'Mayo '!AI221+Junio!AI221+Julio!AI221+Agosto!AI221+Septiembre!AI221+'Octubre '!AI221+Noviembre!AI221+'Diciembre '!AI221</f>
        <v>0</v>
      </c>
      <c r="AJ221" s="437">
        <f>+enero!AJ221+Febrero!AJ221+'Marzo '!AJ221+'Abril '!AJ221+'Mayo '!AJ221+Junio!AJ221+Julio!AJ221+Agosto!AJ221+Septiembre!AJ221+'Octubre '!AJ221+Noviembre!AJ221+'Diciembre '!AJ221</f>
        <v>0</v>
      </c>
      <c r="AK221" s="437">
        <f>+enero!AK221+Febrero!AK221+'Marzo '!AK221+'Abril '!AK221+'Mayo '!AK221+Junio!AK221+Julio!AK221+Agosto!AK221+Septiembre!AK221+'Octubre '!AK221+Noviembre!AK221+'Diciembre '!AK221</f>
        <v>0</v>
      </c>
      <c r="AL221" s="437">
        <f>+enero!AL221+Febrero!AL221+'Marzo '!AL221+'Abril '!AL221+'Mayo '!AL221+Junio!AL221+Julio!AL221+Agosto!AL221+Septiembre!AL221+'Octubre '!AL221+Noviembre!AL221+'Diciembre '!AL221</f>
        <v>0</v>
      </c>
      <c r="AM221" s="437">
        <f>+enero!AM221+Febrero!AM221+'Marzo '!AM221+'Abril '!AM221+'Mayo '!AM221+Junio!AM221+Julio!AM221+Agosto!AM221+Septiembre!AM221+'Octubre '!AM221+Noviembre!AM221+'Diciembre '!AM221</f>
        <v>0</v>
      </c>
      <c r="AN221" s="1005">
        <f>+enero!AN221+Febrero!AN221+'Marzo '!AN221+'Abril '!AN221+'Mayo '!AN221+Junio!AN221+Julio!AN221+Agosto!AN221+Septiembre!AN221+'Octubre '!AN221+Noviembre!AN221+'Diciembre '!AN221</f>
        <v>0</v>
      </c>
      <c r="AO221" s="1005">
        <f>+enero!AO221+Febrero!AO221+'Marzo '!AO221+'Abril '!AO221+'Mayo '!AO221+Junio!AO221+Julio!AO221+Agosto!AO221+Septiembre!AO221+'Octubre '!AO221+Noviembre!AO221+'Diciembre '!AO221</f>
        <v>0</v>
      </c>
      <c r="AP221" s="1005">
        <f>+enero!AP221+Febrero!AP221+'Marzo '!AP221+'Abril '!AP221+'Mayo '!AP221+Junio!AP221+Julio!AP221+Agosto!AP221+Septiembre!AP221+'Octubre '!AP221+Noviembre!AP221+'Diciembre '!AP221</f>
        <v>0</v>
      </c>
      <c r="AQ221" s="1005">
        <f>+enero!AQ221+Febrero!AQ221+'Marzo '!AQ221+'Abril '!AQ221+'Mayo '!AQ221+Junio!AQ221+Julio!AQ221+Agosto!AQ221+Septiembre!AQ221+'Octubre '!AQ221+Noviembre!AQ221+'Diciembre '!AQ221</f>
        <v>0</v>
      </c>
      <c r="AR221" s="1005">
        <f>+enero!AR221+Febrero!AR221+'Marzo '!AR221+'Abril '!AR221+'Mayo '!AR221+Junio!AR221+Julio!AR221+Agosto!AR221+Septiembre!AR221+'Octubre '!AR221+Noviembre!AR221+'Diciembre '!AR221</f>
        <v>0</v>
      </c>
      <c r="AS221" s="1005">
        <f>+enero!AS221+Febrero!AS221+'Marzo '!AS221+'Abril '!AS221+'Mayo '!AS221+Junio!AS221+Julio!AS221+Agosto!AS221+Septiembre!AS221+'Octubre '!AS221+Noviembre!AS221+'Diciembre '!AS221</f>
        <v>0</v>
      </c>
      <c r="AT221" s="307" t="s">
        <v>194</v>
      </c>
      <c r="AU221" s="240"/>
      <c r="AV221" s="240"/>
      <c r="BY221" s="227"/>
      <c r="BZ221" s="227"/>
      <c r="CA221" s="227"/>
      <c r="CB221" s="227"/>
      <c r="CC221" s="227"/>
      <c r="CD221" s="227"/>
      <c r="CE221" s="227"/>
      <c r="CF221" s="227"/>
      <c r="CG221" s="494">
        <v>0</v>
      </c>
      <c r="CH221" s="494"/>
      <c r="CI221" s="494"/>
      <c r="CJ221" s="494">
        <v>0</v>
      </c>
      <c r="CK221" s="494"/>
      <c r="CL221" s="494"/>
      <c r="CM221" s="494"/>
      <c r="CN221" s="494"/>
      <c r="CO221" s="227"/>
    </row>
    <row r="222" spans="1:93" s="226" customFormat="1" x14ac:dyDescent="0.2">
      <c r="A222" s="1334"/>
      <c r="B222" s="439" t="s">
        <v>171</v>
      </c>
      <c r="C222" s="269">
        <f t="shared" si="33"/>
        <v>0</v>
      </c>
      <c r="D222" s="435"/>
      <c r="E222" s="440">
        <f t="shared" si="34"/>
        <v>0</v>
      </c>
      <c r="F222" s="437">
        <f>+enero!F222+Febrero!F222+'Marzo '!F222+'Abril '!F222+'Mayo '!F222+Junio!F222+Julio!F222+Agosto!F222+Septiembre!F222+'Octubre '!F222+Noviembre!F222+'Diciembre '!F222</f>
        <v>0</v>
      </c>
      <c r="G222" s="1005">
        <f>+enero!G222+Febrero!G222+'Marzo '!G222+'Abril '!G222+'Mayo '!G222+Junio!G222+Julio!G222+Agosto!G222+Septiembre!G222+'Octubre '!G222+Noviembre!G222+'Diciembre '!G222</f>
        <v>0</v>
      </c>
      <c r="H222" s="437">
        <f>+enero!H222+Febrero!H222+'Marzo '!H222+'Abril '!H222+'Mayo '!H222+Junio!H222+Julio!H222+Agosto!H222+Septiembre!H222+'Octubre '!H222+Noviembre!H222+'Diciembre '!H222</f>
        <v>0</v>
      </c>
      <c r="I222" s="1005">
        <f>+enero!I222+Febrero!I222+'Marzo '!I222+'Abril '!I222+'Mayo '!I222+Junio!I222+Julio!I222+Agosto!I222+Septiembre!I222+'Octubre '!I222+Noviembre!I222+'Diciembre '!I222</f>
        <v>0</v>
      </c>
      <c r="J222" s="437">
        <f>+enero!J222+Febrero!J222+'Marzo '!J222+'Abril '!J222+'Mayo '!J222+Junio!J222+Julio!J222+Agosto!J222+Septiembre!J222+'Octubre '!J222+Noviembre!J222+'Diciembre '!J222</f>
        <v>0</v>
      </c>
      <c r="K222" s="1005">
        <f>+enero!K222+Febrero!K222+'Marzo '!K222+'Abril '!K222+'Mayo '!K222+Junio!K222+Julio!K222+Agosto!K222+Septiembre!K222+'Octubre '!K222+Noviembre!K222+'Diciembre '!K222</f>
        <v>0</v>
      </c>
      <c r="L222" s="437">
        <f>+enero!L222+Febrero!L222+'Marzo '!L222+'Abril '!L222+'Mayo '!L222+Junio!L222+Julio!L222+Agosto!L222+Septiembre!L222+'Octubre '!L222+Noviembre!L222+'Diciembre '!L222</f>
        <v>0</v>
      </c>
      <c r="M222" s="1005">
        <f>+enero!M222+Febrero!M222+'Marzo '!M222+'Abril '!M222+'Mayo '!M222+Junio!M222+Julio!M222+Agosto!M222+Septiembre!M222+'Octubre '!M222+Noviembre!M222+'Diciembre '!M222</f>
        <v>0</v>
      </c>
      <c r="N222" s="437">
        <f>+enero!N222+Febrero!N222+'Marzo '!N222+'Abril '!N222+'Mayo '!N222+Junio!N222+Julio!N222+Agosto!N222+Septiembre!N222+'Octubre '!N222+Noviembre!N222+'Diciembre '!N222</f>
        <v>0</v>
      </c>
      <c r="O222" s="1005">
        <f>+enero!O222+Febrero!O222+'Marzo '!O222+'Abril '!O222+'Mayo '!O222+Junio!O222+Julio!O222+Agosto!O222+Septiembre!O222+'Octubre '!O222+Noviembre!O222+'Diciembre '!O222</f>
        <v>0</v>
      </c>
      <c r="P222" s="437">
        <f>+enero!P222+Febrero!P222+'Marzo '!P222+'Abril '!P222+'Mayo '!P222+Junio!P222+Julio!P222+Agosto!P222+Septiembre!P222+'Octubre '!P222+Noviembre!P222+'Diciembre '!P222</f>
        <v>0</v>
      </c>
      <c r="Q222" s="1005">
        <f>+enero!Q222+Febrero!Q222+'Marzo '!Q222+'Abril '!Q222+'Mayo '!Q222+Junio!Q222+Julio!Q222+Agosto!Q222+Septiembre!Q222+'Octubre '!Q222+Noviembre!Q222+'Diciembre '!Q222</f>
        <v>0</v>
      </c>
      <c r="R222" s="437">
        <f>+enero!R222+Febrero!R222+'Marzo '!R222+'Abril '!R222+'Mayo '!R222+Junio!R222+Julio!R222+Agosto!R222+Septiembre!R222+'Octubre '!R222+Noviembre!R222+'Diciembre '!R222</f>
        <v>0</v>
      </c>
      <c r="S222" s="1005">
        <f>+enero!S222+Febrero!S222+'Marzo '!S222+'Abril '!S222+'Mayo '!S222+Junio!S222+Julio!S222+Agosto!S222+Septiembre!S222+'Octubre '!S222+Noviembre!S222+'Diciembre '!S222</f>
        <v>0</v>
      </c>
      <c r="T222" s="437">
        <f>+enero!T222+Febrero!T222+'Marzo '!T222+'Abril '!T222+'Mayo '!T222+Junio!T222+Julio!T222+Agosto!T222+Septiembre!T222+'Octubre '!T222+Noviembre!T222+'Diciembre '!T222</f>
        <v>0</v>
      </c>
      <c r="U222" s="1005">
        <f>+enero!U222+Febrero!U222+'Marzo '!U222+'Abril '!U222+'Mayo '!U222+Junio!U222+Julio!U222+Agosto!U222+Septiembre!U222+'Octubre '!U222+Noviembre!U222+'Diciembre '!U222</f>
        <v>0</v>
      </c>
      <c r="V222" s="437">
        <f>+enero!V222+Febrero!V222+'Marzo '!V222+'Abril '!V222+'Mayo '!V222+Junio!V222+Julio!V222+Agosto!V222+Septiembre!V222+'Octubre '!V222+Noviembre!V222+'Diciembre '!V222</f>
        <v>0</v>
      </c>
      <c r="W222" s="1005">
        <f>+enero!W222+Febrero!W222+'Marzo '!W222+'Abril '!W222+'Mayo '!W222+Junio!W222+Julio!W222+Agosto!W222+Septiembre!W222+'Octubre '!W222+Noviembre!W222+'Diciembre '!W222</f>
        <v>0</v>
      </c>
      <c r="X222" s="437">
        <f>+enero!X222+Febrero!X222+'Marzo '!X222+'Abril '!X222+'Mayo '!X222+Junio!X222+Julio!X222+Agosto!X222+Septiembre!X222+'Octubre '!X222+Noviembre!X222+'Diciembre '!X222</f>
        <v>0</v>
      </c>
      <c r="Y222" s="1005">
        <f>+enero!Y222+Febrero!Y222+'Marzo '!Y222+'Abril '!Y222+'Mayo '!Y222+Junio!Y222+Julio!Y222+Agosto!Y222+Septiembre!Y222+'Octubre '!Y222+Noviembre!Y222+'Diciembre '!Y222</f>
        <v>0</v>
      </c>
      <c r="Z222" s="437">
        <f>+enero!Z222+Febrero!Z222+'Marzo '!Z222+'Abril '!Z222+'Mayo '!Z222+Junio!Z222+Julio!Z222+Agosto!Z222+Septiembre!Z222+'Octubre '!Z222+Noviembre!Z222+'Diciembre '!Z222</f>
        <v>0</v>
      </c>
      <c r="AA222" s="1005">
        <f>+enero!AA222+Febrero!AA222+'Marzo '!AA222+'Abril '!AA222+'Mayo '!AA222+Junio!AA222+Julio!AA222+Agosto!AA222+Septiembre!AA222+'Octubre '!AA222+Noviembre!AA222+'Diciembre '!AA222</f>
        <v>0</v>
      </c>
      <c r="AB222" s="437">
        <f>+enero!AB222+Febrero!AB222+'Marzo '!AB222+'Abril '!AB222+'Mayo '!AB222+Junio!AB222+Julio!AB222+Agosto!AB222+Septiembre!AB222+'Octubre '!AB222+Noviembre!AB222+'Diciembre '!AB222</f>
        <v>0</v>
      </c>
      <c r="AC222" s="437">
        <f>+enero!AC222+Febrero!AC222+'Marzo '!AC222+'Abril '!AC222+'Mayo '!AC222+Junio!AC222+Julio!AC222+Agosto!AC222+Septiembre!AC222+'Octubre '!AC222+Noviembre!AC222+'Diciembre '!AC222</f>
        <v>0</v>
      </c>
      <c r="AD222" s="437">
        <f>+enero!AD222+Febrero!AD222+'Marzo '!AD222+'Abril '!AD222+'Mayo '!AD222+Junio!AD222+Julio!AD222+Agosto!AD222+Septiembre!AD222+'Octubre '!AD222+Noviembre!AD222+'Diciembre '!AD222</f>
        <v>0</v>
      </c>
      <c r="AE222" s="437">
        <f>+enero!AE222+Febrero!AE222+'Marzo '!AE222+'Abril '!AE222+'Mayo '!AE222+Junio!AE222+Julio!AE222+Agosto!AE222+Septiembre!AE222+'Octubre '!AE222+Noviembre!AE222+'Diciembre '!AE222</f>
        <v>0</v>
      </c>
      <c r="AF222" s="437">
        <f>+enero!AF222+Febrero!AF222+'Marzo '!AF222+'Abril '!AF222+'Mayo '!AF222+Junio!AF222+Julio!AF222+Agosto!AF222+Septiembre!AF222+'Octubre '!AF222+Noviembre!AF222+'Diciembre '!AF222</f>
        <v>0</v>
      </c>
      <c r="AG222" s="437">
        <f>+enero!AG222+Febrero!AG222+'Marzo '!AG222+'Abril '!AG222+'Mayo '!AG222+Junio!AG222+Julio!AG222+Agosto!AG222+Septiembre!AG222+'Octubre '!AG222+Noviembre!AG222+'Diciembre '!AG222</f>
        <v>0</v>
      </c>
      <c r="AH222" s="437">
        <f>+enero!AH222+Febrero!AH222+'Marzo '!AH222+'Abril '!AH222+'Mayo '!AH222+Junio!AH222+Julio!AH222+Agosto!AH222+Septiembre!AH222+'Octubre '!AH222+Noviembre!AH222+'Diciembre '!AH222</f>
        <v>0</v>
      </c>
      <c r="AI222" s="437">
        <f>+enero!AI222+Febrero!AI222+'Marzo '!AI222+'Abril '!AI222+'Mayo '!AI222+Junio!AI222+Julio!AI222+Agosto!AI222+Septiembre!AI222+'Octubre '!AI222+Noviembre!AI222+'Diciembre '!AI222</f>
        <v>0</v>
      </c>
      <c r="AJ222" s="437">
        <f>+enero!AJ222+Febrero!AJ222+'Marzo '!AJ222+'Abril '!AJ222+'Mayo '!AJ222+Junio!AJ222+Julio!AJ222+Agosto!AJ222+Septiembre!AJ222+'Octubre '!AJ222+Noviembre!AJ222+'Diciembre '!AJ222</f>
        <v>0</v>
      </c>
      <c r="AK222" s="437">
        <f>+enero!AK222+Febrero!AK222+'Marzo '!AK222+'Abril '!AK222+'Mayo '!AK222+Junio!AK222+Julio!AK222+Agosto!AK222+Septiembre!AK222+'Octubre '!AK222+Noviembre!AK222+'Diciembre '!AK222</f>
        <v>0</v>
      </c>
      <c r="AL222" s="437">
        <f>+enero!AL222+Febrero!AL222+'Marzo '!AL222+'Abril '!AL222+'Mayo '!AL222+Junio!AL222+Julio!AL222+Agosto!AL222+Septiembre!AL222+'Octubre '!AL222+Noviembre!AL222+'Diciembre '!AL222</f>
        <v>0</v>
      </c>
      <c r="AM222" s="437">
        <f>+enero!AM222+Febrero!AM222+'Marzo '!AM222+'Abril '!AM222+'Mayo '!AM222+Junio!AM222+Julio!AM222+Agosto!AM222+Septiembre!AM222+'Octubre '!AM222+Noviembre!AM222+'Diciembre '!AM222</f>
        <v>0</v>
      </c>
      <c r="AN222" s="1005">
        <f>+enero!AN222+Febrero!AN222+'Marzo '!AN222+'Abril '!AN222+'Mayo '!AN222+Junio!AN222+Julio!AN222+Agosto!AN222+Septiembre!AN222+'Octubre '!AN222+Noviembre!AN222+'Diciembre '!AN222</f>
        <v>0</v>
      </c>
      <c r="AO222" s="1005">
        <f>+enero!AO222+Febrero!AO222+'Marzo '!AO222+'Abril '!AO222+'Mayo '!AO222+Junio!AO222+Julio!AO222+Agosto!AO222+Septiembre!AO222+'Octubre '!AO222+Noviembre!AO222+'Diciembre '!AO222</f>
        <v>0</v>
      </c>
      <c r="AP222" s="1005">
        <f>+enero!AP222+Febrero!AP222+'Marzo '!AP222+'Abril '!AP222+'Mayo '!AP222+Junio!AP222+Julio!AP222+Agosto!AP222+Septiembre!AP222+'Octubre '!AP222+Noviembre!AP222+'Diciembre '!AP222</f>
        <v>0</v>
      </c>
      <c r="AQ222" s="1005">
        <f>+enero!AQ222+Febrero!AQ222+'Marzo '!AQ222+'Abril '!AQ222+'Mayo '!AQ222+Junio!AQ222+Julio!AQ222+Agosto!AQ222+Septiembre!AQ222+'Octubre '!AQ222+Noviembre!AQ222+'Diciembre '!AQ222</f>
        <v>0</v>
      </c>
      <c r="AR222" s="1005">
        <f>+enero!AR222+Febrero!AR222+'Marzo '!AR222+'Abril '!AR222+'Mayo '!AR222+Junio!AR222+Julio!AR222+Agosto!AR222+Septiembre!AR222+'Octubre '!AR222+Noviembre!AR222+'Diciembre '!AR222</f>
        <v>0</v>
      </c>
      <c r="AS222" s="1005">
        <f>+enero!AS222+Febrero!AS222+'Marzo '!AS222+'Abril '!AS222+'Mayo '!AS222+Junio!AS222+Julio!AS222+Agosto!AS222+Septiembre!AS222+'Octubre '!AS222+Noviembre!AS222+'Diciembre '!AS222</f>
        <v>0</v>
      </c>
      <c r="AT222" s="307" t="s">
        <v>194</v>
      </c>
      <c r="AU222" s="240"/>
      <c r="AV222" s="240"/>
      <c r="BY222" s="227"/>
      <c r="BZ222" s="227"/>
      <c r="CA222" s="227"/>
      <c r="CB222" s="227"/>
      <c r="CC222" s="227"/>
      <c r="CD222" s="227"/>
      <c r="CE222" s="227"/>
      <c r="CF222" s="227"/>
      <c r="CG222" s="494">
        <v>0</v>
      </c>
      <c r="CH222" s="494"/>
      <c r="CI222" s="494"/>
      <c r="CJ222" s="494">
        <v>0</v>
      </c>
      <c r="CK222" s="494"/>
      <c r="CL222" s="494"/>
      <c r="CM222" s="494"/>
      <c r="CN222" s="494"/>
      <c r="CO222" s="227"/>
    </row>
    <row r="223" spans="1:93" s="226" customFormat="1" x14ac:dyDescent="0.2">
      <c r="A223" s="1334"/>
      <c r="B223" s="439" t="s">
        <v>172</v>
      </c>
      <c r="C223" s="269">
        <f t="shared" si="33"/>
        <v>0</v>
      </c>
      <c r="D223" s="435"/>
      <c r="E223" s="440">
        <f t="shared" si="34"/>
        <v>0</v>
      </c>
      <c r="F223" s="437">
        <f>+enero!F223+Febrero!F223+'Marzo '!F223+'Abril '!F223+'Mayo '!F223+Junio!F223+Julio!F223+Agosto!F223+Septiembre!F223+'Octubre '!F223+Noviembre!F223+'Diciembre '!F223</f>
        <v>0</v>
      </c>
      <c r="G223" s="1005">
        <f>+enero!G223+Febrero!G223+'Marzo '!G223+'Abril '!G223+'Mayo '!G223+Junio!G223+Julio!G223+Agosto!G223+Septiembre!G223+'Octubre '!G223+Noviembre!G223+'Diciembre '!G223</f>
        <v>0</v>
      </c>
      <c r="H223" s="437">
        <f>+enero!H223+Febrero!H223+'Marzo '!H223+'Abril '!H223+'Mayo '!H223+Junio!H223+Julio!H223+Agosto!H223+Septiembre!H223+'Octubre '!H223+Noviembre!H223+'Diciembre '!H223</f>
        <v>0</v>
      </c>
      <c r="I223" s="1005">
        <f>+enero!I223+Febrero!I223+'Marzo '!I223+'Abril '!I223+'Mayo '!I223+Junio!I223+Julio!I223+Agosto!I223+Septiembre!I223+'Octubre '!I223+Noviembre!I223+'Diciembre '!I223</f>
        <v>0</v>
      </c>
      <c r="J223" s="437">
        <f>+enero!J223+Febrero!J223+'Marzo '!J223+'Abril '!J223+'Mayo '!J223+Junio!J223+Julio!J223+Agosto!J223+Septiembre!J223+'Octubre '!J223+Noviembre!J223+'Diciembre '!J223</f>
        <v>0</v>
      </c>
      <c r="K223" s="1005">
        <f>+enero!K223+Febrero!K223+'Marzo '!K223+'Abril '!K223+'Mayo '!K223+Junio!K223+Julio!K223+Agosto!K223+Septiembre!K223+'Octubre '!K223+Noviembre!K223+'Diciembre '!K223</f>
        <v>0</v>
      </c>
      <c r="L223" s="437">
        <f>+enero!L223+Febrero!L223+'Marzo '!L223+'Abril '!L223+'Mayo '!L223+Junio!L223+Julio!L223+Agosto!L223+Septiembre!L223+'Octubre '!L223+Noviembre!L223+'Diciembre '!L223</f>
        <v>0</v>
      </c>
      <c r="M223" s="1005">
        <f>+enero!M223+Febrero!M223+'Marzo '!M223+'Abril '!M223+'Mayo '!M223+Junio!M223+Julio!M223+Agosto!M223+Septiembre!M223+'Octubre '!M223+Noviembre!M223+'Diciembre '!M223</f>
        <v>0</v>
      </c>
      <c r="N223" s="437">
        <f>+enero!N223+Febrero!N223+'Marzo '!N223+'Abril '!N223+'Mayo '!N223+Junio!N223+Julio!N223+Agosto!N223+Septiembre!N223+'Octubre '!N223+Noviembre!N223+'Diciembre '!N223</f>
        <v>0</v>
      </c>
      <c r="O223" s="1005">
        <f>+enero!O223+Febrero!O223+'Marzo '!O223+'Abril '!O223+'Mayo '!O223+Junio!O223+Julio!O223+Agosto!O223+Septiembre!O223+'Octubre '!O223+Noviembre!O223+'Diciembre '!O223</f>
        <v>0</v>
      </c>
      <c r="P223" s="437">
        <f>+enero!P223+Febrero!P223+'Marzo '!P223+'Abril '!P223+'Mayo '!P223+Junio!P223+Julio!P223+Agosto!P223+Septiembre!P223+'Octubre '!P223+Noviembre!P223+'Diciembre '!P223</f>
        <v>0</v>
      </c>
      <c r="Q223" s="1005">
        <f>+enero!Q223+Febrero!Q223+'Marzo '!Q223+'Abril '!Q223+'Mayo '!Q223+Junio!Q223+Julio!Q223+Agosto!Q223+Septiembre!Q223+'Octubre '!Q223+Noviembre!Q223+'Diciembre '!Q223</f>
        <v>0</v>
      </c>
      <c r="R223" s="437">
        <f>+enero!R223+Febrero!R223+'Marzo '!R223+'Abril '!R223+'Mayo '!R223+Junio!R223+Julio!R223+Agosto!R223+Septiembre!R223+'Octubre '!R223+Noviembre!R223+'Diciembre '!R223</f>
        <v>0</v>
      </c>
      <c r="S223" s="1005">
        <f>+enero!S223+Febrero!S223+'Marzo '!S223+'Abril '!S223+'Mayo '!S223+Junio!S223+Julio!S223+Agosto!S223+Septiembre!S223+'Octubre '!S223+Noviembre!S223+'Diciembre '!S223</f>
        <v>0</v>
      </c>
      <c r="T223" s="437">
        <f>+enero!T223+Febrero!T223+'Marzo '!T223+'Abril '!T223+'Mayo '!T223+Junio!T223+Julio!T223+Agosto!T223+Septiembre!T223+'Octubre '!T223+Noviembre!T223+'Diciembre '!T223</f>
        <v>0</v>
      </c>
      <c r="U223" s="1005">
        <f>+enero!U223+Febrero!U223+'Marzo '!U223+'Abril '!U223+'Mayo '!U223+Junio!U223+Julio!U223+Agosto!U223+Septiembre!U223+'Octubre '!U223+Noviembre!U223+'Diciembre '!U223</f>
        <v>0</v>
      </c>
      <c r="V223" s="437">
        <f>+enero!V223+Febrero!V223+'Marzo '!V223+'Abril '!V223+'Mayo '!V223+Junio!V223+Julio!V223+Agosto!V223+Septiembre!V223+'Octubre '!V223+Noviembre!V223+'Diciembre '!V223</f>
        <v>0</v>
      </c>
      <c r="W223" s="1005">
        <f>+enero!W223+Febrero!W223+'Marzo '!W223+'Abril '!W223+'Mayo '!W223+Junio!W223+Julio!W223+Agosto!W223+Septiembre!W223+'Octubre '!W223+Noviembre!W223+'Diciembre '!W223</f>
        <v>0</v>
      </c>
      <c r="X223" s="437">
        <f>+enero!X223+Febrero!X223+'Marzo '!X223+'Abril '!X223+'Mayo '!X223+Junio!X223+Julio!X223+Agosto!X223+Septiembre!X223+'Octubre '!X223+Noviembre!X223+'Diciembre '!X223</f>
        <v>0</v>
      </c>
      <c r="Y223" s="1005">
        <f>+enero!Y223+Febrero!Y223+'Marzo '!Y223+'Abril '!Y223+'Mayo '!Y223+Junio!Y223+Julio!Y223+Agosto!Y223+Septiembre!Y223+'Octubre '!Y223+Noviembre!Y223+'Diciembre '!Y223</f>
        <v>0</v>
      </c>
      <c r="Z223" s="437">
        <f>+enero!Z223+Febrero!Z223+'Marzo '!Z223+'Abril '!Z223+'Mayo '!Z223+Junio!Z223+Julio!Z223+Agosto!Z223+Septiembre!Z223+'Octubre '!Z223+Noviembre!Z223+'Diciembre '!Z223</f>
        <v>0</v>
      </c>
      <c r="AA223" s="1005">
        <f>+enero!AA223+Febrero!AA223+'Marzo '!AA223+'Abril '!AA223+'Mayo '!AA223+Junio!AA223+Julio!AA223+Agosto!AA223+Septiembre!AA223+'Octubre '!AA223+Noviembre!AA223+'Diciembre '!AA223</f>
        <v>0</v>
      </c>
      <c r="AB223" s="437">
        <f>+enero!AB223+Febrero!AB223+'Marzo '!AB223+'Abril '!AB223+'Mayo '!AB223+Junio!AB223+Julio!AB223+Agosto!AB223+Septiembre!AB223+'Octubre '!AB223+Noviembre!AB223+'Diciembre '!AB223</f>
        <v>0</v>
      </c>
      <c r="AC223" s="437">
        <f>+enero!AC223+Febrero!AC223+'Marzo '!AC223+'Abril '!AC223+'Mayo '!AC223+Junio!AC223+Julio!AC223+Agosto!AC223+Septiembre!AC223+'Octubre '!AC223+Noviembre!AC223+'Diciembre '!AC223</f>
        <v>0</v>
      </c>
      <c r="AD223" s="437">
        <f>+enero!AD223+Febrero!AD223+'Marzo '!AD223+'Abril '!AD223+'Mayo '!AD223+Junio!AD223+Julio!AD223+Agosto!AD223+Septiembre!AD223+'Octubre '!AD223+Noviembre!AD223+'Diciembre '!AD223</f>
        <v>0</v>
      </c>
      <c r="AE223" s="437">
        <f>+enero!AE223+Febrero!AE223+'Marzo '!AE223+'Abril '!AE223+'Mayo '!AE223+Junio!AE223+Julio!AE223+Agosto!AE223+Septiembre!AE223+'Octubre '!AE223+Noviembre!AE223+'Diciembre '!AE223</f>
        <v>0</v>
      </c>
      <c r="AF223" s="437">
        <f>+enero!AF223+Febrero!AF223+'Marzo '!AF223+'Abril '!AF223+'Mayo '!AF223+Junio!AF223+Julio!AF223+Agosto!AF223+Septiembre!AF223+'Octubre '!AF223+Noviembre!AF223+'Diciembre '!AF223</f>
        <v>0</v>
      </c>
      <c r="AG223" s="437">
        <f>+enero!AG223+Febrero!AG223+'Marzo '!AG223+'Abril '!AG223+'Mayo '!AG223+Junio!AG223+Julio!AG223+Agosto!AG223+Septiembre!AG223+'Octubre '!AG223+Noviembre!AG223+'Diciembre '!AG223</f>
        <v>0</v>
      </c>
      <c r="AH223" s="437">
        <f>+enero!AH223+Febrero!AH223+'Marzo '!AH223+'Abril '!AH223+'Mayo '!AH223+Junio!AH223+Julio!AH223+Agosto!AH223+Septiembre!AH223+'Octubre '!AH223+Noviembre!AH223+'Diciembre '!AH223</f>
        <v>0</v>
      </c>
      <c r="AI223" s="437">
        <f>+enero!AI223+Febrero!AI223+'Marzo '!AI223+'Abril '!AI223+'Mayo '!AI223+Junio!AI223+Julio!AI223+Agosto!AI223+Septiembre!AI223+'Octubre '!AI223+Noviembre!AI223+'Diciembre '!AI223</f>
        <v>0</v>
      </c>
      <c r="AJ223" s="437">
        <f>+enero!AJ223+Febrero!AJ223+'Marzo '!AJ223+'Abril '!AJ223+'Mayo '!AJ223+Junio!AJ223+Julio!AJ223+Agosto!AJ223+Septiembre!AJ223+'Octubre '!AJ223+Noviembre!AJ223+'Diciembre '!AJ223</f>
        <v>0</v>
      </c>
      <c r="AK223" s="437">
        <f>+enero!AK223+Febrero!AK223+'Marzo '!AK223+'Abril '!AK223+'Mayo '!AK223+Junio!AK223+Julio!AK223+Agosto!AK223+Septiembre!AK223+'Octubre '!AK223+Noviembre!AK223+'Diciembre '!AK223</f>
        <v>0</v>
      </c>
      <c r="AL223" s="437">
        <f>+enero!AL223+Febrero!AL223+'Marzo '!AL223+'Abril '!AL223+'Mayo '!AL223+Junio!AL223+Julio!AL223+Agosto!AL223+Septiembre!AL223+'Octubre '!AL223+Noviembre!AL223+'Diciembre '!AL223</f>
        <v>0</v>
      </c>
      <c r="AM223" s="437">
        <f>+enero!AM223+Febrero!AM223+'Marzo '!AM223+'Abril '!AM223+'Mayo '!AM223+Junio!AM223+Julio!AM223+Agosto!AM223+Septiembre!AM223+'Octubre '!AM223+Noviembre!AM223+'Diciembre '!AM223</f>
        <v>0</v>
      </c>
      <c r="AN223" s="1005">
        <f>+enero!AN223+Febrero!AN223+'Marzo '!AN223+'Abril '!AN223+'Mayo '!AN223+Junio!AN223+Julio!AN223+Agosto!AN223+Septiembre!AN223+'Octubre '!AN223+Noviembre!AN223+'Diciembre '!AN223</f>
        <v>0</v>
      </c>
      <c r="AO223" s="1005">
        <f>+enero!AO223+Febrero!AO223+'Marzo '!AO223+'Abril '!AO223+'Mayo '!AO223+Junio!AO223+Julio!AO223+Agosto!AO223+Septiembre!AO223+'Octubre '!AO223+Noviembre!AO223+'Diciembre '!AO223</f>
        <v>0</v>
      </c>
      <c r="AP223" s="1005">
        <f>+enero!AP223+Febrero!AP223+'Marzo '!AP223+'Abril '!AP223+'Mayo '!AP223+Junio!AP223+Julio!AP223+Agosto!AP223+Septiembre!AP223+'Octubre '!AP223+Noviembre!AP223+'Diciembre '!AP223</f>
        <v>0</v>
      </c>
      <c r="AQ223" s="1005">
        <f>+enero!AQ223+Febrero!AQ223+'Marzo '!AQ223+'Abril '!AQ223+'Mayo '!AQ223+Junio!AQ223+Julio!AQ223+Agosto!AQ223+Septiembre!AQ223+'Octubre '!AQ223+Noviembre!AQ223+'Diciembre '!AQ223</f>
        <v>0</v>
      </c>
      <c r="AR223" s="1005">
        <f>+enero!AR223+Febrero!AR223+'Marzo '!AR223+'Abril '!AR223+'Mayo '!AR223+Junio!AR223+Julio!AR223+Agosto!AR223+Septiembre!AR223+'Octubre '!AR223+Noviembre!AR223+'Diciembre '!AR223</f>
        <v>0</v>
      </c>
      <c r="AS223" s="1005">
        <f>+enero!AS223+Febrero!AS223+'Marzo '!AS223+'Abril '!AS223+'Mayo '!AS223+Junio!AS223+Julio!AS223+Agosto!AS223+Septiembre!AS223+'Octubre '!AS223+Noviembre!AS223+'Diciembre '!AS223</f>
        <v>0</v>
      </c>
      <c r="AT223" s="307" t="s">
        <v>194</v>
      </c>
      <c r="AU223" s="240"/>
      <c r="AV223" s="240"/>
      <c r="BY223" s="227"/>
      <c r="BZ223" s="227"/>
      <c r="CA223" s="227"/>
      <c r="CB223" s="227"/>
      <c r="CC223" s="227"/>
      <c r="CD223" s="227"/>
      <c r="CE223" s="227"/>
      <c r="CF223" s="227"/>
      <c r="CG223" s="494">
        <v>0</v>
      </c>
      <c r="CH223" s="494"/>
      <c r="CI223" s="494"/>
      <c r="CJ223" s="494">
        <v>0</v>
      </c>
      <c r="CK223" s="494"/>
      <c r="CL223" s="494"/>
      <c r="CM223" s="494"/>
      <c r="CN223" s="494"/>
      <c r="CO223" s="227"/>
    </row>
    <row r="224" spans="1:93" s="226" customFormat="1" x14ac:dyDescent="0.2">
      <c r="A224" s="1334"/>
      <c r="B224" s="439" t="s">
        <v>173</v>
      </c>
      <c r="C224" s="269">
        <f t="shared" si="33"/>
        <v>0</v>
      </c>
      <c r="D224" s="435"/>
      <c r="E224" s="440">
        <f t="shared" si="34"/>
        <v>0</v>
      </c>
      <c r="F224" s="437">
        <f>+enero!F224+Febrero!F224+'Marzo '!F224+'Abril '!F224+'Mayo '!F224+Junio!F224+Julio!F224+Agosto!F224+Septiembre!F224+'Octubre '!F224+Noviembre!F224+'Diciembre '!F224</f>
        <v>0</v>
      </c>
      <c r="G224" s="1005">
        <f>+enero!G224+Febrero!G224+'Marzo '!G224+'Abril '!G224+'Mayo '!G224+Junio!G224+Julio!G224+Agosto!G224+Septiembre!G224+'Octubre '!G224+Noviembre!G224+'Diciembre '!G224</f>
        <v>0</v>
      </c>
      <c r="H224" s="437">
        <f>+enero!H224+Febrero!H224+'Marzo '!H224+'Abril '!H224+'Mayo '!H224+Junio!H224+Julio!H224+Agosto!H224+Septiembre!H224+'Octubre '!H224+Noviembre!H224+'Diciembre '!H224</f>
        <v>0</v>
      </c>
      <c r="I224" s="1005">
        <f>+enero!I224+Febrero!I224+'Marzo '!I224+'Abril '!I224+'Mayo '!I224+Junio!I224+Julio!I224+Agosto!I224+Septiembre!I224+'Octubre '!I224+Noviembre!I224+'Diciembre '!I224</f>
        <v>0</v>
      </c>
      <c r="J224" s="437">
        <f>+enero!J224+Febrero!J224+'Marzo '!J224+'Abril '!J224+'Mayo '!J224+Junio!J224+Julio!J224+Agosto!J224+Septiembre!J224+'Octubre '!J224+Noviembre!J224+'Diciembre '!J224</f>
        <v>0</v>
      </c>
      <c r="K224" s="1005">
        <f>+enero!K224+Febrero!K224+'Marzo '!K224+'Abril '!K224+'Mayo '!K224+Junio!K224+Julio!K224+Agosto!K224+Septiembre!K224+'Octubre '!K224+Noviembre!K224+'Diciembre '!K224</f>
        <v>0</v>
      </c>
      <c r="L224" s="437">
        <f>+enero!L224+Febrero!L224+'Marzo '!L224+'Abril '!L224+'Mayo '!L224+Junio!L224+Julio!L224+Agosto!L224+Septiembre!L224+'Octubre '!L224+Noviembre!L224+'Diciembre '!L224</f>
        <v>0</v>
      </c>
      <c r="M224" s="1005">
        <f>+enero!M224+Febrero!M224+'Marzo '!M224+'Abril '!M224+'Mayo '!M224+Junio!M224+Julio!M224+Agosto!M224+Septiembre!M224+'Octubre '!M224+Noviembre!M224+'Diciembre '!M224</f>
        <v>0</v>
      </c>
      <c r="N224" s="437">
        <f>+enero!N224+Febrero!N224+'Marzo '!N224+'Abril '!N224+'Mayo '!N224+Junio!N224+Julio!N224+Agosto!N224+Septiembre!N224+'Octubre '!N224+Noviembre!N224+'Diciembre '!N224</f>
        <v>0</v>
      </c>
      <c r="O224" s="1005">
        <f>+enero!O224+Febrero!O224+'Marzo '!O224+'Abril '!O224+'Mayo '!O224+Junio!O224+Julio!O224+Agosto!O224+Septiembre!O224+'Octubre '!O224+Noviembre!O224+'Diciembre '!O224</f>
        <v>0</v>
      </c>
      <c r="P224" s="437">
        <f>+enero!P224+Febrero!P224+'Marzo '!P224+'Abril '!P224+'Mayo '!P224+Junio!P224+Julio!P224+Agosto!P224+Septiembre!P224+'Octubre '!P224+Noviembre!P224+'Diciembre '!P224</f>
        <v>0</v>
      </c>
      <c r="Q224" s="1005">
        <f>+enero!Q224+Febrero!Q224+'Marzo '!Q224+'Abril '!Q224+'Mayo '!Q224+Junio!Q224+Julio!Q224+Agosto!Q224+Septiembre!Q224+'Octubre '!Q224+Noviembre!Q224+'Diciembre '!Q224</f>
        <v>0</v>
      </c>
      <c r="R224" s="437">
        <f>+enero!R224+Febrero!R224+'Marzo '!R224+'Abril '!R224+'Mayo '!R224+Junio!R224+Julio!R224+Agosto!R224+Septiembre!R224+'Octubre '!R224+Noviembre!R224+'Diciembre '!R224</f>
        <v>0</v>
      </c>
      <c r="S224" s="1005">
        <f>+enero!S224+Febrero!S224+'Marzo '!S224+'Abril '!S224+'Mayo '!S224+Junio!S224+Julio!S224+Agosto!S224+Septiembre!S224+'Octubre '!S224+Noviembre!S224+'Diciembre '!S224</f>
        <v>0</v>
      </c>
      <c r="T224" s="437">
        <f>+enero!T224+Febrero!T224+'Marzo '!T224+'Abril '!T224+'Mayo '!T224+Junio!T224+Julio!T224+Agosto!T224+Septiembre!T224+'Octubre '!T224+Noviembre!T224+'Diciembre '!T224</f>
        <v>0</v>
      </c>
      <c r="U224" s="1005">
        <f>+enero!U224+Febrero!U224+'Marzo '!U224+'Abril '!U224+'Mayo '!U224+Junio!U224+Julio!U224+Agosto!U224+Septiembre!U224+'Octubre '!U224+Noviembre!U224+'Diciembre '!U224</f>
        <v>0</v>
      </c>
      <c r="V224" s="437">
        <f>+enero!V224+Febrero!V224+'Marzo '!V224+'Abril '!V224+'Mayo '!V224+Junio!V224+Julio!V224+Agosto!V224+Septiembre!V224+'Octubre '!V224+Noviembre!V224+'Diciembre '!V224</f>
        <v>0</v>
      </c>
      <c r="W224" s="1005">
        <f>+enero!W224+Febrero!W224+'Marzo '!W224+'Abril '!W224+'Mayo '!W224+Junio!W224+Julio!W224+Agosto!W224+Septiembre!W224+'Octubre '!W224+Noviembre!W224+'Diciembre '!W224</f>
        <v>0</v>
      </c>
      <c r="X224" s="437">
        <f>+enero!X224+Febrero!X224+'Marzo '!X224+'Abril '!X224+'Mayo '!X224+Junio!X224+Julio!X224+Agosto!X224+Septiembre!X224+'Octubre '!X224+Noviembre!X224+'Diciembre '!X224</f>
        <v>0</v>
      </c>
      <c r="Y224" s="1005">
        <f>+enero!Y224+Febrero!Y224+'Marzo '!Y224+'Abril '!Y224+'Mayo '!Y224+Junio!Y224+Julio!Y224+Agosto!Y224+Septiembre!Y224+'Octubre '!Y224+Noviembre!Y224+'Diciembre '!Y224</f>
        <v>0</v>
      </c>
      <c r="Z224" s="437">
        <f>+enero!Z224+Febrero!Z224+'Marzo '!Z224+'Abril '!Z224+'Mayo '!Z224+Junio!Z224+Julio!Z224+Agosto!Z224+Septiembre!Z224+'Octubre '!Z224+Noviembre!Z224+'Diciembre '!Z224</f>
        <v>0</v>
      </c>
      <c r="AA224" s="1005">
        <f>+enero!AA224+Febrero!AA224+'Marzo '!AA224+'Abril '!AA224+'Mayo '!AA224+Junio!AA224+Julio!AA224+Agosto!AA224+Septiembre!AA224+'Octubre '!AA224+Noviembre!AA224+'Diciembre '!AA224</f>
        <v>0</v>
      </c>
      <c r="AB224" s="437">
        <f>+enero!AB224+Febrero!AB224+'Marzo '!AB224+'Abril '!AB224+'Mayo '!AB224+Junio!AB224+Julio!AB224+Agosto!AB224+Septiembre!AB224+'Octubre '!AB224+Noviembre!AB224+'Diciembre '!AB224</f>
        <v>0</v>
      </c>
      <c r="AC224" s="437">
        <f>+enero!AC224+Febrero!AC224+'Marzo '!AC224+'Abril '!AC224+'Mayo '!AC224+Junio!AC224+Julio!AC224+Agosto!AC224+Septiembre!AC224+'Octubre '!AC224+Noviembre!AC224+'Diciembre '!AC224</f>
        <v>0</v>
      </c>
      <c r="AD224" s="437">
        <f>+enero!AD224+Febrero!AD224+'Marzo '!AD224+'Abril '!AD224+'Mayo '!AD224+Junio!AD224+Julio!AD224+Agosto!AD224+Septiembre!AD224+'Octubre '!AD224+Noviembre!AD224+'Diciembre '!AD224</f>
        <v>0</v>
      </c>
      <c r="AE224" s="437">
        <f>+enero!AE224+Febrero!AE224+'Marzo '!AE224+'Abril '!AE224+'Mayo '!AE224+Junio!AE224+Julio!AE224+Agosto!AE224+Septiembre!AE224+'Octubre '!AE224+Noviembre!AE224+'Diciembre '!AE224</f>
        <v>0</v>
      </c>
      <c r="AF224" s="437">
        <f>+enero!AF224+Febrero!AF224+'Marzo '!AF224+'Abril '!AF224+'Mayo '!AF224+Junio!AF224+Julio!AF224+Agosto!AF224+Septiembre!AF224+'Octubre '!AF224+Noviembre!AF224+'Diciembre '!AF224</f>
        <v>0</v>
      </c>
      <c r="AG224" s="437">
        <f>+enero!AG224+Febrero!AG224+'Marzo '!AG224+'Abril '!AG224+'Mayo '!AG224+Junio!AG224+Julio!AG224+Agosto!AG224+Septiembre!AG224+'Octubre '!AG224+Noviembre!AG224+'Diciembre '!AG224</f>
        <v>0</v>
      </c>
      <c r="AH224" s="437">
        <f>+enero!AH224+Febrero!AH224+'Marzo '!AH224+'Abril '!AH224+'Mayo '!AH224+Junio!AH224+Julio!AH224+Agosto!AH224+Septiembre!AH224+'Octubre '!AH224+Noviembre!AH224+'Diciembre '!AH224</f>
        <v>0</v>
      </c>
      <c r="AI224" s="437">
        <f>+enero!AI224+Febrero!AI224+'Marzo '!AI224+'Abril '!AI224+'Mayo '!AI224+Junio!AI224+Julio!AI224+Agosto!AI224+Septiembre!AI224+'Octubre '!AI224+Noviembre!AI224+'Diciembre '!AI224</f>
        <v>0</v>
      </c>
      <c r="AJ224" s="437">
        <f>+enero!AJ224+Febrero!AJ224+'Marzo '!AJ224+'Abril '!AJ224+'Mayo '!AJ224+Junio!AJ224+Julio!AJ224+Agosto!AJ224+Septiembre!AJ224+'Octubre '!AJ224+Noviembre!AJ224+'Diciembre '!AJ224</f>
        <v>0</v>
      </c>
      <c r="AK224" s="437">
        <f>+enero!AK224+Febrero!AK224+'Marzo '!AK224+'Abril '!AK224+'Mayo '!AK224+Junio!AK224+Julio!AK224+Agosto!AK224+Septiembre!AK224+'Octubre '!AK224+Noviembre!AK224+'Diciembre '!AK224</f>
        <v>0</v>
      </c>
      <c r="AL224" s="437">
        <f>+enero!AL224+Febrero!AL224+'Marzo '!AL224+'Abril '!AL224+'Mayo '!AL224+Junio!AL224+Julio!AL224+Agosto!AL224+Septiembre!AL224+'Octubre '!AL224+Noviembre!AL224+'Diciembre '!AL224</f>
        <v>0</v>
      </c>
      <c r="AM224" s="437">
        <f>+enero!AM224+Febrero!AM224+'Marzo '!AM224+'Abril '!AM224+'Mayo '!AM224+Junio!AM224+Julio!AM224+Agosto!AM224+Septiembre!AM224+'Octubre '!AM224+Noviembre!AM224+'Diciembre '!AM224</f>
        <v>0</v>
      </c>
      <c r="AN224" s="1005">
        <f>+enero!AN224+Febrero!AN224+'Marzo '!AN224+'Abril '!AN224+'Mayo '!AN224+Junio!AN224+Julio!AN224+Agosto!AN224+Septiembre!AN224+'Octubre '!AN224+Noviembre!AN224+'Diciembre '!AN224</f>
        <v>0</v>
      </c>
      <c r="AO224" s="1005">
        <f>+enero!AO224+Febrero!AO224+'Marzo '!AO224+'Abril '!AO224+'Mayo '!AO224+Junio!AO224+Julio!AO224+Agosto!AO224+Septiembre!AO224+'Octubre '!AO224+Noviembre!AO224+'Diciembre '!AO224</f>
        <v>0</v>
      </c>
      <c r="AP224" s="1005">
        <f>+enero!AP224+Febrero!AP224+'Marzo '!AP224+'Abril '!AP224+'Mayo '!AP224+Junio!AP224+Julio!AP224+Agosto!AP224+Septiembre!AP224+'Octubre '!AP224+Noviembre!AP224+'Diciembre '!AP224</f>
        <v>0</v>
      </c>
      <c r="AQ224" s="1005">
        <f>+enero!AQ224+Febrero!AQ224+'Marzo '!AQ224+'Abril '!AQ224+'Mayo '!AQ224+Junio!AQ224+Julio!AQ224+Agosto!AQ224+Septiembre!AQ224+'Octubre '!AQ224+Noviembre!AQ224+'Diciembre '!AQ224</f>
        <v>0</v>
      </c>
      <c r="AR224" s="1005">
        <f>+enero!AR224+Febrero!AR224+'Marzo '!AR224+'Abril '!AR224+'Mayo '!AR224+Junio!AR224+Julio!AR224+Agosto!AR224+Septiembre!AR224+'Octubre '!AR224+Noviembre!AR224+'Diciembre '!AR224</f>
        <v>0</v>
      </c>
      <c r="AS224" s="1005">
        <f>+enero!AS224+Febrero!AS224+'Marzo '!AS224+'Abril '!AS224+'Mayo '!AS224+Junio!AS224+Julio!AS224+Agosto!AS224+Septiembre!AS224+'Octubre '!AS224+Noviembre!AS224+'Diciembre '!AS224</f>
        <v>0</v>
      </c>
      <c r="AT224" s="307" t="s">
        <v>194</v>
      </c>
      <c r="AU224" s="240"/>
      <c r="AV224" s="240"/>
      <c r="BY224" s="227"/>
      <c r="BZ224" s="227"/>
      <c r="CA224" s="227"/>
      <c r="CB224" s="227"/>
      <c r="CC224" s="227"/>
      <c r="CD224" s="227"/>
      <c r="CE224" s="227"/>
      <c r="CF224" s="227"/>
      <c r="CG224" s="494">
        <v>0</v>
      </c>
      <c r="CH224" s="494"/>
      <c r="CI224" s="494"/>
      <c r="CJ224" s="494">
        <v>0</v>
      </c>
      <c r="CK224" s="494"/>
      <c r="CL224" s="494"/>
      <c r="CM224" s="494"/>
      <c r="CN224" s="494"/>
      <c r="CO224" s="227"/>
    </row>
    <row r="225" spans="1:93" s="226" customFormat="1" x14ac:dyDescent="0.2">
      <c r="A225" s="1334"/>
      <c r="B225" s="439" t="s">
        <v>174</v>
      </c>
      <c r="C225" s="269">
        <f t="shared" si="33"/>
        <v>0</v>
      </c>
      <c r="D225" s="435"/>
      <c r="E225" s="440">
        <f t="shared" si="34"/>
        <v>0</v>
      </c>
      <c r="F225" s="437">
        <f>+enero!F225+Febrero!F225+'Marzo '!F225+'Abril '!F225+'Mayo '!F225+Junio!F225+Julio!F225+Agosto!F225+Septiembre!F225+'Octubre '!F225+Noviembre!F225+'Diciembre '!F225</f>
        <v>0</v>
      </c>
      <c r="G225" s="1005">
        <f>+enero!G225+Febrero!G225+'Marzo '!G225+'Abril '!G225+'Mayo '!G225+Junio!G225+Julio!G225+Agosto!G225+Septiembre!G225+'Octubre '!G225+Noviembre!G225+'Diciembre '!G225</f>
        <v>0</v>
      </c>
      <c r="H225" s="437">
        <f>+enero!H225+Febrero!H225+'Marzo '!H225+'Abril '!H225+'Mayo '!H225+Junio!H225+Julio!H225+Agosto!H225+Septiembre!H225+'Octubre '!H225+Noviembre!H225+'Diciembre '!H225</f>
        <v>0</v>
      </c>
      <c r="I225" s="1005">
        <f>+enero!I225+Febrero!I225+'Marzo '!I225+'Abril '!I225+'Mayo '!I225+Junio!I225+Julio!I225+Agosto!I225+Septiembre!I225+'Octubre '!I225+Noviembre!I225+'Diciembre '!I225</f>
        <v>0</v>
      </c>
      <c r="J225" s="437">
        <f>+enero!J225+Febrero!J225+'Marzo '!J225+'Abril '!J225+'Mayo '!J225+Junio!J225+Julio!J225+Agosto!J225+Septiembre!J225+'Octubre '!J225+Noviembre!J225+'Diciembre '!J225</f>
        <v>0</v>
      </c>
      <c r="K225" s="1005">
        <f>+enero!K225+Febrero!K225+'Marzo '!K225+'Abril '!K225+'Mayo '!K225+Junio!K225+Julio!K225+Agosto!K225+Septiembre!K225+'Octubre '!K225+Noviembre!K225+'Diciembre '!K225</f>
        <v>0</v>
      </c>
      <c r="L225" s="437">
        <f>+enero!L225+Febrero!L225+'Marzo '!L225+'Abril '!L225+'Mayo '!L225+Junio!L225+Julio!L225+Agosto!L225+Septiembre!L225+'Octubre '!L225+Noviembre!L225+'Diciembre '!L225</f>
        <v>0</v>
      </c>
      <c r="M225" s="1005">
        <f>+enero!M225+Febrero!M225+'Marzo '!M225+'Abril '!M225+'Mayo '!M225+Junio!M225+Julio!M225+Agosto!M225+Septiembre!M225+'Octubre '!M225+Noviembre!M225+'Diciembre '!M225</f>
        <v>0</v>
      </c>
      <c r="N225" s="437">
        <f>+enero!N225+Febrero!N225+'Marzo '!N225+'Abril '!N225+'Mayo '!N225+Junio!N225+Julio!N225+Agosto!N225+Septiembre!N225+'Octubre '!N225+Noviembre!N225+'Diciembre '!N225</f>
        <v>0</v>
      </c>
      <c r="O225" s="1005">
        <f>+enero!O225+Febrero!O225+'Marzo '!O225+'Abril '!O225+'Mayo '!O225+Junio!O225+Julio!O225+Agosto!O225+Septiembre!O225+'Octubre '!O225+Noviembre!O225+'Diciembre '!O225</f>
        <v>0</v>
      </c>
      <c r="P225" s="437">
        <f>+enero!P225+Febrero!P225+'Marzo '!P225+'Abril '!P225+'Mayo '!P225+Junio!P225+Julio!P225+Agosto!P225+Septiembre!P225+'Octubre '!P225+Noviembre!P225+'Diciembre '!P225</f>
        <v>0</v>
      </c>
      <c r="Q225" s="1005">
        <f>+enero!Q225+Febrero!Q225+'Marzo '!Q225+'Abril '!Q225+'Mayo '!Q225+Junio!Q225+Julio!Q225+Agosto!Q225+Septiembre!Q225+'Octubre '!Q225+Noviembre!Q225+'Diciembre '!Q225</f>
        <v>0</v>
      </c>
      <c r="R225" s="437">
        <f>+enero!R225+Febrero!R225+'Marzo '!R225+'Abril '!R225+'Mayo '!R225+Junio!R225+Julio!R225+Agosto!R225+Septiembre!R225+'Octubre '!R225+Noviembre!R225+'Diciembre '!R225</f>
        <v>0</v>
      </c>
      <c r="S225" s="1005">
        <f>+enero!S225+Febrero!S225+'Marzo '!S225+'Abril '!S225+'Mayo '!S225+Junio!S225+Julio!S225+Agosto!S225+Septiembre!S225+'Octubre '!S225+Noviembre!S225+'Diciembre '!S225</f>
        <v>0</v>
      </c>
      <c r="T225" s="437">
        <f>+enero!T225+Febrero!T225+'Marzo '!T225+'Abril '!T225+'Mayo '!T225+Junio!T225+Julio!T225+Agosto!T225+Septiembre!T225+'Octubre '!T225+Noviembre!T225+'Diciembre '!T225</f>
        <v>0</v>
      </c>
      <c r="U225" s="1005">
        <f>+enero!U225+Febrero!U225+'Marzo '!U225+'Abril '!U225+'Mayo '!U225+Junio!U225+Julio!U225+Agosto!U225+Septiembre!U225+'Octubre '!U225+Noviembre!U225+'Diciembre '!U225</f>
        <v>0</v>
      </c>
      <c r="V225" s="437">
        <f>+enero!V225+Febrero!V225+'Marzo '!V225+'Abril '!V225+'Mayo '!V225+Junio!V225+Julio!V225+Agosto!V225+Septiembre!V225+'Octubre '!V225+Noviembre!V225+'Diciembre '!V225</f>
        <v>0</v>
      </c>
      <c r="W225" s="1005">
        <f>+enero!W225+Febrero!W225+'Marzo '!W225+'Abril '!W225+'Mayo '!W225+Junio!W225+Julio!W225+Agosto!W225+Septiembre!W225+'Octubre '!W225+Noviembre!W225+'Diciembre '!W225</f>
        <v>0</v>
      </c>
      <c r="X225" s="437">
        <f>+enero!X225+Febrero!X225+'Marzo '!X225+'Abril '!X225+'Mayo '!X225+Junio!X225+Julio!X225+Agosto!X225+Septiembre!X225+'Octubre '!X225+Noviembre!X225+'Diciembre '!X225</f>
        <v>0</v>
      </c>
      <c r="Y225" s="1005">
        <f>+enero!Y225+Febrero!Y225+'Marzo '!Y225+'Abril '!Y225+'Mayo '!Y225+Junio!Y225+Julio!Y225+Agosto!Y225+Septiembre!Y225+'Octubre '!Y225+Noviembre!Y225+'Diciembre '!Y225</f>
        <v>0</v>
      </c>
      <c r="Z225" s="437">
        <f>+enero!Z225+Febrero!Z225+'Marzo '!Z225+'Abril '!Z225+'Mayo '!Z225+Junio!Z225+Julio!Z225+Agosto!Z225+Septiembre!Z225+'Octubre '!Z225+Noviembre!Z225+'Diciembre '!Z225</f>
        <v>0</v>
      </c>
      <c r="AA225" s="1005">
        <f>+enero!AA225+Febrero!AA225+'Marzo '!AA225+'Abril '!AA225+'Mayo '!AA225+Junio!AA225+Julio!AA225+Agosto!AA225+Septiembre!AA225+'Octubre '!AA225+Noviembre!AA225+'Diciembre '!AA225</f>
        <v>0</v>
      </c>
      <c r="AB225" s="437">
        <f>+enero!AB225+Febrero!AB225+'Marzo '!AB225+'Abril '!AB225+'Mayo '!AB225+Junio!AB225+Julio!AB225+Agosto!AB225+Septiembre!AB225+'Octubre '!AB225+Noviembre!AB225+'Diciembre '!AB225</f>
        <v>0</v>
      </c>
      <c r="AC225" s="437">
        <f>+enero!AC225+Febrero!AC225+'Marzo '!AC225+'Abril '!AC225+'Mayo '!AC225+Junio!AC225+Julio!AC225+Agosto!AC225+Septiembre!AC225+'Octubre '!AC225+Noviembre!AC225+'Diciembre '!AC225</f>
        <v>0</v>
      </c>
      <c r="AD225" s="437">
        <f>+enero!AD225+Febrero!AD225+'Marzo '!AD225+'Abril '!AD225+'Mayo '!AD225+Junio!AD225+Julio!AD225+Agosto!AD225+Septiembre!AD225+'Octubre '!AD225+Noviembre!AD225+'Diciembre '!AD225</f>
        <v>0</v>
      </c>
      <c r="AE225" s="437">
        <f>+enero!AE225+Febrero!AE225+'Marzo '!AE225+'Abril '!AE225+'Mayo '!AE225+Junio!AE225+Julio!AE225+Agosto!AE225+Septiembre!AE225+'Octubre '!AE225+Noviembre!AE225+'Diciembre '!AE225</f>
        <v>0</v>
      </c>
      <c r="AF225" s="437">
        <f>+enero!AF225+Febrero!AF225+'Marzo '!AF225+'Abril '!AF225+'Mayo '!AF225+Junio!AF225+Julio!AF225+Agosto!AF225+Septiembre!AF225+'Octubre '!AF225+Noviembre!AF225+'Diciembre '!AF225</f>
        <v>0</v>
      </c>
      <c r="AG225" s="437">
        <f>+enero!AG225+Febrero!AG225+'Marzo '!AG225+'Abril '!AG225+'Mayo '!AG225+Junio!AG225+Julio!AG225+Agosto!AG225+Septiembre!AG225+'Octubre '!AG225+Noviembre!AG225+'Diciembre '!AG225</f>
        <v>0</v>
      </c>
      <c r="AH225" s="437">
        <f>+enero!AH225+Febrero!AH225+'Marzo '!AH225+'Abril '!AH225+'Mayo '!AH225+Junio!AH225+Julio!AH225+Agosto!AH225+Septiembre!AH225+'Octubre '!AH225+Noviembre!AH225+'Diciembre '!AH225</f>
        <v>0</v>
      </c>
      <c r="AI225" s="437">
        <f>+enero!AI225+Febrero!AI225+'Marzo '!AI225+'Abril '!AI225+'Mayo '!AI225+Junio!AI225+Julio!AI225+Agosto!AI225+Septiembre!AI225+'Octubre '!AI225+Noviembre!AI225+'Diciembre '!AI225</f>
        <v>0</v>
      </c>
      <c r="AJ225" s="437">
        <f>+enero!AJ225+Febrero!AJ225+'Marzo '!AJ225+'Abril '!AJ225+'Mayo '!AJ225+Junio!AJ225+Julio!AJ225+Agosto!AJ225+Septiembre!AJ225+'Octubre '!AJ225+Noviembre!AJ225+'Diciembre '!AJ225</f>
        <v>0</v>
      </c>
      <c r="AK225" s="437">
        <f>+enero!AK225+Febrero!AK225+'Marzo '!AK225+'Abril '!AK225+'Mayo '!AK225+Junio!AK225+Julio!AK225+Agosto!AK225+Septiembre!AK225+'Octubre '!AK225+Noviembre!AK225+'Diciembre '!AK225</f>
        <v>0</v>
      </c>
      <c r="AL225" s="437">
        <f>+enero!AL225+Febrero!AL225+'Marzo '!AL225+'Abril '!AL225+'Mayo '!AL225+Junio!AL225+Julio!AL225+Agosto!AL225+Septiembre!AL225+'Octubre '!AL225+Noviembre!AL225+'Diciembre '!AL225</f>
        <v>0</v>
      </c>
      <c r="AM225" s="437">
        <f>+enero!AM225+Febrero!AM225+'Marzo '!AM225+'Abril '!AM225+'Mayo '!AM225+Junio!AM225+Julio!AM225+Agosto!AM225+Septiembre!AM225+'Octubre '!AM225+Noviembre!AM225+'Diciembre '!AM225</f>
        <v>0</v>
      </c>
      <c r="AN225" s="1005">
        <f>+enero!AN225+Febrero!AN225+'Marzo '!AN225+'Abril '!AN225+'Mayo '!AN225+Junio!AN225+Julio!AN225+Agosto!AN225+Septiembre!AN225+'Octubre '!AN225+Noviembre!AN225+'Diciembre '!AN225</f>
        <v>0</v>
      </c>
      <c r="AO225" s="1005">
        <f>+enero!AO225+Febrero!AO225+'Marzo '!AO225+'Abril '!AO225+'Mayo '!AO225+Junio!AO225+Julio!AO225+Agosto!AO225+Septiembre!AO225+'Octubre '!AO225+Noviembre!AO225+'Diciembre '!AO225</f>
        <v>0</v>
      </c>
      <c r="AP225" s="1005">
        <f>+enero!AP225+Febrero!AP225+'Marzo '!AP225+'Abril '!AP225+'Mayo '!AP225+Junio!AP225+Julio!AP225+Agosto!AP225+Septiembre!AP225+'Octubre '!AP225+Noviembre!AP225+'Diciembre '!AP225</f>
        <v>0</v>
      </c>
      <c r="AQ225" s="1005">
        <f>+enero!AQ225+Febrero!AQ225+'Marzo '!AQ225+'Abril '!AQ225+'Mayo '!AQ225+Junio!AQ225+Julio!AQ225+Agosto!AQ225+Septiembre!AQ225+'Octubre '!AQ225+Noviembre!AQ225+'Diciembre '!AQ225</f>
        <v>0</v>
      </c>
      <c r="AR225" s="1005">
        <f>+enero!AR225+Febrero!AR225+'Marzo '!AR225+'Abril '!AR225+'Mayo '!AR225+Junio!AR225+Julio!AR225+Agosto!AR225+Septiembre!AR225+'Octubre '!AR225+Noviembre!AR225+'Diciembre '!AR225</f>
        <v>0</v>
      </c>
      <c r="AS225" s="1005">
        <f>+enero!AS225+Febrero!AS225+'Marzo '!AS225+'Abril '!AS225+'Mayo '!AS225+Junio!AS225+Julio!AS225+Agosto!AS225+Septiembre!AS225+'Octubre '!AS225+Noviembre!AS225+'Diciembre '!AS225</f>
        <v>0</v>
      </c>
      <c r="AT225" s="305" t="s">
        <v>194</v>
      </c>
      <c r="AU225" s="240"/>
      <c r="AV225" s="240"/>
      <c r="BY225" s="227"/>
      <c r="BZ225" s="227"/>
      <c r="CA225" s="227"/>
      <c r="CB225" s="227"/>
      <c r="CC225" s="227"/>
      <c r="CD225" s="227"/>
      <c r="CE225" s="227"/>
      <c r="CF225" s="227"/>
      <c r="CG225" s="494">
        <v>0</v>
      </c>
      <c r="CH225" s="494"/>
      <c r="CI225" s="494"/>
      <c r="CJ225" s="494">
        <v>0</v>
      </c>
      <c r="CK225" s="494"/>
      <c r="CL225" s="494"/>
      <c r="CM225" s="494"/>
      <c r="CN225" s="494"/>
      <c r="CO225" s="227"/>
    </row>
    <row r="226" spans="1:93" s="226" customFormat="1" x14ac:dyDescent="0.2">
      <c r="A226" s="1334"/>
      <c r="B226" s="439" t="s">
        <v>175</v>
      </c>
      <c r="C226" s="269">
        <f t="shared" si="33"/>
        <v>0</v>
      </c>
      <c r="D226" s="435"/>
      <c r="E226" s="440">
        <f t="shared" si="34"/>
        <v>0</v>
      </c>
      <c r="F226" s="437">
        <f>+enero!F226+Febrero!F226+'Marzo '!F226+'Abril '!F226+'Mayo '!F226+Junio!F226+Julio!F226+Agosto!F226+Septiembre!F226+'Octubre '!F226+Noviembre!F226+'Diciembre '!F226</f>
        <v>0</v>
      </c>
      <c r="G226" s="1005">
        <f>+enero!G226+Febrero!G226+'Marzo '!G226+'Abril '!G226+'Mayo '!G226+Junio!G226+Julio!G226+Agosto!G226+Septiembre!G226+'Octubre '!G226+Noviembre!G226+'Diciembre '!G226</f>
        <v>0</v>
      </c>
      <c r="H226" s="437">
        <f>+enero!H226+Febrero!H226+'Marzo '!H226+'Abril '!H226+'Mayo '!H226+Junio!H226+Julio!H226+Agosto!H226+Septiembre!H226+'Octubre '!H226+Noviembre!H226+'Diciembre '!H226</f>
        <v>0</v>
      </c>
      <c r="I226" s="1005">
        <f>+enero!I226+Febrero!I226+'Marzo '!I226+'Abril '!I226+'Mayo '!I226+Junio!I226+Julio!I226+Agosto!I226+Septiembre!I226+'Octubre '!I226+Noviembre!I226+'Diciembre '!I226</f>
        <v>0</v>
      </c>
      <c r="J226" s="437">
        <f>+enero!J226+Febrero!J226+'Marzo '!J226+'Abril '!J226+'Mayo '!J226+Junio!J226+Julio!J226+Agosto!J226+Septiembre!J226+'Octubre '!J226+Noviembre!J226+'Diciembre '!J226</f>
        <v>0</v>
      </c>
      <c r="K226" s="1005">
        <f>+enero!K226+Febrero!K226+'Marzo '!K226+'Abril '!K226+'Mayo '!K226+Junio!K226+Julio!K226+Agosto!K226+Septiembre!K226+'Octubre '!K226+Noviembre!K226+'Diciembre '!K226</f>
        <v>0</v>
      </c>
      <c r="L226" s="437">
        <f>+enero!L226+Febrero!L226+'Marzo '!L226+'Abril '!L226+'Mayo '!L226+Junio!L226+Julio!L226+Agosto!L226+Septiembre!L226+'Octubre '!L226+Noviembre!L226+'Diciembre '!L226</f>
        <v>0</v>
      </c>
      <c r="M226" s="1005">
        <f>+enero!M226+Febrero!M226+'Marzo '!M226+'Abril '!M226+'Mayo '!M226+Junio!M226+Julio!M226+Agosto!M226+Septiembre!M226+'Octubre '!M226+Noviembre!M226+'Diciembre '!M226</f>
        <v>0</v>
      </c>
      <c r="N226" s="437">
        <f>+enero!N226+Febrero!N226+'Marzo '!N226+'Abril '!N226+'Mayo '!N226+Junio!N226+Julio!N226+Agosto!N226+Septiembre!N226+'Octubre '!N226+Noviembre!N226+'Diciembre '!N226</f>
        <v>0</v>
      </c>
      <c r="O226" s="1005">
        <f>+enero!O226+Febrero!O226+'Marzo '!O226+'Abril '!O226+'Mayo '!O226+Junio!O226+Julio!O226+Agosto!O226+Septiembre!O226+'Octubre '!O226+Noviembre!O226+'Diciembre '!O226</f>
        <v>0</v>
      </c>
      <c r="P226" s="437">
        <f>+enero!P226+Febrero!P226+'Marzo '!P226+'Abril '!P226+'Mayo '!P226+Junio!P226+Julio!P226+Agosto!P226+Septiembre!P226+'Octubre '!P226+Noviembre!P226+'Diciembre '!P226</f>
        <v>0</v>
      </c>
      <c r="Q226" s="1005">
        <f>+enero!Q226+Febrero!Q226+'Marzo '!Q226+'Abril '!Q226+'Mayo '!Q226+Junio!Q226+Julio!Q226+Agosto!Q226+Septiembre!Q226+'Octubre '!Q226+Noviembre!Q226+'Diciembre '!Q226</f>
        <v>0</v>
      </c>
      <c r="R226" s="437">
        <f>+enero!R226+Febrero!R226+'Marzo '!R226+'Abril '!R226+'Mayo '!R226+Junio!R226+Julio!R226+Agosto!R226+Septiembre!R226+'Octubre '!R226+Noviembre!R226+'Diciembre '!R226</f>
        <v>0</v>
      </c>
      <c r="S226" s="1005">
        <f>+enero!S226+Febrero!S226+'Marzo '!S226+'Abril '!S226+'Mayo '!S226+Junio!S226+Julio!S226+Agosto!S226+Septiembre!S226+'Octubre '!S226+Noviembre!S226+'Diciembre '!S226</f>
        <v>0</v>
      </c>
      <c r="T226" s="437">
        <f>+enero!T226+Febrero!T226+'Marzo '!T226+'Abril '!T226+'Mayo '!T226+Junio!T226+Julio!T226+Agosto!T226+Septiembre!T226+'Octubre '!T226+Noviembre!T226+'Diciembre '!T226</f>
        <v>0</v>
      </c>
      <c r="U226" s="1005">
        <f>+enero!U226+Febrero!U226+'Marzo '!U226+'Abril '!U226+'Mayo '!U226+Junio!U226+Julio!U226+Agosto!U226+Septiembre!U226+'Octubre '!U226+Noviembre!U226+'Diciembre '!U226</f>
        <v>0</v>
      </c>
      <c r="V226" s="437">
        <f>+enero!V226+Febrero!V226+'Marzo '!V226+'Abril '!V226+'Mayo '!V226+Junio!V226+Julio!V226+Agosto!V226+Septiembre!V226+'Octubre '!V226+Noviembre!V226+'Diciembre '!V226</f>
        <v>0</v>
      </c>
      <c r="W226" s="1005">
        <f>+enero!W226+Febrero!W226+'Marzo '!W226+'Abril '!W226+'Mayo '!W226+Junio!W226+Julio!W226+Agosto!W226+Septiembre!W226+'Octubre '!W226+Noviembre!W226+'Diciembre '!W226</f>
        <v>0</v>
      </c>
      <c r="X226" s="437">
        <f>+enero!X226+Febrero!X226+'Marzo '!X226+'Abril '!X226+'Mayo '!X226+Junio!X226+Julio!X226+Agosto!X226+Septiembre!X226+'Octubre '!X226+Noviembre!X226+'Diciembre '!X226</f>
        <v>0</v>
      </c>
      <c r="Y226" s="1005">
        <f>+enero!Y226+Febrero!Y226+'Marzo '!Y226+'Abril '!Y226+'Mayo '!Y226+Junio!Y226+Julio!Y226+Agosto!Y226+Septiembre!Y226+'Octubre '!Y226+Noviembre!Y226+'Diciembre '!Y226</f>
        <v>0</v>
      </c>
      <c r="Z226" s="437">
        <f>+enero!Z226+Febrero!Z226+'Marzo '!Z226+'Abril '!Z226+'Mayo '!Z226+Junio!Z226+Julio!Z226+Agosto!Z226+Septiembre!Z226+'Octubre '!Z226+Noviembre!Z226+'Diciembre '!Z226</f>
        <v>0</v>
      </c>
      <c r="AA226" s="1005">
        <f>+enero!AA226+Febrero!AA226+'Marzo '!AA226+'Abril '!AA226+'Mayo '!AA226+Junio!AA226+Julio!AA226+Agosto!AA226+Septiembre!AA226+'Octubre '!AA226+Noviembre!AA226+'Diciembre '!AA226</f>
        <v>0</v>
      </c>
      <c r="AB226" s="437">
        <f>+enero!AB226+Febrero!AB226+'Marzo '!AB226+'Abril '!AB226+'Mayo '!AB226+Junio!AB226+Julio!AB226+Agosto!AB226+Septiembre!AB226+'Octubre '!AB226+Noviembre!AB226+'Diciembre '!AB226</f>
        <v>0</v>
      </c>
      <c r="AC226" s="437">
        <f>+enero!AC226+Febrero!AC226+'Marzo '!AC226+'Abril '!AC226+'Mayo '!AC226+Junio!AC226+Julio!AC226+Agosto!AC226+Septiembre!AC226+'Octubre '!AC226+Noviembre!AC226+'Diciembre '!AC226</f>
        <v>0</v>
      </c>
      <c r="AD226" s="437">
        <f>+enero!AD226+Febrero!AD226+'Marzo '!AD226+'Abril '!AD226+'Mayo '!AD226+Junio!AD226+Julio!AD226+Agosto!AD226+Septiembre!AD226+'Octubre '!AD226+Noviembre!AD226+'Diciembre '!AD226</f>
        <v>0</v>
      </c>
      <c r="AE226" s="437">
        <f>+enero!AE226+Febrero!AE226+'Marzo '!AE226+'Abril '!AE226+'Mayo '!AE226+Junio!AE226+Julio!AE226+Agosto!AE226+Septiembre!AE226+'Octubre '!AE226+Noviembre!AE226+'Diciembre '!AE226</f>
        <v>0</v>
      </c>
      <c r="AF226" s="437">
        <f>+enero!AF226+Febrero!AF226+'Marzo '!AF226+'Abril '!AF226+'Mayo '!AF226+Junio!AF226+Julio!AF226+Agosto!AF226+Septiembre!AF226+'Octubre '!AF226+Noviembre!AF226+'Diciembre '!AF226</f>
        <v>0</v>
      </c>
      <c r="AG226" s="437">
        <f>+enero!AG226+Febrero!AG226+'Marzo '!AG226+'Abril '!AG226+'Mayo '!AG226+Junio!AG226+Julio!AG226+Agosto!AG226+Septiembre!AG226+'Octubre '!AG226+Noviembre!AG226+'Diciembre '!AG226</f>
        <v>0</v>
      </c>
      <c r="AH226" s="437">
        <f>+enero!AH226+Febrero!AH226+'Marzo '!AH226+'Abril '!AH226+'Mayo '!AH226+Junio!AH226+Julio!AH226+Agosto!AH226+Septiembre!AH226+'Octubre '!AH226+Noviembre!AH226+'Diciembre '!AH226</f>
        <v>0</v>
      </c>
      <c r="AI226" s="437">
        <f>+enero!AI226+Febrero!AI226+'Marzo '!AI226+'Abril '!AI226+'Mayo '!AI226+Junio!AI226+Julio!AI226+Agosto!AI226+Septiembre!AI226+'Octubre '!AI226+Noviembre!AI226+'Diciembre '!AI226</f>
        <v>0</v>
      </c>
      <c r="AJ226" s="437">
        <f>+enero!AJ226+Febrero!AJ226+'Marzo '!AJ226+'Abril '!AJ226+'Mayo '!AJ226+Junio!AJ226+Julio!AJ226+Agosto!AJ226+Septiembre!AJ226+'Octubre '!AJ226+Noviembre!AJ226+'Diciembre '!AJ226</f>
        <v>0</v>
      </c>
      <c r="AK226" s="437">
        <f>+enero!AK226+Febrero!AK226+'Marzo '!AK226+'Abril '!AK226+'Mayo '!AK226+Junio!AK226+Julio!AK226+Agosto!AK226+Septiembre!AK226+'Octubre '!AK226+Noviembre!AK226+'Diciembre '!AK226</f>
        <v>0</v>
      </c>
      <c r="AL226" s="437">
        <f>+enero!AL226+Febrero!AL226+'Marzo '!AL226+'Abril '!AL226+'Mayo '!AL226+Junio!AL226+Julio!AL226+Agosto!AL226+Septiembre!AL226+'Octubre '!AL226+Noviembre!AL226+'Diciembre '!AL226</f>
        <v>0</v>
      </c>
      <c r="AM226" s="437">
        <f>+enero!AM226+Febrero!AM226+'Marzo '!AM226+'Abril '!AM226+'Mayo '!AM226+Junio!AM226+Julio!AM226+Agosto!AM226+Septiembre!AM226+'Octubre '!AM226+Noviembre!AM226+'Diciembre '!AM226</f>
        <v>0</v>
      </c>
      <c r="AN226" s="1005">
        <f>+enero!AN226+Febrero!AN226+'Marzo '!AN226+'Abril '!AN226+'Mayo '!AN226+Junio!AN226+Julio!AN226+Agosto!AN226+Septiembre!AN226+'Octubre '!AN226+Noviembre!AN226+'Diciembre '!AN226</f>
        <v>0</v>
      </c>
      <c r="AO226" s="1005">
        <f>+enero!AO226+Febrero!AO226+'Marzo '!AO226+'Abril '!AO226+'Mayo '!AO226+Junio!AO226+Julio!AO226+Agosto!AO226+Septiembre!AO226+'Octubre '!AO226+Noviembre!AO226+'Diciembre '!AO226</f>
        <v>0</v>
      </c>
      <c r="AP226" s="1005">
        <f>+enero!AP226+Febrero!AP226+'Marzo '!AP226+'Abril '!AP226+'Mayo '!AP226+Junio!AP226+Julio!AP226+Agosto!AP226+Septiembre!AP226+'Octubre '!AP226+Noviembre!AP226+'Diciembre '!AP226</f>
        <v>0</v>
      </c>
      <c r="AQ226" s="1005">
        <f>+enero!AQ226+Febrero!AQ226+'Marzo '!AQ226+'Abril '!AQ226+'Mayo '!AQ226+Junio!AQ226+Julio!AQ226+Agosto!AQ226+Septiembre!AQ226+'Octubre '!AQ226+Noviembre!AQ226+'Diciembre '!AQ226</f>
        <v>0</v>
      </c>
      <c r="AR226" s="1005">
        <f>+enero!AR226+Febrero!AR226+'Marzo '!AR226+'Abril '!AR226+'Mayo '!AR226+Junio!AR226+Julio!AR226+Agosto!AR226+Septiembre!AR226+'Octubre '!AR226+Noviembre!AR226+'Diciembre '!AR226</f>
        <v>0</v>
      </c>
      <c r="AS226" s="1005">
        <f>+enero!AS226+Febrero!AS226+'Marzo '!AS226+'Abril '!AS226+'Mayo '!AS226+Junio!AS226+Julio!AS226+Agosto!AS226+Septiembre!AS226+'Octubre '!AS226+Noviembre!AS226+'Diciembre '!AS226</f>
        <v>0</v>
      </c>
      <c r="AT226" s="307" t="s">
        <v>194</v>
      </c>
      <c r="AU226" s="240"/>
      <c r="AV226" s="240"/>
      <c r="BY226" s="227"/>
      <c r="BZ226" s="227"/>
      <c r="CA226" s="227"/>
      <c r="CB226" s="227"/>
      <c r="CC226" s="227"/>
      <c r="CD226" s="227"/>
      <c r="CE226" s="227"/>
      <c r="CF226" s="227"/>
      <c r="CG226" s="494">
        <v>0</v>
      </c>
      <c r="CH226" s="494"/>
      <c r="CI226" s="494"/>
      <c r="CJ226" s="494">
        <v>0</v>
      </c>
      <c r="CK226" s="494"/>
      <c r="CL226" s="494"/>
      <c r="CM226" s="494"/>
      <c r="CN226" s="494"/>
      <c r="CO226" s="227"/>
    </row>
    <row r="227" spans="1:93" s="226" customFormat="1" x14ac:dyDescent="0.2">
      <c r="A227" s="1334"/>
      <c r="B227" s="441" t="s">
        <v>176</v>
      </c>
      <c r="C227" s="267">
        <f t="shared" si="33"/>
        <v>47</v>
      </c>
      <c r="D227" s="442"/>
      <c r="E227" s="443">
        <f t="shared" si="34"/>
        <v>47</v>
      </c>
      <c r="F227" s="437">
        <f>+enero!F227+Febrero!F227+'Marzo '!F227+'Abril '!F227+'Mayo '!F227+Junio!F227+Julio!F227+Agosto!F227+Septiembre!F227+'Octubre '!F227+Noviembre!F227+'Diciembre '!F227</f>
        <v>0</v>
      </c>
      <c r="G227" s="1005">
        <f>+enero!G227+Febrero!G227+'Marzo '!G227+'Abril '!G227+'Mayo '!G227+Junio!G227+Julio!G227+Agosto!G227+Septiembre!G227+'Octubre '!G227+Noviembre!G227+'Diciembre '!G227</f>
        <v>1</v>
      </c>
      <c r="H227" s="437">
        <f>+enero!H227+Febrero!H227+'Marzo '!H227+'Abril '!H227+'Mayo '!H227+Junio!H227+Julio!H227+Agosto!H227+Septiembre!H227+'Octubre '!H227+Noviembre!H227+'Diciembre '!H227</f>
        <v>0</v>
      </c>
      <c r="I227" s="1005">
        <f>+enero!I227+Febrero!I227+'Marzo '!I227+'Abril '!I227+'Mayo '!I227+Junio!I227+Julio!I227+Agosto!I227+Septiembre!I227+'Octubre '!I227+Noviembre!I227+'Diciembre '!I227</f>
        <v>1</v>
      </c>
      <c r="J227" s="437">
        <f>+enero!J227+Febrero!J227+'Marzo '!J227+'Abril '!J227+'Mayo '!J227+Junio!J227+Julio!J227+Agosto!J227+Septiembre!J227+'Octubre '!J227+Noviembre!J227+'Diciembre '!J227</f>
        <v>0</v>
      </c>
      <c r="K227" s="1005">
        <f>+enero!K227+Febrero!K227+'Marzo '!K227+'Abril '!K227+'Mayo '!K227+Junio!K227+Julio!K227+Agosto!K227+Septiembre!K227+'Octubre '!K227+Noviembre!K227+'Diciembre '!K227</f>
        <v>0</v>
      </c>
      <c r="L227" s="437">
        <f>+enero!L227+Febrero!L227+'Marzo '!L227+'Abril '!L227+'Mayo '!L227+Junio!L227+Julio!L227+Agosto!L227+Septiembre!L227+'Octubre '!L227+Noviembre!L227+'Diciembre '!L227</f>
        <v>0</v>
      </c>
      <c r="M227" s="1005">
        <f>+enero!M227+Febrero!M227+'Marzo '!M227+'Abril '!M227+'Mayo '!M227+Junio!M227+Julio!M227+Agosto!M227+Septiembre!M227+'Octubre '!M227+Noviembre!M227+'Diciembre '!M227</f>
        <v>2</v>
      </c>
      <c r="N227" s="437">
        <f>+enero!N227+Febrero!N227+'Marzo '!N227+'Abril '!N227+'Mayo '!N227+Junio!N227+Julio!N227+Agosto!N227+Septiembre!N227+'Octubre '!N227+Noviembre!N227+'Diciembre '!N227</f>
        <v>0</v>
      </c>
      <c r="O227" s="1005">
        <f>+enero!O227+Febrero!O227+'Marzo '!O227+'Abril '!O227+'Mayo '!O227+Junio!O227+Julio!O227+Agosto!O227+Septiembre!O227+'Octubre '!O227+Noviembre!O227+'Diciembre '!O227</f>
        <v>14</v>
      </c>
      <c r="P227" s="437">
        <f>+enero!P227+Febrero!P227+'Marzo '!P227+'Abril '!P227+'Mayo '!P227+Junio!P227+Julio!P227+Agosto!P227+Septiembre!P227+'Octubre '!P227+Noviembre!P227+'Diciembre '!P227</f>
        <v>0</v>
      </c>
      <c r="Q227" s="1005">
        <f>+enero!Q227+Febrero!Q227+'Marzo '!Q227+'Abril '!Q227+'Mayo '!Q227+Junio!Q227+Julio!Q227+Agosto!Q227+Septiembre!Q227+'Octubre '!Q227+Noviembre!Q227+'Diciembre '!Q227</f>
        <v>8</v>
      </c>
      <c r="R227" s="437">
        <f>+enero!R227+Febrero!R227+'Marzo '!R227+'Abril '!R227+'Mayo '!R227+Junio!R227+Julio!R227+Agosto!R227+Septiembre!R227+'Octubre '!R227+Noviembre!R227+'Diciembre '!R227</f>
        <v>0</v>
      </c>
      <c r="S227" s="1005">
        <f>+enero!S227+Febrero!S227+'Marzo '!S227+'Abril '!S227+'Mayo '!S227+Junio!S227+Julio!S227+Agosto!S227+Septiembre!S227+'Octubre '!S227+Noviembre!S227+'Diciembre '!S227</f>
        <v>11</v>
      </c>
      <c r="T227" s="437">
        <f>+enero!T227+Febrero!T227+'Marzo '!T227+'Abril '!T227+'Mayo '!T227+Junio!T227+Julio!T227+Agosto!T227+Septiembre!T227+'Octubre '!T227+Noviembre!T227+'Diciembre '!T227</f>
        <v>0</v>
      </c>
      <c r="U227" s="1005">
        <f>+enero!U227+Febrero!U227+'Marzo '!U227+'Abril '!U227+'Mayo '!U227+Junio!U227+Julio!U227+Agosto!U227+Septiembre!U227+'Octubre '!U227+Noviembre!U227+'Diciembre '!U227</f>
        <v>7</v>
      </c>
      <c r="V227" s="437">
        <f>+enero!V227+Febrero!V227+'Marzo '!V227+'Abril '!V227+'Mayo '!V227+Junio!V227+Julio!V227+Agosto!V227+Septiembre!V227+'Octubre '!V227+Noviembre!V227+'Diciembre '!V227</f>
        <v>0</v>
      </c>
      <c r="W227" s="1005">
        <f>+enero!W227+Febrero!W227+'Marzo '!W227+'Abril '!W227+'Mayo '!W227+Junio!W227+Julio!W227+Agosto!W227+Septiembre!W227+'Octubre '!W227+Noviembre!W227+'Diciembre '!W227</f>
        <v>3</v>
      </c>
      <c r="X227" s="437">
        <f>+enero!X227+Febrero!X227+'Marzo '!X227+'Abril '!X227+'Mayo '!X227+Junio!X227+Julio!X227+Agosto!X227+Septiembre!X227+'Octubre '!X227+Noviembre!X227+'Diciembre '!X227</f>
        <v>0</v>
      </c>
      <c r="Y227" s="1005">
        <f>+enero!Y227+Febrero!Y227+'Marzo '!Y227+'Abril '!Y227+'Mayo '!Y227+Junio!Y227+Julio!Y227+Agosto!Y227+Septiembre!Y227+'Octubre '!Y227+Noviembre!Y227+'Diciembre '!Y227</f>
        <v>0</v>
      </c>
      <c r="Z227" s="437">
        <f>+enero!Z227+Febrero!Z227+'Marzo '!Z227+'Abril '!Z227+'Mayo '!Z227+Junio!Z227+Julio!Z227+Agosto!Z227+Septiembre!Z227+'Octubre '!Z227+Noviembre!Z227+'Diciembre '!Z227</f>
        <v>0</v>
      </c>
      <c r="AA227" s="1005">
        <f>+enero!AA227+Febrero!AA227+'Marzo '!AA227+'Abril '!AA227+'Mayo '!AA227+Junio!AA227+Julio!AA227+Agosto!AA227+Septiembre!AA227+'Octubre '!AA227+Noviembre!AA227+'Diciembre '!AA227</f>
        <v>0</v>
      </c>
      <c r="AB227" s="437">
        <f>+enero!AB227+Febrero!AB227+'Marzo '!AB227+'Abril '!AB227+'Mayo '!AB227+Junio!AB227+Julio!AB227+Agosto!AB227+Septiembre!AB227+'Octubre '!AB227+Noviembre!AB227+'Diciembre '!AB227</f>
        <v>0</v>
      </c>
      <c r="AC227" s="437">
        <f>+enero!AC227+Febrero!AC227+'Marzo '!AC227+'Abril '!AC227+'Mayo '!AC227+Junio!AC227+Julio!AC227+Agosto!AC227+Septiembre!AC227+'Octubre '!AC227+Noviembre!AC227+'Diciembre '!AC227</f>
        <v>0</v>
      </c>
      <c r="AD227" s="437">
        <f>+enero!AD227+Febrero!AD227+'Marzo '!AD227+'Abril '!AD227+'Mayo '!AD227+Junio!AD227+Julio!AD227+Agosto!AD227+Septiembre!AD227+'Octubre '!AD227+Noviembre!AD227+'Diciembre '!AD227</f>
        <v>0</v>
      </c>
      <c r="AE227" s="437">
        <f>+enero!AE227+Febrero!AE227+'Marzo '!AE227+'Abril '!AE227+'Mayo '!AE227+Junio!AE227+Julio!AE227+Agosto!AE227+Septiembre!AE227+'Octubre '!AE227+Noviembre!AE227+'Diciembre '!AE227</f>
        <v>0</v>
      </c>
      <c r="AF227" s="437">
        <f>+enero!AF227+Febrero!AF227+'Marzo '!AF227+'Abril '!AF227+'Mayo '!AF227+Junio!AF227+Julio!AF227+Agosto!AF227+Septiembre!AF227+'Octubre '!AF227+Noviembre!AF227+'Diciembre '!AF227</f>
        <v>0</v>
      </c>
      <c r="AG227" s="437">
        <f>+enero!AG227+Febrero!AG227+'Marzo '!AG227+'Abril '!AG227+'Mayo '!AG227+Junio!AG227+Julio!AG227+Agosto!AG227+Septiembre!AG227+'Octubre '!AG227+Noviembre!AG227+'Diciembre '!AG227</f>
        <v>0</v>
      </c>
      <c r="AH227" s="437">
        <f>+enero!AH227+Febrero!AH227+'Marzo '!AH227+'Abril '!AH227+'Mayo '!AH227+Junio!AH227+Julio!AH227+Agosto!AH227+Septiembre!AH227+'Octubre '!AH227+Noviembre!AH227+'Diciembre '!AH227</f>
        <v>0</v>
      </c>
      <c r="AI227" s="437">
        <f>+enero!AI227+Febrero!AI227+'Marzo '!AI227+'Abril '!AI227+'Mayo '!AI227+Junio!AI227+Julio!AI227+Agosto!AI227+Septiembre!AI227+'Octubre '!AI227+Noviembre!AI227+'Diciembre '!AI227</f>
        <v>0</v>
      </c>
      <c r="AJ227" s="437">
        <f>+enero!AJ227+Febrero!AJ227+'Marzo '!AJ227+'Abril '!AJ227+'Mayo '!AJ227+Junio!AJ227+Julio!AJ227+Agosto!AJ227+Septiembre!AJ227+'Octubre '!AJ227+Noviembre!AJ227+'Diciembre '!AJ227</f>
        <v>0</v>
      </c>
      <c r="AK227" s="437">
        <f>+enero!AK227+Febrero!AK227+'Marzo '!AK227+'Abril '!AK227+'Mayo '!AK227+Junio!AK227+Julio!AK227+Agosto!AK227+Septiembre!AK227+'Octubre '!AK227+Noviembre!AK227+'Diciembre '!AK227</f>
        <v>0</v>
      </c>
      <c r="AL227" s="437">
        <f>+enero!AL227+Febrero!AL227+'Marzo '!AL227+'Abril '!AL227+'Mayo '!AL227+Junio!AL227+Julio!AL227+Agosto!AL227+Septiembre!AL227+'Octubre '!AL227+Noviembre!AL227+'Diciembre '!AL227</f>
        <v>0</v>
      </c>
      <c r="AM227" s="437">
        <f>+enero!AM227+Febrero!AM227+'Marzo '!AM227+'Abril '!AM227+'Mayo '!AM227+Junio!AM227+Julio!AM227+Agosto!AM227+Septiembre!AM227+'Octubre '!AM227+Noviembre!AM227+'Diciembre '!AM227</f>
        <v>0</v>
      </c>
      <c r="AN227" s="1005">
        <f>+enero!AN227+Febrero!AN227+'Marzo '!AN227+'Abril '!AN227+'Mayo '!AN227+Junio!AN227+Julio!AN227+Agosto!AN227+Septiembre!AN227+'Octubre '!AN227+Noviembre!AN227+'Diciembre '!AN227</f>
        <v>0</v>
      </c>
      <c r="AO227" s="1005">
        <f>+enero!AO227+Febrero!AO227+'Marzo '!AO227+'Abril '!AO227+'Mayo '!AO227+Junio!AO227+Julio!AO227+Agosto!AO227+Septiembre!AO227+'Octubre '!AO227+Noviembre!AO227+'Diciembre '!AO227</f>
        <v>0</v>
      </c>
      <c r="AP227" s="1005">
        <f>+enero!AP227+Febrero!AP227+'Marzo '!AP227+'Abril '!AP227+'Mayo '!AP227+Junio!AP227+Julio!AP227+Agosto!AP227+Septiembre!AP227+'Octubre '!AP227+Noviembre!AP227+'Diciembre '!AP227</f>
        <v>0</v>
      </c>
      <c r="AQ227" s="1005">
        <f>+enero!AQ227+Febrero!AQ227+'Marzo '!AQ227+'Abril '!AQ227+'Mayo '!AQ227+Junio!AQ227+Julio!AQ227+Agosto!AQ227+Septiembre!AQ227+'Octubre '!AQ227+Noviembre!AQ227+'Diciembre '!AQ227</f>
        <v>0</v>
      </c>
      <c r="AR227" s="1005">
        <f>+enero!AR227+Febrero!AR227+'Marzo '!AR227+'Abril '!AR227+'Mayo '!AR227+Junio!AR227+Julio!AR227+Agosto!AR227+Septiembre!AR227+'Octubre '!AR227+Noviembre!AR227+'Diciembre '!AR227</f>
        <v>0</v>
      </c>
      <c r="AS227" s="1005">
        <f>+enero!AS227+Febrero!AS227+'Marzo '!AS227+'Abril '!AS227+'Mayo '!AS227+Junio!AS227+Julio!AS227+Agosto!AS227+Septiembre!AS227+'Octubre '!AS227+Noviembre!AS227+'Diciembre '!AS227</f>
        <v>0</v>
      </c>
      <c r="AT227" s="305" t="s">
        <v>194</v>
      </c>
      <c r="AU227" s="240"/>
      <c r="AV227" s="240"/>
      <c r="BY227" s="227"/>
      <c r="BZ227" s="227"/>
      <c r="CA227" s="227"/>
      <c r="CB227" s="227"/>
      <c r="CC227" s="227"/>
      <c r="CD227" s="227"/>
      <c r="CE227" s="227"/>
      <c r="CF227" s="227"/>
      <c r="CG227" s="494">
        <v>0</v>
      </c>
      <c r="CH227" s="494"/>
      <c r="CI227" s="494"/>
      <c r="CJ227" s="494">
        <v>0</v>
      </c>
      <c r="CK227" s="494"/>
      <c r="CL227" s="494"/>
      <c r="CM227" s="494"/>
      <c r="CN227" s="494"/>
      <c r="CO227" s="227"/>
    </row>
    <row r="228" spans="1:93" s="226" customFormat="1" x14ac:dyDescent="0.2">
      <c r="A228" s="1335" t="s">
        <v>269</v>
      </c>
      <c r="B228" s="433" t="s">
        <v>23</v>
      </c>
      <c r="C228" s="434">
        <f t="shared" ref="C228:C236" si="35">SUM(D228+E228)</f>
        <v>14</v>
      </c>
      <c r="D228" s="434">
        <f t="shared" ref="D228:E236" si="36">SUM(F228+H228+J228+L228+N228+P228+R228+T228+V228+X228+Z228+AB228+AD228+AF228+AH228+AJ228+AL228)</f>
        <v>7</v>
      </c>
      <c r="E228" s="436">
        <f t="shared" si="36"/>
        <v>7</v>
      </c>
      <c r="F228" s="1005">
        <f>+enero!F228+Febrero!F228+'Marzo '!F228+'Abril '!F228+'Mayo '!F228+Junio!F228+Julio!F228+Agosto!F228+Septiembre!F228+'Octubre '!F228+Noviembre!F228+'Diciembre '!F228</f>
        <v>0</v>
      </c>
      <c r="G228" s="1005">
        <f>+enero!G228+Febrero!G228+'Marzo '!G228+'Abril '!G228+'Mayo '!G228+Junio!G228+Julio!G228+Agosto!G228+Septiembre!G228+'Octubre '!G228+Noviembre!G228+'Diciembre '!G228</f>
        <v>0</v>
      </c>
      <c r="H228" s="1005">
        <f>+enero!H228+Febrero!H228+'Marzo '!H228+'Abril '!H228+'Mayo '!H228+Junio!H228+Julio!H228+Agosto!H228+Septiembre!H228+'Octubre '!H228+Noviembre!H228+'Diciembre '!H228</f>
        <v>0</v>
      </c>
      <c r="I228" s="1005">
        <f>+enero!I228+Febrero!I228+'Marzo '!I228+'Abril '!I228+'Mayo '!I228+Junio!I228+Julio!I228+Agosto!I228+Septiembre!I228+'Octubre '!I228+Noviembre!I228+'Diciembre '!I228</f>
        <v>0</v>
      </c>
      <c r="J228" s="1005">
        <f>+enero!J228+Febrero!J228+'Marzo '!J228+'Abril '!J228+'Mayo '!J228+Junio!J228+Julio!J228+Agosto!J228+Septiembre!J228+'Octubre '!J228+Noviembre!J228+'Diciembre '!J228</f>
        <v>0</v>
      </c>
      <c r="K228" s="1005">
        <f>+enero!K228+Febrero!K228+'Marzo '!K228+'Abril '!K228+'Mayo '!K228+Junio!K228+Julio!K228+Agosto!K228+Septiembre!K228+'Octubre '!K228+Noviembre!K228+'Diciembre '!K228</f>
        <v>0</v>
      </c>
      <c r="L228" s="1005">
        <f>+enero!L228+Febrero!L228+'Marzo '!L228+'Abril '!L228+'Mayo '!L228+Junio!L228+Julio!L228+Agosto!L228+Septiembre!L228+'Octubre '!L228+Noviembre!L228+'Diciembre '!L228</f>
        <v>0</v>
      </c>
      <c r="M228" s="1005">
        <f>+enero!M228+Febrero!M228+'Marzo '!M228+'Abril '!M228+'Mayo '!M228+Junio!M228+Julio!M228+Agosto!M228+Septiembre!M228+'Octubre '!M228+Noviembre!M228+'Diciembre '!M228</f>
        <v>1</v>
      </c>
      <c r="N228" s="1005">
        <f>+enero!N228+Febrero!N228+'Marzo '!N228+'Abril '!N228+'Mayo '!N228+Junio!N228+Julio!N228+Agosto!N228+Septiembre!N228+'Octubre '!N228+Noviembre!N228+'Diciembre '!N228</f>
        <v>4</v>
      </c>
      <c r="O228" s="1005">
        <f>+enero!O228+Febrero!O228+'Marzo '!O228+'Abril '!O228+'Mayo '!O228+Junio!O228+Julio!O228+Agosto!O228+Septiembre!O228+'Octubre '!O228+Noviembre!O228+'Diciembre '!O228</f>
        <v>1</v>
      </c>
      <c r="P228" s="1005">
        <f>+enero!P228+Febrero!P228+'Marzo '!P228+'Abril '!P228+'Mayo '!P228+Junio!P228+Julio!P228+Agosto!P228+Septiembre!P228+'Octubre '!P228+Noviembre!P228+'Diciembre '!P228</f>
        <v>0</v>
      </c>
      <c r="Q228" s="1005">
        <f>+enero!Q228+Febrero!Q228+'Marzo '!Q228+'Abril '!Q228+'Mayo '!Q228+Junio!Q228+Julio!Q228+Agosto!Q228+Septiembre!Q228+'Octubre '!Q228+Noviembre!Q228+'Diciembre '!Q228</f>
        <v>3</v>
      </c>
      <c r="R228" s="1005">
        <f>+enero!R228+Febrero!R228+'Marzo '!R228+'Abril '!R228+'Mayo '!R228+Junio!R228+Julio!R228+Agosto!R228+Septiembre!R228+'Octubre '!R228+Noviembre!R228+'Diciembre '!R228</f>
        <v>1</v>
      </c>
      <c r="S228" s="1005">
        <f>+enero!S228+Febrero!S228+'Marzo '!S228+'Abril '!S228+'Mayo '!S228+Junio!S228+Julio!S228+Agosto!S228+Septiembre!S228+'Octubre '!S228+Noviembre!S228+'Diciembre '!S228</f>
        <v>0</v>
      </c>
      <c r="T228" s="1005">
        <f>+enero!T228+Febrero!T228+'Marzo '!T228+'Abril '!T228+'Mayo '!T228+Junio!T228+Julio!T228+Agosto!T228+Septiembre!T228+'Octubre '!T228+Noviembre!T228+'Diciembre '!T228</f>
        <v>0</v>
      </c>
      <c r="U228" s="1005">
        <f>+enero!U228+Febrero!U228+'Marzo '!U228+'Abril '!U228+'Mayo '!U228+Junio!U228+Julio!U228+Agosto!U228+Septiembre!U228+'Octubre '!U228+Noviembre!U228+'Diciembre '!U228</f>
        <v>0</v>
      </c>
      <c r="V228" s="1005">
        <f>+enero!V228+Febrero!V228+'Marzo '!V228+'Abril '!V228+'Mayo '!V228+Junio!V228+Julio!V228+Agosto!V228+Septiembre!V228+'Octubre '!V228+Noviembre!V228+'Diciembre '!V228</f>
        <v>0</v>
      </c>
      <c r="W228" s="1005">
        <f>+enero!W228+Febrero!W228+'Marzo '!W228+'Abril '!W228+'Mayo '!W228+Junio!W228+Julio!W228+Agosto!W228+Septiembre!W228+'Octubre '!W228+Noviembre!W228+'Diciembre '!W228</f>
        <v>1</v>
      </c>
      <c r="X228" s="1005">
        <f>+enero!X228+Febrero!X228+'Marzo '!X228+'Abril '!X228+'Mayo '!X228+Junio!X228+Julio!X228+Agosto!X228+Septiembre!X228+'Octubre '!X228+Noviembre!X228+'Diciembre '!X228</f>
        <v>1</v>
      </c>
      <c r="Y228" s="1005">
        <f>+enero!Y228+Febrero!Y228+'Marzo '!Y228+'Abril '!Y228+'Mayo '!Y228+Junio!Y228+Julio!Y228+Agosto!Y228+Septiembre!Y228+'Octubre '!Y228+Noviembre!Y228+'Diciembre '!Y228</f>
        <v>0</v>
      </c>
      <c r="Z228" s="1005">
        <f>+enero!Z228+Febrero!Z228+'Marzo '!Z228+'Abril '!Z228+'Mayo '!Z228+Junio!Z228+Julio!Z228+Agosto!Z228+Septiembre!Z228+'Octubre '!Z228+Noviembre!Z228+'Diciembre '!Z228</f>
        <v>0</v>
      </c>
      <c r="AA228" s="1005">
        <f>+enero!AA228+Febrero!AA228+'Marzo '!AA228+'Abril '!AA228+'Mayo '!AA228+Junio!AA228+Julio!AA228+Agosto!AA228+Septiembre!AA228+'Octubre '!AA228+Noviembre!AA228+'Diciembre '!AA228</f>
        <v>1</v>
      </c>
      <c r="AB228" s="1005">
        <f>+enero!AB228+Febrero!AB228+'Marzo '!AB228+'Abril '!AB228+'Mayo '!AB228+Junio!AB228+Julio!AB228+Agosto!AB228+Septiembre!AB228+'Octubre '!AB228+Noviembre!AB228+'Diciembre '!AB228</f>
        <v>1</v>
      </c>
      <c r="AC228" s="1005">
        <f>+enero!AC228+Febrero!AC228+'Marzo '!AC228+'Abril '!AC228+'Mayo '!AC228+Junio!AC228+Julio!AC228+Agosto!AC228+Septiembre!AC228+'Octubre '!AC228+Noviembre!AC228+'Diciembre '!AC228</f>
        <v>0</v>
      </c>
      <c r="AD228" s="1005">
        <f>+enero!AD228+Febrero!AD228+'Marzo '!AD228+'Abril '!AD228+'Mayo '!AD228+Junio!AD228+Julio!AD228+Agosto!AD228+Septiembre!AD228+'Octubre '!AD228+Noviembre!AD228+'Diciembre '!AD228</f>
        <v>0</v>
      </c>
      <c r="AE228" s="1005">
        <f>+enero!AE228+Febrero!AE228+'Marzo '!AE228+'Abril '!AE228+'Mayo '!AE228+Junio!AE228+Julio!AE228+Agosto!AE228+Septiembre!AE228+'Octubre '!AE228+Noviembre!AE228+'Diciembre '!AE228</f>
        <v>0</v>
      </c>
      <c r="AF228" s="1005">
        <f>+enero!AF228+Febrero!AF228+'Marzo '!AF228+'Abril '!AF228+'Mayo '!AF228+Junio!AF228+Julio!AF228+Agosto!AF228+Septiembre!AF228+'Octubre '!AF228+Noviembre!AF228+'Diciembre '!AF228</f>
        <v>0</v>
      </c>
      <c r="AG228" s="1005">
        <f>+enero!AG228+Febrero!AG228+'Marzo '!AG228+'Abril '!AG228+'Mayo '!AG228+Junio!AG228+Julio!AG228+Agosto!AG228+Septiembre!AG228+'Octubre '!AG228+Noviembre!AG228+'Diciembre '!AG228</f>
        <v>0</v>
      </c>
      <c r="AH228" s="1005">
        <f>+enero!AH228+Febrero!AH228+'Marzo '!AH228+'Abril '!AH228+'Mayo '!AH228+Junio!AH228+Julio!AH228+Agosto!AH228+Septiembre!AH228+'Octubre '!AH228+Noviembre!AH228+'Diciembre '!AH228</f>
        <v>0</v>
      </c>
      <c r="AI228" s="1005">
        <f>+enero!AI228+Febrero!AI228+'Marzo '!AI228+'Abril '!AI228+'Mayo '!AI228+Junio!AI228+Julio!AI228+Agosto!AI228+Septiembre!AI228+'Octubre '!AI228+Noviembre!AI228+'Diciembre '!AI228</f>
        <v>0</v>
      </c>
      <c r="AJ228" s="1005">
        <f>+enero!AJ228+Febrero!AJ228+'Marzo '!AJ228+'Abril '!AJ228+'Mayo '!AJ228+Junio!AJ228+Julio!AJ228+Agosto!AJ228+Septiembre!AJ228+'Octubre '!AJ228+Noviembre!AJ228+'Diciembre '!AJ228</f>
        <v>0</v>
      </c>
      <c r="AK228" s="1005">
        <f>+enero!AK228+Febrero!AK228+'Marzo '!AK228+'Abril '!AK228+'Mayo '!AK228+Junio!AK228+Julio!AK228+Agosto!AK228+Septiembre!AK228+'Octubre '!AK228+Noviembre!AK228+'Diciembre '!AK228</f>
        <v>0</v>
      </c>
      <c r="AL228" s="1005">
        <f>+enero!AL228+Febrero!AL228+'Marzo '!AL228+'Abril '!AL228+'Mayo '!AL228+Junio!AL228+Julio!AL228+Agosto!AL228+Septiembre!AL228+'Octubre '!AL228+Noviembre!AL228+'Diciembre '!AL228</f>
        <v>0</v>
      </c>
      <c r="AM228" s="1005">
        <f>+enero!AM228+Febrero!AM228+'Marzo '!AM228+'Abril '!AM228+'Mayo '!AM228+Junio!AM228+Julio!AM228+Agosto!AM228+Septiembre!AM228+'Octubre '!AM228+Noviembre!AM228+'Diciembre '!AM228</f>
        <v>0</v>
      </c>
      <c r="AN228" s="1005">
        <f>+enero!AN228+Febrero!AN228+'Marzo '!AN228+'Abril '!AN228+'Mayo '!AN228+Junio!AN228+Julio!AN228+Agosto!AN228+Septiembre!AN228+'Octubre '!AN228+Noviembre!AN228+'Diciembre '!AN228</f>
        <v>1</v>
      </c>
      <c r="AO228" s="1005">
        <f>+enero!AO228+Febrero!AO228+'Marzo '!AO228+'Abril '!AO228+'Mayo '!AO228+Junio!AO228+Julio!AO228+Agosto!AO228+Septiembre!AO228+'Octubre '!AO228+Noviembre!AO228+'Diciembre '!AO228</f>
        <v>1</v>
      </c>
      <c r="AP228" s="1005">
        <f>+enero!AP228+Febrero!AP228+'Marzo '!AP228+'Abril '!AP228+'Mayo '!AP228+Junio!AP228+Julio!AP228+Agosto!AP228+Septiembre!AP228+'Octubre '!AP228+Noviembre!AP228+'Diciembre '!AP228</f>
        <v>0</v>
      </c>
      <c r="AQ228" s="1005">
        <f>+enero!AQ228+Febrero!AQ228+'Marzo '!AQ228+'Abril '!AQ228+'Mayo '!AQ228+Junio!AQ228+Julio!AQ228+Agosto!AQ228+Septiembre!AQ228+'Octubre '!AQ228+Noviembre!AQ228+'Diciembre '!AQ228</f>
        <v>0</v>
      </c>
      <c r="AR228" s="1005">
        <f>+enero!AR228+Febrero!AR228+'Marzo '!AR228+'Abril '!AR228+'Mayo '!AR228+Junio!AR228+Julio!AR228+Agosto!AR228+Septiembre!AR228+'Octubre '!AR228+Noviembre!AR228+'Diciembre '!AR228</f>
        <v>0</v>
      </c>
      <c r="AS228" s="1005">
        <f>+enero!AS228+Febrero!AS228+'Marzo '!AS228+'Abril '!AS228+'Mayo '!AS228+Junio!AS228+Julio!AS228+Agosto!AS228+Septiembre!AS228+'Octubre '!AS228+Noviembre!AS228+'Diciembre '!AS228</f>
        <v>0</v>
      </c>
      <c r="AT228" s="307" t="s">
        <v>194</v>
      </c>
      <c r="AU228" s="240"/>
      <c r="AV228" s="240"/>
      <c r="BY228" s="227"/>
      <c r="BZ228" s="227"/>
      <c r="CA228" s="227"/>
      <c r="CB228" s="227"/>
      <c r="CC228" s="227"/>
      <c r="CD228" s="227"/>
      <c r="CE228" s="227"/>
      <c r="CF228" s="227"/>
      <c r="CG228" s="494">
        <v>0</v>
      </c>
      <c r="CH228" s="494"/>
      <c r="CI228" s="494"/>
      <c r="CJ228" s="494">
        <v>0</v>
      </c>
      <c r="CK228" s="494"/>
      <c r="CL228" s="494"/>
      <c r="CM228" s="494"/>
      <c r="CN228" s="494"/>
      <c r="CO228" s="227"/>
    </row>
    <row r="229" spans="1:93" s="226" customFormat="1" x14ac:dyDescent="0.2">
      <c r="A229" s="1336"/>
      <c r="B229" s="438" t="s">
        <v>169</v>
      </c>
      <c r="C229" s="270">
        <f t="shared" si="35"/>
        <v>2</v>
      </c>
      <c r="D229" s="270">
        <f t="shared" si="36"/>
        <v>2</v>
      </c>
      <c r="E229" s="436">
        <f t="shared" si="36"/>
        <v>0</v>
      </c>
      <c r="F229" s="1005">
        <f>+enero!F229+Febrero!F229+'Marzo '!F229+'Abril '!F229+'Mayo '!F229+Junio!F229+Julio!F229+Agosto!F229+Septiembre!F229+'Octubre '!F229+Noviembre!F229+'Diciembre '!F229</f>
        <v>0</v>
      </c>
      <c r="G229" s="1005">
        <f>+enero!G229+Febrero!G229+'Marzo '!G229+'Abril '!G229+'Mayo '!G229+Junio!G229+Julio!G229+Agosto!G229+Septiembre!G229+'Octubre '!G229+Noviembre!G229+'Diciembre '!G229</f>
        <v>0</v>
      </c>
      <c r="H229" s="1005">
        <f>+enero!H229+Febrero!H229+'Marzo '!H229+'Abril '!H229+'Mayo '!H229+Junio!H229+Julio!H229+Agosto!H229+Septiembre!H229+'Octubre '!H229+Noviembre!H229+'Diciembre '!H229</f>
        <v>0</v>
      </c>
      <c r="I229" s="1005">
        <f>+enero!I229+Febrero!I229+'Marzo '!I229+'Abril '!I229+'Mayo '!I229+Junio!I229+Julio!I229+Agosto!I229+Septiembre!I229+'Octubre '!I229+Noviembre!I229+'Diciembre '!I229</f>
        <v>0</v>
      </c>
      <c r="J229" s="1005">
        <f>+enero!J229+Febrero!J229+'Marzo '!J229+'Abril '!J229+'Mayo '!J229+Junio!J229+Julio!J229+Agosto!J229+Septiembre!J229+'Octubre '!J229+Noviembre!J229+'Diciembre '!J229</f>
        <v>0</v>
      </c>
      <c r="K229" s="1005">
        <f>+enero!K229+Febrero!K229+'Marzo '!K229+'Abril '!K229+'Mayo '!K229+Junio!K229+Julio!K229+Agosto!K229+Septiembre!K229+'Octubre '!K229+Noviembre!K229+'Diciembre '!K229</f>
        <v>0</v>
      </c>
      <c r="L229" s="1005">
        <f>+enero!L229+Febrero!L229+'Marzo '!L229+'Abril '!L229+'Mayo '!L229+Junio!L229+Julio!L229+Agosto!L229+Septiembre!L229+'Octubre '!L229+Noviembre!L229+'Diciembre '!L229</f>
        <v>0</v>
      </c>
      <c r="M229" s="1005">
        <f>+enero!M229+Febrero!M229+'Marzo '!M229+'Abril '!M229+'Mayo '!M229+Junio!M229+Julio!M229+Agosto!M229+Septiembre!M229+'Octubre '!M229+Noviembre!M229+'Diciembre '!M229</f>
        <v>0</v>
      </c>
      <c r="N229" s="1005">
        <f>+enero!N229+Febrero!N229+'Marzo '!N229+'Abril '!N229+'Mayo '!N229+Junio!N229+Julio!N229+Agosto!N229+Septiembre!N229+'Octubre '!N229+Noviembre!N229+'Diciembre '!N229</f>
        <v>0</v>
      </c>
      <c r="O229" s="1005">
        <f>+enero!O229+Febrero!O229+'Marzo '!O229+'Abril '!O229+'Mayo '!O229+Junio!O229+Julio!O229+Agosto!O229+Septiembre!O229+'Octubre '!O229+Noviembre!O229+'Diciembre '!O229</f>
        <v>0</v>
      </c>
      <c r="P229" s="1005">
        <f>+enero!P229+Febrero!P229+'Marzo '!P229+'Abril '!P229+'Mayo '!P229+Junio!P229+Julio!P229+Agosto!P229+Septiembre!P229+'Octubre '!P229+Noviembre!P229+'Diciembre '!P229</f>
        <v>0</v>
      </c>
      <c r="Q229" s="1005">
        <f>+enero!Q229+Febrero!Q229+'Marzo '!Q229+'Abril '!Q229+'Mayo '!Q229+Junio!Q229+Julio!Q229+Agosto!Q229+Septiembre!Q229+'Octubre '!Q229+Noviembre!Q229+'Diciembre '!Q229</f>
        <v>0</v>
      </c>
      <c r="R229" s="1005">
        <f>+enero!R229+Febrero!R229+'Marzo '!R229+'Abril '!R229+'Mayo '!R229+Junio!R229+Julio!R229+Agosto!R229+Septiembre!R229+'Octubre '!R229+Noviembre!R229+'Diciembre '!R229</f>
        <v>0</v>
      </c>
      <c r="S229" s="1005">
        <f>+enero!S229+Febrero!S229+'Marzo '!S229+'Abril '!S229+'Mayo '!S229+Junio!S229+Julio!S229+Agosto!S229+Septiembre!S229+'Octubre '!S229+Noviembre!S229+'Diciembre '!S229</f>
        <v>0</v>
      </c>
      <c r="T229" s="1005">
        <f>+enero!T229+Febrero!T229+'Marzo '!T229+'Abril '!T229+'Mayo '!T229+Junio!T229+Julio!T229+Agosto!T229+Septiembre!T229+'Octubre '!T229+Noviembre!T229+'Diciembre '!T229</f>
        <v>1</v>
      </c>
      <c r="U229" s="1005">
        <f>+enero!U229+Febrero!U229+'Marzo '!U229+'Abril '!U229+'Mayo '!U229+Junio!U229+Julio!U229+Agosto!U229+Septiembre!U229+'Octubre '!U229+Noviembre!U229+'Diciembre '!U229</f>
        <v>0</v>
      </c>
      <c r="V229" s="1005">
        <f>+enero!V229+Febrero!V229+'Marzo '!V229+'Abril '!V229+'Mayo '!V229+Junio!V229+Julio!V229+Agosto!V229+Septiembre!V229+'Octubre '!V229+Noviembre!V229+'Diciembre '!V229</f>
        <v>0</v>
      </c>
      <c r="W229" s="1005">
        <f>+enero!W229+Febrero!W229+'Marzo '!W229+'Abril '!W229+'Mayo '!W229+Junio!W229+Julio!W229+Agosto!W229+Septiembre!W229+'Octubre '!W229+Noviembre!W229+'Diciembre '!W229</f>
        <v>0</v>
      </c>
      <c r="X229" s="1005">
        <f>+enero!X229+Febrero!X229+'Marzo '!X229+'Abril '!X229+'Mayo '!X229+Junio!X229+Julio!X229+Agosto!X229+Septiembre!X229+'Octubre '!X229+Noviembre!X229+'Diciembre '!X229</f>
        <v>1</v>
      </c>
      <c r="Y229" s="1005">
        <f>+enero!Y229+Febrero!Y229+'Marzo '!Y229+'Abril '!Y229+'Mayo '!Y229+Junio!Y229+Julio!Y229+Agosto!Y229+Septiembre!Y229+'Octubre '!Y229+Noviembre!Y229+'Diciembre '!Y229</f>
        <v>0</v>
      </c>
      <c r="Z229" s="1005">
        <f>+enero!Z229+Febrero!Z229+'Marzo '!Z229+'Abril '!Z229+'Mayo '!Z229+Junio!Z229+Julio!Z229+Agosto!Z229+Septiembre!Z229+'Octubre '!Z229+Noviembre!Z229+'Diciembre '!Z229</f>
        <v>0</v>
      </c>
      <c r="AA229" s="1005">
        <f>+enero!AA229+Febrero!AA229+'Marzo '!AA229+'Abril '!AA229+'Mayo '!AA229+Junio!AA229+Julio!AA229+Agosto!AA229+Septiembre!AA229+'Octubre '!AA229+Noviembre!AA229+'Diciembre '!AA229</f>
        <v>0</v>
      </c>
      <c r="AB229" s="1005">
        <f>+enero!AB229+Febrero!AB229+'Marzo '!AB229+'Abril '!AB229+'Mayo '!AB229+Junio!AB229+Julio!AB229+Agosto!AB229+Septiembre!AB229+'Octubre '!AB229+Noviembre!AB229+'Diciembre '!AB229</f>
        <v>0</v>
      </c>
      <c r="AC229" s="1005">
        <f>+enero!AC229+Febrero!AC229+'Marzo '!AC229+'Abril '!AC229+'Mayo '!AC229+Junio!AC229+Julio!AC229+Agosto!AC229+Septiembre!AC229+'Octubre '!AC229+Noviembre!AC229+'Diciembre '!AC229</f>
        <v>0</v>
      </c>
      <c r="AD229" s="1005">
        <f>+enero!AD229+Febrero!AD229+'Marzo '!AD229+'Abril '!AD229+'Mayo '!AD229+Junio!AD229+Julio!AD229+Agosto!AD229+Septiembre!AD229+'Octubre '!AD229+Noviembre!AD229+'Diciembre '!AD229</f>
        <v>0</v>
      </c>
      <c r="AE229" s="1005">
        <f>+enero!AE229+Febrero!AE229+'Marzo '!AE229+'Abril '!AE229+'Mayo '!AE229+Junio!AE229+Julio!AE229+Agosto!AE229+Septiembre!AE229+'Octubre '!AE229+Noviembre!AE229+'Diciembre '!AE229</f>
        <v>0</v>
      </c>
      <c r="AF229" s="1005">
        <f>+enero!AF229+Febrero!AF229+'Marzo '!AF229+'Abril '!AF229+'Mayo '!AF229+Junio!AF229+Julio!AF229+Agosto!AF229+Septiembre!AF229+'Octubre '!AF229+Noviembre!AF229+'Diciembre '!AF229</f>
        <v>0</v>
      </c>
      <c r="AG229" s="1005">
        <f>+enero!AG229+Febrero!AG229+'Marzo '!AG229+'Abril '!AG229+'Mayo '!AG229+Junio!AG229+Julio!AG229+Agosto!AG229+Septiembre!AG229+'Octubre '!AG229+Noviembre!AG229+'Diciembre '!AG229</f>
        <v>0</v>
      </c>
      <c r="AH229" s="1005">
        <f>+enero!AH229+Febrero!AH229+'Marzo '!AH229+'Abril '!AH229+'Mayo '!AH229+Junio!AH229+Julio!AH229+Agosto!AH229+Septiembre!AH229+'Octubre '!AH229+Noviembre!AH229+'Diciembre '!AH229</f>
        <v>0</v>
      </c>
      <c r="AI229" s="1005">
        <f>+enero!AI229+Febrero!AI229+'Marzo '!AI229+'Abril '!AI229+'Mayo '!AI229+Junio!AI229+Julio!AI229+Agosto!AI229+Septiembre!AI229+'Octubre '!AI229+Noviembre!AI229+'Diciembre '!AI229</f>
        <v>0</v>
      </c>
      <c r="AJ229" s="1005">
        <f>+enero!AJ229+Febrero!AJ229+'Marzo '!AJ229+'Abril '!AJ229+'Mayo '!AJ229+Junio!AJ229+Julio!AJ229+Agosto!AJ229+Septiembre!AJ229+'Octubre '!AJ229+Noviembre!AJ229+'Diciembre '!AJ229</f>
        <v>0</v>
      </c>
      <c r="AK229" s="1005">
        <f>+enero!AK229+Febrero!AK229+'Marzo '!AK229+'Abril '!AK229+'Mayo '!AK229+Junio!AK229+Julio!AK229+Agosto!AK229+Septiembre!AK229+'Octubre '!AK229+Noviembre!AK229+'Diciembre '!AK229</f>
        <v>0</v>
      </c>
      <c r="AL229" s="1005">
        <f>+enero!AL229+Febrero!AL229+'Marzo '!AL229+'Abril '!AL229+'Mayo '!AL229+Junio!AL229+Julio!AL229+Agosto!AL229+Septiembre!AL229+'Octubre '!AL229+Noviembre!AL229+'Diciembre '!AL229</f>
        <v>0</v>
      </c>
      <c r="AM229" s="1005">
        <f>+enero!AM229+Febrero!AM229+'Marzo '!AM229+'Abril '!AM229+'Mayo '!AM229+Junio!AM229+Julio!AM229+Agosto!AM229+Septiembre!AM229+'Octubre '!AM229+Noviembre!AM229+'Diciembre '!AM229</f>
        <v>0</v>
      </c>
      <c r="AN229" s="1005">
        <f>+enero!AN229+Febrero!AN229+'Marzo '!AN229+'Abril '!AN229+'Mayo '!AN229+Junio!AN229+Julio!AN229+Agosto!AN229+Septiembre!AN229+'Octubre '!AN229+Noviembre!AN229+'Diciembre '!AN229</f>
        <v>0</v>
      </c>
      <c r="AO229" s="1005">
        <f>+enero!AO229+Febrero!AO229+'Marzo '!AO229+'Abril '!AO229+'Mayo '!AO229+Junio!AO229+Julio!AO229+Agosto!AO229+Septiembre!AO229+'Octubre '!AO229+Noviembre!AO229+'Diciembre '!AO229</f>
        <v>0</v>
      </c>
      <c r="AP229" s="1005">
        <f>+enero!AP229+Febrero!AP229+'Marzo '!AP229+'Abril '!AP229+'Mayo '!AP229+Junio!AP229+Julio!AP229+Agosto!AP229+Septiembre!AP229+'Octubre '!AP229+Noviembre!AP229+'Diciembre '!AP229</f>
        <v>0</v>
      </c>
      <c r="AQ229" s="1005">
        <f>+enero!AQ229+Febrero!AQ229+'Marzo '!AQ229+'Abril '!AQ229+'Mayo '!AQ229+Junio!AQ229+Julio!AQ229+Agosto!AQ229+Septiembre!AQ229+'Octubre '!AQ229+Noviembre!AQ229+'Diciembre '!AQ229</f>
        <v>0</v>
      </c>
      <c r="AR229" s="1005">
        <f>+enero!AR229+Febrero!AR229+'Marzo '!AR229+'Abril '!AR229+'Mayo '!AR229+Junio!AR229+Julio!AR229+Agosto!AR229+Septiembre!AR229+'Octubre '!AR229+Noviembre!AR229+'Diciembre '!AR229</f>
        <v>0</v>
      </c>
      <c r="AS229" s="1005">
        <f>+enero!AS229+Febrero!AS229+'Marzo '!AS229+'Abril '!AS229+'Mayo '!AS229+Junio!AS229+Julio!AS229+Agosto!AS229+Septiembre!AS229+'Octubre '!AS229+Noviembre!AS229+'Diciembre '!AS229</f>
        <v>0</v>
      </c>
      <c r="AT229" s="307" t="s">
        <v>194</v>
      </c>
      <c r="AU229" s="240"/>
      <c r="AV229" s="240"/>
      <c r="BY229" s="227"/>
      <c r="BZ229" s="227"/>
      <c r="CA229" s="227"/>
      <c r="CB229" s="227"/>
      <c r="CC229" s="227"/>
      <c r="CD229" s="227"/>
      <c r="CE229" s="227"/>
      <c r="CF229" s="227"/>
      <c r="CG229" s="494">
        <v>0</v>
      </c>
      <c r="CH229" s="494"/>
      <c r="CI229" s="494"/>
      <c r="CJ229" s="494">
        <v>0</v>
      </c>
      <c r="CK229" s="494"/>
      <c r="CL229" s="494"/>
      <c r="CM229" s="494"/>
      <c r="CN229" s="494"/>
      <c r="CO229" s="227"/>
    </row>
    <row r="230" spans="1:93" s="226" customFormat="1" x14ac:dyDescent="0.2">
      <c r="A230" s="1336"/>
      <c r="B230" s="439" t="s">
        <v>170</v>
      </c>
      <c r="C230" s="269">
        <f t="shared" si="35"/>
        <v>54</v>
      </c>
      <c r="D230" s="269">
        <f t="shared" si="36"/>
        <v>17</v>
      </c>
      <c r="E230" s="440">
        <f t="shared" si="36"/>
        <v>37</v>
      </c>
      <c r="F230" s="1005">
        <f>+enero!F230+Febrero!F230+'Marzo '!F230+'Abril '!F230+'Mayo '!F230+Junio!F230+Julio!F230+Agosto!F230+Septiembre!F230+'Octubre '!F230+Noviembre!F230+'Diciembre '!F230</f>
        <v>0</v>
      </c>
      <c r="G230" s="1005">
        <f>+enero!G230+Febrero!G230+'Marzo '!G230+'Abril '!G230+'Mayo '!G230+Junio!G230+Julio!G230+Agosto!G230+Septiembre!G230+'Octubre '!G230+Noviembre!G230+'Diciembre '!G230</f>
        <v>0</v>
      </c>
      <c r="H230" s="1005">
        <f>+enero!H230+Febrero!H230+'Marzo '!H230+'Abril '!H230+'Mayo '!H230+Junio!H230+Julio!H230+Agosto!H230+Septiembre!H230+'Octubre '!H230+Noviembre!H230+'Diciembre '!H230</f>
        <v>0</v>
      </c>
      <c r="I230" s="1005">
        <f>+enero!I230+Febrero!I230+'Marzo '!I230+'Abril '!I230+'Mayo '!I230+Junio!I230+Julio!I230+Agosto!I230+Septiembre!I230+'Octubre '!I230+Noviembre!I230+'Diciembre '!I230</f>
        <v>0</v>
      </c>
      <c r="J230" s="1005">
        <f>+enero!J230+Febrero!J230+'Marzo '!J230+'Abril '!J230+'Mayo '!J230+Junio!J230+Julio!J230+Agosto!J230+Septiembre!J230+'Octubre '!J230+Noviembre!J230+'Diciembre '!J230</f>
        <v>0</v>
      </c>
      <c r="K230" s="1005">
        <f>+enero!K230+Febrero!K230+'Marzo '!K230+'Abril '!K230+'Mayo '!K230+Junio!K230+Julio!K230+Agosto!K230+Septiembre!K230+'Octubre '!K230+Noviembre!K230+'Diciembre '!K230</f>
        <v>0</v>
      </c>
      <c r="L230" s="1005">
        <f>+enero!L230+Febrero!L230+'Marzo '!L230+'Abril '!L230+'Mayo '!L230+Junio!L230+Julio!L230+Agosto!L230+Septiembre!L230+'Octubre '!L230+Noviembre!L230+'Diciembre '!L230</f>
        <v>3</v>
      </c>
      <c r="M230" s="1005">
        <f>+enero!M230+Febrero!M230+'Marzo '!M230+'Abril '!M230+'Mayo '!M230+Junio!M230+Julio!M230+Agosto!M230+Septiembre!M230+'Octubre '!M230+Noviembre!M230+'Diciembre '!M230</f>
        <v>13</v>
      </c>
      <c r="N230" s="1005">
        <f>+enero!N230+Febrero!N230+'Marzo '!N230+'Abril '!N230+'Mayo '!N230+Junio!N230+Julio!N230+Agosto!N230+Septiembre!N230+'Octubre '!N230+Noviembre!N230+'Diciembre '!N230</f>
        <v>7</v>
      </c>
      <c r="O230" s="1005">
        <f>+enero!O230+Febrero!O230+'Marzo '!O230+'Abril '!O230+'Mayo '!O230+Junio!O230+Julio!O230+Agosto!O230+Septiembre!O230+'Octubre '!O230+Noviembre!O230+'Diciembre '!O230</f>
        <v>4</v>
      </c>
      <c r="P230" s="1005">
        <f>+enero!P230+Febrero!P230+'Marzo '!P230+'Abril '!P230+'Mayo '!P230+Junio!P230+Julio!P230+Agosto!P230+Septiembre!P230+'Octubre '!P230+Noviembre!P230+'Diciembre '!P230</f>
        <v>0</v>
      </c>
      <c r="Q230" s="1005">
        <f>+enero!Q230+Febrero!Q230+'Marzo '!Q230+'Abril '!Q230+'Mayo '!Q230+Junio!Q230+Julio!Q230+Agosto!Q230+Septiembre!Q230+'Octubre '!Q230+Noviembre!Q230+'Diciembre '!Q230</f>
        <v>5</v>
      </c>
      <c r="R230" s="1005">
        <f>+enero!R230+Febrero!R230+'Marzo '!R230+'Abril '!R230+'Mayo '!R230+Junio!R230+Julio!R230+Agosto!R230+Septiembre!R230+'Octubre '!R230+Noviembre!R230+'Diciembre '!R230</f>
        <v>1</v>
      </c>
      <c r="S230" s="1005">
        <f>+enero!S230+Febrero!S230+'Marzo '!S230+'Abril '!S230+'Mayo '!S230+Junio!S230+Julio!S230+Agosto!S230+Septiembre!S230+'Octubre '!S230+Noviembre!S230+'Diciembre '!S230</f>
        <v>4</v>
      </c>
      <c r="T230" s="1005">
        <f>+enero!T230+Febrero!T230+'Marzo '!T230+'Abril '!T230+'Mayo '!T230+Junio!T230+Julio!T230+Agosto!T230+Septiembre!T230+'Octubre '!T230+Noviembre!T230+'Diciembre '!T230</f>
        <v>2</v>
      </c>
      <c r="U230" s="1005">
        <f>+enero!U230+Febrero!U230+'Marzo '!U230+'Abril '!U230+'Mayo '!U230+Junio!U230+Julio!U230+Agosto!U230+Septiembre!U230+'Octubre '!U230+Noviembre!U230+'Diciembre '!U230</f>
        <v>5</v>
      </c>
      <c r="V230" s="1005">
        <f>+enero!V230+Febrero!V230+'Marzo '!V230+'Abril '!V230+'Mayo '!V230+Junio!V230+Julio!V230+Agosto!V230+Septiembre!V230+'Octubre '!V230+Noviembre!V230+'Diciembre '!V230</f>
        <v>0</v>
      </c>
      <c r="W230" s="1005">
        <f>+enero!W230+Febrero!W230+'Marzo '!W230+'Abril '!W230+'Mayo '!W230+Junio!W230+Julio!W230+Agosto!W230+Septiembre!W230+'Octubre '!W230+Noviembre!W230+'Diciembre '!W230</f>
        <v>1</v>
      </c>
      <c r="X230" s="1005">
        <f>+enero!X230+Febrero!X230+'Marzo '!X230+'Abril '!X230+'Mayo '!X230+Junio!X230+Julio!X230+Agosto!X230+Septiembre!X230+'Octubre '!X230+Noviembre!X230+'Diciembre '!X230</f>
        <v>0</v>
      </c>
      <c r="Y230" s="1005">
        <f>+enero!Y230+Febrero!Y230+'Marzo '!Y230+'Abril '!Y230+'Mayo '!Y230+Junio!Y230+Julio!Y230+Agosto!Y230+Septiembre!Y230+'Octubre '!Y230+Noviembre!Y230+'Diciembre '!Y230</f>
        <v>2</v>
      </c>
      <c r="Z230" s="1005">
        <f>+enero!Z230+Febrero!Z230+'Marzo '!Z230+'Abril '!Z230+'Mayo '!Z230+Junio!Z230+Julio!Z230+Agosto!Z230+Septiembre!Z230+'Octubre '!Z230+Noviembre!Z230+'Diciembre '!Z230</f>
        <v>0</v>
      </c>
      <c r="AA230" s="1005">
        <f>+enero!AA230+Febrero!AA230+'Marzo '!AA230+'Abril '!AA230+'Mayo '!AA230+Junio!AA230+Julio!AA230+Agosto!AA230+Septiembre!AA230+'Octubre '!AA230+Noviembre!AA230+'Diciembre '!AA230</f>
        <v>2</v>
      </c>
      <c r="AB230" s="1005">
        <f>+enero!AB230+Febrero!AB230+'Marzo '!AB230+'Abril '!AB230+'Mayo '!AB230+Junio!AB230+Julio!AB230+Agosto!AB230+Septiembre!AB230+'Octubre '!AB230+Noviembre!AB230+'Diciembre '!AB230</f>
        <v>2</v>
      </c>
      <c r="AC230" s="1005">
        <f>+enero!AC230+Febrero!AC230+'Marzo '!AC230+'Abril '!AC230+'Mayo '!AC230+Junio!AC230+Julio!AC230+Agosto!AC230+Septiembre!AC230+'Octubre '!AC230+Noviembre!AC230+'Diciembre '!AC230</f>
        <v>1</v>
      </c>
      <c r="AD230" s="1005">
        <f>+enero!AD230+Febrero!AD230+'Marzo '!AD230+'Abril '!AD230+'Mayo '!AD230+Junio!AD230+Julio!AD230+Agosto!AD230+Septiembre!AD230+'Octubre '!AD230+Noviembre!AD230+'Diciembre '!AD230</f>
        <v>2</v>
      </c>
      <c r="AE230" s="1005">
        <f>+enero!AE230+Febrero!AE230+'Marzo '!AE230+'Abril '!AE230+'Mayo '!AE230+Junio!AE230+Julio!AE230+Agosto!AE230+Septiembre!AE230+'Octubre '!AE230+Noviembre!AE230+'Diciembre '!AE230</f>
        <v>0</v>
      </c>
      <c r="AF230" s="1005">
        <f>+enero!AF230+Febrero!AF230+'Marzo '!AF230+'Abril '!AF230+'Mayo '!AF230+Junio!AF230+Julio!AF230+Agosto!AF230+Septiembre!AF230+'Octubre '!AF230+Noviembre!AF230+'Diciembre '!AF230</f>
        <v>0</v>
      </c>
      <c r="AG230" s="1005">
        <f>+enero!AG230+Febrero!AG230+'Marzo '!AG230+'Abril '!AG230+'Mayo '!AG230+Junio!AG230+Julio!AG230+Agosto!AG230+Septiembre!AG230+'Octubre '!AG230+Noviembre!AG230+'Diciembre '!AG230</f>
        <v>0</v>
      </c>
      <c r="AH230" s="1005">
        <f>+enero!AH230+Febrero!AH230+'Marzo '!AH230+'Abril '!AH230+'Mayo '!AH230+Junio!AH230+Julio!AH230+Agosto!AH230+Septiembre!AH230+'Octubre '!AH230+Noviembre!AH230+'Diciembre '!AH230</f>
        <v>0</v>
      </c>
      <c r="AI230" s="1005">
        <f>+enero!AI230+Febrero!AI230+'Marzo '!AI230+'Abril '!AI230+'Mayo '!AI230+Junio!AI230+Julio!AI230+Agosto!AI230+Septiembre!AI230+'Octubre '!AI230+Noviembre!AI230+'Diciembre '!AI230</f>
        <v>0</v>
      </c>
      <c r="AJ230" s="1005">
        <f>+enero!AJ230+Febrero!AJ230+'Marzo '!AJ230+'Abril '!AJ230+'Mayo '!AJ230+Junio!AJ230+Julio!AJ230+Agosto!AJ230+Septiembre!AJ230+'Octubre '!AJ230+Noviembre!AJ230+'Diciembre '!AJ230</f>
        <v>0</v>
      </c>
      <c r="AK230" s="1005">
        <f>+enero!AK230+Febrero!AK230+'Marzo '!AK230+'Abril '!AK230+'Mayo '!AK230+Junio!AK230+Julio!AK230+Agosto!AK230+Septiembre!AK230+'Octubre '!AK230+Noviembre!AK230+'Diciembre '!AK230</f>
        <v>0</v>
      </c>
      <c r="AL230" s="1005">
        <f>+enero!AL230+Febrero!AL230+'Marzo '!AL230+'Abril '!AL230+'Mayo '!AL230+Junio!AL230+Julio!AL230+Agosto!AL230+Septiembre!AL230+'Octubre '!AL230+Noviembre!AL230+'Diciembre '!AL230</f>
        <v>0</v>
      </c>
      <c r="AM230" s="1005">
        <f>+enero!AM230+Febrero!AM230+'Marzo '!AM230+'Abril '!AM230+'Mayo '!AM230+Junio!AM230+Julio!AM230+Agosto!AM230+Septiembre!AM230+'Octubre '!AM230+Noviembre!AM230+'Diciembre '!AM230</f>
        <v>0</v>
      </c>
      <c r="AN230" s="1005">
        <f>+enero!AN230+Febrero!AN230+'Marzo '!AN230+'Abril '!AN230+'Mayo '!AN230+Junio!AN230+Julio!AN230+Agosto!AN230+Septiembre!AN230+'Octubre '!AN230+Noviembre!AN230+'Diciembre '!AN230</f>
        <v>7</v>
      </c>
      <c r="AO230" s="1005">
        <f>+enero!AO230+Febrero!AO230+'Marzo '!AO230+'Abril '!AO230+'Mayo '!AO230+Junio!AO230+Julio!AO230+Agosto!AO230+Septiembre!AO230+'Octubre '!AO230+Noviembre!AO230+'Diciembre '!AO230</f>
        <v>7</v>
      </c>
      <c r="AP230" s="1005">
        <f>+enero!AP230+Febrero!AP230+'Marzo '!AP230+'Abril '!AP230+'Mayo '!AP230+Junio!AP230+Julio!AP230+Agosto!AP230+Septiembre!AP230+'Octubre '!AP230+Noviembre!AP230+'Diciembre '!AP230</f>
        <v>0</v>
      </c>
      <c r="AQ230" s="1005">
        <f>+enero!AQ230+Febrero!AQ230+'Marzo '!AQ230+'Abril '!AQ230+'Mayo '!AQ230+Junio!AQ230+Julio!AQ230+Agosto!AQ230+Septiembre!AQ230+'Octubre '!AQ230+Noviembre!AQ230+'Diciembre '!AQ230</f>
        <v>0</v>
      </c>
      <c r="AR230" s="1005">
        <f>+enero!AR230+Febrero!AR230+'Marzo '!AR230+'Abril '!AR230+'Mayo '!AR230+Junio!AR230+Julio!AR230+Agosto!AR230+Septiembre!AR230+'Octubre '!AR230+Noviembre!AR230+'Diciembre '!AR230</f>
        <v>0</v>
      </c>
      <c r="AS230" s="1005">
        <f>+enero!AS230+Febrero!AS230+'Marzo '!AS230+'Abril '!AS230+'Mayo '!AS230+Junio!AS230+Julio!AS230+Agosto!AS230+Septiembre!AS230+'Octubre '!AS230+Noviembre!AS230+'Diciembre '!AS230</f>
        <v>0</v>
      </c>
      <c r="AT230" s="307" t="s">
        <v>194</v>
      </c>
      <c r="AU230" s="240"/>
      <c r="AV230" s="240"/>
      <c r="BY230" s="227"/>
      <c r="BZ230" s="227"/>
      <c r="CA230" s="227"/>
      <c r="CB230" s="227"/>
      <c r="CC230" s="227"/>
      <c r="CD230" s="227"/>
      <c r="CE230" s="227"/>
      <c r="CF230" s="227"/>
      <c r="CG230" s="494">
        <v>0</v>
      </c>
      <c r="CH230" s="494"/>
      <c r="CI230" s="494"/>
      <c r="CJ230" s="494">
        <v>0</v>
      </c>
      <c r="CK230" s="494"/>
      <c r="CL230" s="494"/>
      <c r="CM230" s="494"/>
      <c r="CN230" s="494"/>
      <c r="CO230" s="227"/>
    </row>
    <row r="231" spans="1:93" s="226" customFormat="1" x14ac:dyDescent="0.2">
      <c r="A231" s="1336"/>
      <c r="B231" s="439" t="s">
        <v>171</v>
      </c>
      <c r="C231" s="269">
        <f t="shared" si="35"/>
        <v>4</v>
      </c>
      <c r="D231" s="269">
        <f t="shared" si="36"/>
        <v>1</v>
      </c>
      <c r="E231" s="440">
        <f t="shared" si="36"/>
        <v>3</v>
      </c>
      <c r="F231" s="1005">
        <f>+enero!F231+Febrero!F231+'Marzo '!F231+'Abril '!F231+'Mayo '!F231+Junio!F231+Julio!F231+Agosto!F231+Septiembre!F231+'Octubre '!F231+Noviembre!F231+'Diciembre '!F231</f>
        <v>0</v>
      </c>
      <c r="G231" s="1005">
        <f>+enero!G231+Febrero!G231+'Marzo '!G231+'Abril '!G231+'Mayo '!G231+Junio!G231+Julio!G231+Agosto!G231+Septiembre!G231+'Octubre '!G231+Noviembre!G231+'Diciembre '!G231</f>
        <v>0</v>
      </c>
      <c r="H231" s="1005">
        <f>+enero!H231+Febrero!H231+'Marzo '!H231+'Abril '!H231+'Mayo '!H231+Junio!H231+Julio!H231+Agosto!H231+Septiembre!H231+'Octubre '!H231+Noviembre!H231+'Diciembre '!H231</f>
        <v>0</v>
      </c>
      <c r="I231" s="1005">
        <f>+enero!I231+Febrero!I231+'Marzo '!I231+'Abril '!I231+'Mayo '!I231+Junio!I231+Julio!I231+Agosto!I231+Septiembre!I231+'Octubre '!I231+Noviembre!I231+'Diciembre '!I231</f>
        <v>0</v>
      </c>
      <c r="J231" s="1005">
        <f>+enero!J231+Febrero!J231+'Marzo '!J231+'Abril '!J231+'Mayo '!J231+Junio!J231+Julio!J231+Agosto!J231+Septiembre!J231+'Octubre '!J231+Noviembre!J231+'Diciembre '!J231</f>
        <v>0</v>
      </c>
      <c r="K231" s="1005">
        <f>+enero!K231+Febrero!K231+'Marzo '!K231+'Abril '!K231+'Mayo '!K231+Junio!K231+Julio!K231+Agosto!K231+Septiembre!K231+'Octubre '!K231+Noviembre!K231+'Diciembre '!K231</f>
        <v>0</v>
      </c>
      <c r="L231" s="1005">
        <f>+enero!L231+Febrero!L231+'Marzo '!L231+'Abril '!L231+'Mayo '!L231+Junio!L231+Julio!L231+Agosto!L231+Septiembre!L231+'Octubre '!L231+Noviembre!L231+'Diciembre '!L231</f>
        <v>0</v>
      </c>
      <c r="M231" s="1005">
        <f>+enero!M231+Febrero!M231+'Marzo '!M231+'Abril '!M231+'Mayo '!M231+Junio!M231+Julio!M231+Agosto!M231+Septiembre!M231+'Octubre '!M231+Noviembre!M231+'Diciembre '!M231</f>
        <v>2</v>
      </c>
      <c r="N231" s="1005">
        <f>+enero!N231+Febrero!N231+'Marzo '!N231+'Abril '!N231+'Mayo '!N231+Junio!N231+Julio!N231+Agosto!N231+Septiembre!N231+'Octubre '!N231+Noviembre!N231+'Diciembre '!N231</f>
        <v>0</v>
      </c>
      <c r="O231" s="1005">
        <f>+enero!O231+Febrero!O231+'Marzo '!O231+'Abril '!O231+'Mayo '!O231+Junio!O231+Julio!O231+Agosto!O231+Septiembre!O231+'Octubre '!O231+Noviembre!O231+'Diciembre '!O231</f>
        <v>0</v>
      </c>
      <c r="P231" s="1005">
        <f>+enero!P231+Febrero!P231+'Marzo '!P231+'Abril '!P231+'Mayo '!P231+Junio!P231+Julio!P231+Agosto!P231+Septiembre!P231+'Octubre '!P231+Noviembre!P231+'Diciembre '!P231</f>
        <v>0</v>
      </c>
      <c r="Q231" s="1005">
        <f>+enero!Q231+Febrero!Q231+'Marzo '!Q231+'Abril '!Q231+'Mayo '!Q231+Junio!Q231+Julio!Q231+Agosto!Q231+Septiembre!Q231+'Octubre '!Q231+Noviembre!Q231+'Diciembre '!Q231</f>
        <v>0</v>
      </c>
      <c r="R231" s="1005">
        <f>+enero!R231+Febrero!R231+'Marzo '!R231+'Abril '!R231+'Mayo '!R231+Junio!R231+Julio!R231+Agosto!R231+Septiembre!R231+'Octubre '!R231+Noviembre!R231+'Diciembre '!R231</f>
        <v>0</v>
      </c>
      <c r="S231" s="1005">
        <f>+enero!S231+Febrero!S231+'Marzo '!S231+'Abril '!S231+'Mayo '!S231+Junio!S231+Julio!S231+Agosto!S231+Septiembre!S231+'Octubre '!S231+Noviembre!S231+'Diciembre '!S231</f>
        <v>0</v>
      </c>
      <c r="T231" s="1005">
        <f>+enero!T231+Febrero!T231+'Marzo '!T231+'Abril '!T231+'Mayo '!T231+Junio!T231+Julio!T231+Agosto!T231+Septiembre!T231+'Octubre '!T231+Noviembre!T231+'Diciembre '!T231</f>
        <v>0</v>
      </c>
      <c r="U231" s="1005">
        <f>+enero!U231+Febrero!U231+'Marzo '!U231+'Abril '!U231+'Mayo '!U231+Junio!U231+Julio!U231+Agosto!U231+Septiembre!U231+'Octubre '!U231+Noviembre!U231+'Diciembre '!U231</f>
        <v>0</v>
      </c>
      <c r="V231" s="1005">
        <f>+enero!V231+Febrero!V231+'Marzo '!V231+'Abril '!V231+'Mayo '!V231+Junio!V231+Julio!V231+Agosto!V231+Septiembre!V231+'Octubre '!V231+Noviembre!V231+'Diciembre '!V231</f>
        <v>1</v>
      </c>
      <c r="W231" s="1005">
        <f>+enero!W231+Febrero!W231+'Marzo '!W231+'Abril '!W231+'Mayo '!W231+Junio!W231+Julio!W231+Agosto!W231+Septiembre!W231+'Octubre '!W231+Noviembre!W231+'Diciembre '!W231</f>
        <v>0</v>
      </c>
      <c r="X231" s="1005">
        <f>+enero!X231+Febrero!X231+'Marzo '!X231+'Abril '!X231+'Mayo '!X231+Junio!X231+Julio!X231+Agosto!X231+Septiembre!X231+'Octubre '!X231+Noviembre!X231+'Diciembre '!X231</f>
        <v>0</v>
      </c>
      <c r="Y231" s="1005">
        <f>+enero!Y231+Febrero!Y231+'Marzo '!Y231+'Abril '!Y231+'Mayo '!Y231+Junio!Y231+Julio!Y231+Agosto!Y231+Septiembre!Y231+'Octubre '!Y231+Noviembre!Y231+'Diciembre '!Y231</f>
        <v>1</v>
      </c>
      <c r="Z231" s="1005">
        <f>+enero!Z231+Febrero!Z231+'Marzo '!Z231+'Abril '!Z231+'Mayo '!Z231+Junio!Z231+Julio!Z231+Agosto!Z231+Septiembre!Z231+'Octubre '!Z231+Noviembre!Z231+'Diciembre '!Z231</f>
        <v>0</v>
      </c>
      <c r="AA231" s="1005">
        <f>+enero!AA231+Febrero!AA231+'Marzo '!AA231+'Abril '!AA231+'Mayo '!AA231+Junio!AA231+Julio!AA231+Agosto!AA231+Septiembre!AA231+'Octubre '!AA231+Noviembre!AA231+'Diciembre '!AA231</f>
        <v>0</v>
      </c>
      <c r="AB231" s="1005">
        <f>+enero!AB231+Febrero!AB231+'Marzo '!AB231+'Abril '!AB231+'Mayo '!AB231+Junio!AB231+Julio!AB231+Agosto!AB231+Septiembre!AB231+'Octubre '!AB231+Noviembre!AB231+'Diciembre '!AB231</f>
        <v>0</v>
      </c>
      <c r="AC231" s="1005">
        <f>+enero!AC231+Febrero!AC231+'Marzo '!AC231+'Abril '!AC231+'Mayo '!AC231+Junio!AC231+Julio!AC231+Agosto!AC231+Septiembre!AC231+'Octubre '!AC231+Noviembre!AC231+'Diciembre '!AC231</f>
        <v>0</v>
      </c>
      <c r="AD231" s="1005">
        <f>+enero!AD231+Febrero!AD231+'Marzo '!AD231+'Abril '!AD231+'Mayo '!AD231+Junio!AD231+Julio!AD231+Agosto!AD231+Septiembre!AD231+'Octubre '!AD231+Noviembre!AD231+'Diciembre '!AD231</f>
        <v>0</v>
      </c>
      <c r="AE231" s="1005">
        <f>+enero!AE231+Febrero!AE231+'Marzo '!AE231+'Abril '!AE231+'Mayo '!AE231+Junio!AE231+Julio!AE231+Agosto!AE231+Septiembre!AE231+'Octubre '!AE231+Noviembre!AE231+'Diciembre '!AE231</f>
        <v>0</v>
      </c>
      <c r="AF231" s="1005">
        <f>+enero!AF231+Febrero!AF231+'Marzo '!AF231+'Abril '!AF231+'Mayo '!AF231+Junio!AF231+Julio!AF231+Agosto!AF231+Septiembre!AF231+'Octubre '!AF231+Noviembre!AF231+'Diciembre '!AF231</f>
        <v>0</v>
      </c>
      <c r="AG231" s="1005">
        <f>+enero!AG231+Febrero!AG231+'Marzo '!AG231+'Abril '!AG231+'Mayo '!AG231+Junio!AG231+Julio!AG231+Agosto!AG231+Septiembre!AG231+'Octubre '!AG231+Noviembre!AG231+'Diciembre '!AG231</f>
        <v>0</v>
      </c>
      <c r="AH231" s="1005">
        <f>+enero!AH231+Febrero!AH231+'Marzo '!AH231+'Abril '!AH231+'Mayo '!AH231+Junio!AH231+Julio!AH231+Agosto!AH231+Septiembre!AH231+'Octubre '!AH231+Noviembre!AH231+'Diciembre '!AH231</f>
        <v>0</v>
      </c>
      <c r="AI231" s="1005">
        <f>+enero!AI231+Febrero!AI231+'Marzo '!AI231+'Abril '!AI231+'Mayo '!AI231+Junio!AI231+Julio!AI231+Agosto!AI231+Septiembre!AI231+'Octubre '!AI231+Noviembre!AI231+'Diciembre '!AI231</f>
        <v>0</v>
      </c>
      <c r="AJ231" s="1005">
        <f>+enero!AJ231+Febrero!AJ231+'Marzo '!AJ231+'Abril '!AJ231+'Mayo '!AJ231+Junio!AJ231+Julio!AJ231+Agosto!AJ231+Septiembre!AJ231+'Octubre '!AJ231+Noviembre!AJ231+'Diciembre '!AJ231</f>
        <v>0</v>
      </c>
      <c r="AK231" s="1005">
        <f>+enero!AK231+Febrero!AK231+'Marzo '!AK231+'Abril '!AK231+'Mayo '!AK231+Junio!AK231+Julio!AK231+Agosto!AK231+Septiembre!AK231+'Octubre '!AK231+Noviembre!AK231+'Diciembre '!AK231</f>
        <v>0</v>
      </c>
      <c r="AL231" s="1005">
        <f>+enero!AL231+Febrero!AL231+'Marzo '!AL231+'Abril '!AL231+'Mayo '!AL231+Junio!AL231+Julio!AL231+Agosto!AL231+Septiembre!AL231+'Octubre '!AL231+Noviembre!AL231+'Diciembre '!AL231</f>
        <v>0</v>
      </c>
      <c r="AM231" s="1005">
        <f>+enero!AM231+Febrero!AM231+'Marzo '!AM231+'Abril '!AM231+'Mayo '!AM231+Junio!AM231+Julio!AM231+Agosto!AM231+Septiembre!AM231+'Octubre '!AM231+Noviembre!AM231+'Diciembre '!AM231</f>
        <v>0</v>
      </c>
      <c r="AN231" s="1005">
        <f>+enero!AN231+Febrero!AN231+'Marzo '!AN231+'Abril '!AN231+'Mayo '!AN231+Junio!AN231+Julio!AN231+Agosto!AN231+Septiembre!AN231+'Octubre '!AN231+Noviembre!AN231+'Diciembre '!AN231</f>
        <v>0</v>
      </c>
      <c r="AO231" s="1005">
        <f>+enero!AO231+Febrero!AO231+'Marzo '!AO231+'Abril '!AO231+'Mayo '!AO231+Junio!AO231+Julio!AO231+Agosto!AO231+Septiembre!AO231+'Octubre '!AO231+Noviembre!AO231+'Diciembre '!AO231</f>
        <v>0</v>
      </c>
      <c r="AP231" s="1005">
        <f>+enero!AP231+Febrero!AP231+'Marzo '!AP231+'Abril '!AP231+'Mayo '!AP231+Junio!AP231+Julio!AP231+Agosto!AP231+Septiembre!AP231+'Octubre '!AP231+Noviembre!AP231+'Diciembre '!AP231</f>
        <v>0</v>
      </c>
      <c r="AQ231" s="1005">
        <f>+enero!AQ231+Febrero!AQ231+'Marzo '!AQ231+'Abril '!AQ231+'Mayo '!AQ231+Junio!AQ231+Julio!AQ231+Agosto!AQ231+Septiembre!AQ231+'Octubre '!AQ231+Noviembre!AQ231+'Diciembre '!AQ231</f>
        <v>0</v>
      </c>
      <c r="AR231" s="1005">
        <f>+enero!AR231+Febrero!AR231+'Marzo '!AR231+'Abril '!AR231+'Mayo '!AR231+Junio!AR231+Julio!AR231+Agosto!AR231+Septiembre!AR231+'Octubre '!AR231+Noviembre!AR231+'Diciembre '!AR231</f>
        <v>0</v>
      </c>
      <c r="AS231" s="1005">
        <f>+enero!AS231+Febrero!AS231+'Marzo '!AS231+'Abril '!AS231+'Mayo '!AS231+Junio!AS231+Julio!AS231+Agosto!AS231+Septiembre!AS231+'Octubre '!AS231+Noviembre!AS231+'Diciembre '!AS231</f>
        <v>0</v>
      </c>
      <c r="AT231" s="307" t="s">
        <v>194</v>
      </c>
      <c r="AU231" s="240"/>
      <c r="AV231" s="240"/>
      <c r="BY231" s="227"/>
      <c r="BZ231" s="227"/>
      <c r="CA231" s="227"/>
      <c r="CB231" s="227"/>
      <c r="CC231" s="227"/>
      <c r="CD231" s="227"/>
      <c r="CE231" s="227"/>
      <c r="CF231" s="227"/>
      <c r="CG231" s="494">
        <v>0</v>
      </c>
      <c r="CH231" s="494"/>
      <c r="CI231" s="494"/>
      <c r="CJ231" s="494">
        <v>0</v>
      </c>
      <c r="CK231" s="494"/>
      <c r="CL231" s="494"/>
      <c r="CM231" s="494"/>
      <c r="CN231" s="494"/>
      <c r="CO231" s="227"/>
    </row>
    <row r="232" spans="1:93" s="226" customFormat="1" x14ac:dyDescent="0.2">
      <c r="A232" s="1336"/>
      <c r="B232" s="439" t="s">
        <v>172</v>
      </c>
      <c r="C232" s="269">
        <f t="shared" si="35"/>
        <v>0</v>
      </c>
      <c r="D232" s="269">
        <f t="shared" si="36"/>
        <v>0</v>
      </c>
      <c r="E232" s="440">
        <f t="shared" si="36"/>
        <v>0</v>
      </c>
      <c r="F232" s="1005">
        <f>+enero!F232+Febrero!F232+'Marzo '!F232+'Abril '!F232+'Mayo '!F232+Junio!F232+Julio!F232+Agosto!F232+Septiembre!F232+'Octubre '!F232+Noviembre!F232+'Diciembre '!F232</f>
        <v>0</v>
      </c>
      <c r="G232" s="1005">
        <f>+enero!G232+Febrero!G232+'Marzo '!G232+'Abril '!G232+'Mayo '!G232+Junio!G232+Julio!G232+Agosto!G232+Septiembre!G232+'Octubre '!G232+Noviembre!G232+'Diciembre '!G232</f>
        <v>0</v>
      </c>
      <c r="H232" s="1005">
        <f>+enero!H232+Febrero!H232+'Marzo '!H232+'Abril '!H232+'Mayo '!H232+Junio!H232+Julio!H232+Agosto!H232+Septiembre!H232+'Octubre '!H232+Noviembre!H232+'Diciembre '!H232</f>
        <v>0</v>
      </c>
      <c r="I232" s="1005">
        <f>+enero!I232+Febrero!I232+'Marzo '!I232+'Abril '!I232+'Mayo '!I232+Junio!I232+Julio!I232+Agosto!I232+Septiembre!I232+'Octubre '!I232+Noviembre!I232+'Diciembre '!I232</f>
        <v>0</v>
      </c>
      <c r="J232" s="1005">
        <f>+enero!J232+Febrero!J232+'Marzo '!J232+'Abril '!J232+'Mayo '!J232+Junio!J232+Julio!J232+Agosto!J232+Septiembre!J232+'Octubre '!J232+Noviembre!J232+'Diciembre '!J232</f>
        <v>0</v>
      </c>
      <c r="K232" s="1005">
        <f>+enero!K232+Febrero!K232+'Marzo '!K232+'Abril '!K232+'Mayo '!K232+Junio!K232+Julio!K232+Agosto!K232+Septiembre!K232+'Octubre '!K232+Noviembre!K232+'Diciembre '!K232</f>
        <v>0</v>
      </c>
      <c r="L232" s="1005">
        <f>+enero!L232+Febrero!L232+'Marzo '!L232+'Abril '!L232+'Mayo '!L232+Junio!L232+Julio!L232+Agosto!L232+Septiembre!L232+'Octubre '!L232+Noviembre!L232+'Diciembre '!L232</f>
        <v>0</v>
      </c>
      <c r="M232" s="1005">
        <f>+enero!M232+Febrero!M232+'Marzo '!M232+'Abril '!M232+'Mayo '!M232+Junio!M232+Julio!M232+Agosto!M232+Septiembre!M232+'Octubre '!M232+Noviembre!M232+'Diciembre '!M232</f>
        <v>0</v>
      </c>
      <c r="N232" s="1005">
        <f>+enero!N232+Febrero!N232+'Marzo '!N232+'Abril '!N232+'Mayo '!N232+Junio!N232+Julio!N232+Agosto!N232+Septiembre!N232+'Octubre '!N232+Noviembre!N232+'Diciembre '!N232</f>
        <v>0</v>
      </c>
      <c r="O232" s="1005">
        <f>+enero!O232+Febrero!O232+'Marzo '!O232+'Abril '!O232+'Mayo '!O232+Junio!O232+Julio!O232+Agosto!O232+Septiembre!O232+'Octubre '!O232+Noviembre!O232+'Diciembre '!O232</f>
        <v>0</v>
      </c>
      <c r="P232" s="1005">
        <f>+enero!P232+Febrero!P232+'Marzo '!P232+'Abril '!P232+'Mayo '!P232+Junio!P232+Julio!P232+Agosto!P232+Septiembre!P232+'Octubre '!P232+Noviembre!P232+'Diciembre '!P232</f>
        <v>0</v>
      </c>
      <c r="Q232" s="1005">
        <f>+enero!Q232+Febrero!Q232+'Marzo '!Q232+'Abril '!Q232+'Mayo '!Q232+Junio!Q232+Julio!Q232+Agosto!Q232+Septiembre!Q232+'Octubre '!Q232+Noviembre!Q232+'Diciembre '!Q232</f>
        <v>0</v>
      </c>
      <c r="R232" s="1005">
        <f>+enero!R232+Febrero!R232+'Marzo '!R232+'Abril '!R232+'Mayo '!R232+Junio!R232+Julio!R232+Agosto!R232+Septiembre!R232+'Octubre '!R232+Noviembre!R232+'Diciembre '!R232</f>
        <v>0</v>
      </c>
      <c r="S232" s="1005">
        <f>+enero!S232+Febrero!S232+'Marzo '!S232+'Abril '!S232+'Mayo '!S232+Junio!S232+Julio!S232+Agosto!S232+Septiembre!S232+'Octubre '!S232+Noviembre!S232+'Diciembre '!S232</f>
        <v>0</v>
      </c>
      <c r="T232" s="1005">
        <f>+enero!T232+Febrero!T232+'Marzo '!T232+'Abril '!T232+'Mayo '!T232+Junio!T232+Julio!T232+Agosto!T232+Septiembre!T232+'Octubre '!T232+Noviembre!T232+'Diciembre '!T232</f>
        <v>0</v>
      </c>
      <c r="U232" s="1005">
        <f>+enero!U232+Febrero!U232+'Marzo '!U232+'Abril '!U232+'Mayo '!U232+Junio!U232+Julio!U232+Agosto!U232+Septiembre!U232+'Octubre '!U232+Noviembre!U232+'Diciembre '!U232</f>
        <v>0</v>
      </c>
      <c r="V232" s="1005">
        <f>+enero!V232+Febrero!V232+'Marzo '!V232+'Abril '!V232+'Mayo '!V232+Junio!V232+Julio!V232+Agosto!V232+Septiembre!V232+'Octubre '!V232+Noviembre!V232+'Diciembre '!V232</f>
        <v>0</v>
      </c>
      <c r="W232" s="1005">
        <f>+enero!W232+Febrero!W232+'Marzo '!W232+'Abril '!W232+'Mayo '!W232+Junio!W232+Julio!W232+Agosto!W232+Septiembre!W232+'Octubre '!W232+Noviembre!W232+'Diciembre '!W232</f>
        <v>0</v>
      </c>
      <c r="X232" s="1005">
        <f>+enero!X232+Febrero!X232+'Marzo '!X232+'Abril '!X232+'Mayo '!X232+Junio!X232+Julio!X232+Agosto!X232+Septiembre!X232+'Octubre '!X232+Noviembre!X232+'Diciembre '!X232</f>
        <v>0</v>
      </c>
      <c r="Y232" s="1005">
        <f>+enero!Y232+Febrero!Y232+'Marzo '!Y232+'Abril '!Y232+'Mayo '!Y232+Junio!Y232+Julio!Y232+Agosto!Y232+Septiembre!Y232+'Octubre '!Y232+Noviembre!Y232+'Diciembre '!Y232</f>
        <v>0</v>
      </c>
      <c r="Z232" s="1005">
        <f>+enero!Z232+Febrero!Z232+'Marzo '!Z232+'Abril '!Z232+'Mayo '!Z232+Junio!Z232+Julio!Z232+Agosto!Z232+Septiembre!Z232+'Octubre '!Z232+Noviembre!Z232+'Diciembre '!Z232</f>
        <v>0</v>
      </c>
      <c r="AA232" s="1005">
        <f>+enero!AA232+Febrero!AA232+'Marzo '!AA232+'Abril '!AA232+'Mayo '!AA232+Junio!AA232+Julio!AA232+Agosto!AA232+Septiembre!AA232+'Octubre '!AA232+Noviembre!AA232+'Diciembre '!AA232</f>
        <v>0</v>
      </c>
      <c r="AB232" s="1005">
        <f>+enero!AB232+Febrero!AB232+'Marzo '!AB232+'Abril '!AB232+'Mayo '!AB232+Junio!AB232+Julio!AB232+Agosto!AB232+Septiembre!AB232+'Octubre '!AB232+Noviembre!AB232+'Diciembre '!AB232</f>
        <v>0</v>
      </c>
      <c r="AC232" s="1005">
        <f>+enero!AC232+Febrero!AC232+'Marzo '!AC232+'Abril '!AC232+'Mayo '!AC232+Junio!AC232+Julio!AC232+Agosto!AC232+Septiembre!AC232+'Octubre '!AC232+Noviembre!AC232+'Diciembre '!AC232</f>
        <v>0</v>
      </c>
      <c r="AD232" s="1005">
        <f>+enero!AD232+Febrero!AD232+'Marzo '!AD232+'Abril '!AD232+'Mayo '!AD232+Junio!AD232+Julio!AD232+Agosto!AD232+Septiembre!AD232+'Octubre '!AD232+Noviembre!AD232+'Diciembre '!AD232</f>
        <v>0</v>
      </c>
      <c r="AE232" s="1005">
        <f>+enero!AE232+Febrero!AE232+'Marzo '!AE232+'Abril '!AE232+'Mayo '!AE232+Junio!AE232+Julio!AE232+Agosto!AE232+Septiembre!AE232+'Octubre '!AE232+Noviembre!AE232+'Diciembre '!AE232</f>
        <v>0</v>
      </c>
      <c r="AF232" s="1005">
        <f>+enero!AF232+Febrero!AF232+'Marzo '!AF232+'Abril '!AF232+'Mayo '!AF232+Junio!AF232+Julio!AF232+Agosto!AF232+Septiembre!AF232+'Octubre '!AF232+Noviembre!AF232+'Diciembre '!AF232</f>
        <v>0</v>
      </c>
      <c r="AG232" s="1005">
        <f>+enero!AG232+Febrero!AG232+'Marzo '!AG232+'Abril '!AG232+'Mayo '!AG232+Junio!AG232+Julio!AG232+Agosto!AG232+Septiembre!AG232+'Octubre '!AG232+Noviembre!AG232+'Diciembre '!AG232</f>
        <v>0</v>
      </c>
      <c r="AH232" s="1005">
        <f>+enero!AH232+Febrero!AH232+'Marzo '!AH232+'Abril '!AH232+'Mayo '!AH232+Junio!AH232+Julio!AH232+Agosto!AH232+Septiembre!AH232+'Octubre '!AH232+Noviembre!AH232+'Diciembre '!AH232</f>
        <v>0</v>
      </c>
      <c r="AI232" s="1005">
        <f>+enero!AI232+Febrero!AI232+'Marzo '!AI232+'Abril '!AI232+'Mayo '!AI232+Junio!AI232+Julio!AI232+Agosto!AI232+Septiembre!AI232+'Octubre '!AI232+Noviembre!AI232+'Diciembre '!AI232</f>
        <v>0</v>
      </c>
      <c r="AJ232" s="1005">
        <f>+enero!AJ232+Febrero!AJ232+'Marzo '!AJ232+'Abril '!AJ232+'Mayo '!AJ232+Junio!AJ232+Julio!AJ232+Agosto!AJ232+Septiembre!AJ232+'Octubre '!AJ232+Noviembre!AJ232+'Diciembre '!AJ232</f>
        <v>0</v>
      </c>
      <c r="AK232" s="1005">
        <f>+enero!AK232+Febrero!AK232+'Marzo '!AK232+'Abril '!AK232+'Mayo '!AK232+Junio!AK232+Julio!AK232+Agosto!AK232+Septiembre!AK232+'Octubre '!AK232+Noviembre!AK232+'Diciembre '!AK232</f>
        <v>0</v>
      </c>
      <c r="AL232" s="1005">
        <f>+enero!AL232+Febrero!AL232+'Marzo '!AL232+'Abril '!AL232+'Mayo '!AL232+Junio!AL232+Julio!AL232+Agosto!AL232+Septiembre!AL232+'Octubre '!AL232+Noviembre!AL232+'Diciembre '!AL232</f>
        <v>0</v>
      </c>
      <c r="AM232" s="1005">
        <f>+enero!AM232+Febrero!AM232+'Marzo '!AM232+'Abril '!AM232+'Mayo '!AM232+Junio!AM232+Julio!AM232+Agosto!AM232+Septiembre!AM232+'Octubre '!AM232+Noviembre!AM232+'Diciembre '!AM232</f>
        <v>0</v>
      </c>
      <c r="AN232" s="1005">
        <f>+enero!AN232+Febrero!AN232+'Marzo '!AN232+'Abril '!AN232+'Mayo '!AN232+Junio!AN232+Julio!AN232+Agosto!AN232+Septiembre!AN232+'Octubre '!AN232+Noviembre!AN232+'Diciembre '!AN232</f>
        <v>0</v>
      </c>
      <c r="AO232" s="1005">
        <f>+enero!AO232+Febrero!AO232+'Marzo '!AO232+'Abril '!AO232+'Mayo '!AO232+Junio!AO232+Julio!AO232+Agosto!AO232+Septiembre!AO232+'Octubre '!AO232+Noviembre!AO232+'Diciembre '!AO232</f>
        <v>0</v>
      </c>
      <c r="AP232" s="1005">
        <f>+enero!AP232+Febrero!AP232+'Marzo '!AP232+'Abril '!AP232+'Mayo '!AP232+Junio!AP232+Julio!AP232+Agosto!AP232+Septiembre!AP232+'Octubre '!AP232+Noviembre!AP232+'Diciembre '!AP232</f>
        <v>0</v>
      </c>
      <c r="AQ232" s="1005">
        <f>+enero!AQ232+Febrero!AQ232+'Marzo '!AQ232+'Abril '!AQ232+'Mayo '!AQ232+Junio!AQ232+Julio!AQ232+Agosto!AQ232+Septiembre!AQ232+'Octubre '!AQ232+Noviembre!AQ232+'Diciembre '!AQ232</f>
        <v>0</v>
      </c>
      <c r="AR232" s="1005">
        <f>+enero!AR232+Febrero!AR232+'Marzo '!AR232+'Abril '!AR232+'Mayo '!AR232+Junio!AR232+Julio!AR232+Agosto!AR232+Septiembre!AR232+'Octubre '!AR232+Noviembre!AR232+'Diciembre '!AR232</f>
        <v>0</v>
      </c>
      <c r="AS232" s="1005">
        <f>+enero!AS232+Febrero!AS232+'Marzo '!AS232+'Abril '!AS232+'Mayo '!AS232+Junio!AS232+Julio!AS232+Agosto!AS232+Septiembre!AS232+'Octubre '!AS232+Noviembre!AS232+'Diciembre '!AS232</f>
        <v>0</v>
      </c>
      <c r="AT232" s="305" t="s">
        <v>194</v>
      </c>
      <c r="AU232" s="240"/>
      <c r="AV232" s="240"/>
      <c r="BY232" s="227"/>
      <c r="BZ232" s="227"/>
      <c r="CA232" s="227"/>
      <c r="CB232" s="227"/>
      <c r="CC232" s="227"/>
      <c r="CD232" s="227"/>
      <c r="CE232" s="227"/>
      <c r="CF232" s="227"/>
      <c r="CG232" s="494">
        <v>0</v>
      </c>
      <c r="CH232" s="494"/>
      <c r="CI232" s="494"/>
      <c r="CJ232" s="494">
        <v>0</v>
      </c>
      <c r="CK232" s="494"/>
      <c r="CL232" s="494"/>
      <c r="CM232" s="494"/>
      <c r="CN232" s="494"/>
      <c r="CO232" s="227"/>
    </row>
    <row r="233" spans="1:93" s="226" customFormat="1" x14ac:dyDescent="0.2">
      <c r="A233" s="1336"/>
      <c r="B233" s="439" t="s">
        <v>173</v>
      </c>
      <c r="C233" s="269">
        <f t="shared" si="35"/>
        <v>0</v>
      </c>
      <c r="D233" s="269">
        <f t="shared" si="36"/>
        <v>0</v>
      </c>
      <c r="E233" s="440">
        <f t="shared" si="36"/>
        <v>0</v>
      </c>
      <c r="F233" s="1005">
        <f>+enero!F233+Febrero!F233+'Marzo '!F233+'Abril '!F233+'Mayo '!F233+Junio!F233+Julio!F233+Agosto!F233+Septiembre!F233+'Octubre '!F233+Noviembre!F233+'Diciembre '!F233</f>
        <v>0</v>
      </c>
      <c r="G233" s="1005">
        <f>+enero!G233+Febrero!G233+'Marzo '!G233+'Abril '!G233+'Mayo '!G233+Junio!G233+Julio!G233+Agosto!G233+Septiembre!G233+'Octubre '!G233+Noviembre!G233+'Diciembre '!G233</f>
        <v>0</v>
      </c>
      <c r="H233" s="1005">
        <f>+enero!H233+Febrero!H233+'Marzo '!H233+'Abril '!H233+'Mayo '!H233+Junio!H233+Julio!H233+Agosto!H233+Septiembre!H233+'Octubre '!H233+Noviembre!H233+'Diciembre '!H233</f>
        <v>0</v>
      </c>
      <c r="I233" s="1005">
        <f>+enero!I233+Febrero!I233+'Marzo '!I233+'Abril '!I233+'Mayo '!I233+Junio!I233+Julio!I233+Agosto!I233+Septiembre!I233+'Octubre '!I233+Noviembre!I233+'Diciembre '!I233</f>
        <v>0</v>
      </c>
      <c r="J233" s="1005">
        <f>+enero!J233+Febrero!J233+'Marzo '!J233+'Abril '!J233+'Mayo '!J233+Junio!J233+Julio!J233+Agosto!J233+Septiembre!J233+'Octubre '!J233+Noviembre!J233+'Diciembre '!J233</f>
        <v>0</v>
      </c>
      <c r="K233" s="1005">
        <f>+enero!K233+Febrero!K233+'Marzo '!K233+'Abril '!K233+'Mayo '!K233+Junio!K233+Julio!K233+Agosto!K233+Septiembre!K233+'Octubre '!K233+Noviembre!K233+'Diciembre '!K233</f>
        <v>0</v>
      </c>
      <c r="L233" s="1005">
        <f>+enero!L233+Febrero!L233+'Marzo '!L233+'Abril '!L233+'Mayo '!L233+Junio!L233+Julio!L233+Agosto!L233+Septiembre!L233+'Octubre '!L233+Noviembre!L233+'Diciembre '!L233</f>
        <v>0</v>
      </c>
      <c r="M233" s="1005">
        <f>+enero!M233+Febrero!M233+'Marzo '!M233+'Abril '!M233+'Mayo '!M233+Junio!M233+Julio!M233+Agosto!M233+Septiembre!M233+'Octubre '!M233+Noviembre!M233+'Diciembre '!M233</f>
        <v>0</v>
      </c>
      <c r="N233" s="1005">
        <f>+enero!N233+Febrero!N233+'Marzo '!N233+'Abril '!N233+'Mayo '!N233+Junio!N233+Julio!N233+Agosto!N233+Septiembre!N233+'Octubre '!N233+Noviembre!N233+'Diciembre '!N233</f>
        <v>0</v>
      </c>
      <c r="O233" s="1005">
        <f>+enero!O233+Febrero!O233+'Marzo '!O233+'Abril '!O233+'Mayo '!O233+Junio!O233+Julio!O233+Agosto!O233+Septiembre!O233+'Octubre '!O233+Noviembre!O233+'Diciembre '!O233</f>
        <v>0</v>
      </c>
      <c r="P233" s="1005">
        <f>+enero!P233+Febrero!P233+'Marzo '!P233+'Abril '!P233+'Mayo '!P233+Junio!P233+Julio!P233+Agosto!P233+Septiembre!P233+'Octubre '!P233+Noviembre!P233+'Diciembre '!P233</f>
        <v>0</v>
      </c>
      <c r="Q233" s="1005">
        <f>+enero!Q233+Febrero!Q233+'Marzo '!Q233+'Abril '!Q233+'Mayo '!Q233+Junio!Q233+Julio!Q233+Agosto!Q233+Septiembre!Q233+'Octubre '!Q233+Noviembre!Q233+'Diciembre '!Q233</f>
        <v>0</v>
      </c>
      <c r="R233" s="1005">
        <f>+enero!R233+Febrero!R233+'Marzo '!R233+'Abril '!R233+'Mayo '!R233+Junio!R233+Julio!R233+Agosto!R233+Septiembre!R233+'Octubre '!R233+Noviembre!R233+'Diciembre '!R233</f>
        <v>0</v>
      </c>
      <c r="S233" s="1005">
        <f>+enero!S233+Febrero!S233+'Marzo '!S233+'Abril '!S233+'Mayo '!S233+Junio!S233+Julio!S233+Agosto!S233+Septiembre!S233+'Octubre '!S233+Noviembre!S233+'Diciembre '!S233</f>
        <v>0</v>
      </c>
      <c r="T233" s="1005">
        <f>+enero!T233+Febrero!T233+'Marzo '!T233+'Abril '!T233+'Mayo '!T233+Junio!T233+Julio!T233+Agosto!T233+Septiembre!T233+'Octubre '!T233+Noviembre!T233+'Diciembre '!T233</f>
        <v>0</v>
      </c>
      <c r="U233" s="1005">
        <f>+enero!U233+Febrero!U233+'Marzo '!U233+'Abril '!U233+'Mayo '!U233+Junio!U233+Julio!U233+Agosto!U233+Septiembre!U233+'Octubre '!U233+Noviembre!U233+'Diciembre '!U233</f>
        <v>0</v>
      </c>
      <c r="V233" s="1005">
        <f>+enero!V233+Febrero!V233+'Marzo '!V233+'Abril '!V233+'Mayo '!V233+Junio!V233+Julio!V233+Agosto!V233+Septiembre!V233+'Octubre '!V233+Noviembre!V233+'Diciembre '!V233</f>
        <v>0</v>
      </c>
      <c r="W233" s="1005">
        <f>+enero!W233+Febrero!W233+'Marzo '!W233+'Abril '!W233+'Mayo '!W233+Junio!W233+Julio!W233+Agosto!W233+Septiembre!W233+'Octubre '!W233+Noviembre!W233+'Diciembre '!W233</f>
        <v>0</v>
      </c>
      <c r="X233" s="1005">
        <f>+enero!X233+Febrero!X233+'Marzo '!X233+'Abril '!X233+'Mayo '!X233+Junio!X233+Julio!X233+Agosto!X233+Septiembre!X233+'Octubre '!X233+Noviembre!X233+'Diciembre '!X233</f>
        <v>0</v>
      </c>
      <c r="Y233" s="1005">
        <f>+enero!Y233+Febrero!Y233+'Marzo '!Y233+'Abril '!Y233+'Mayo '!Y233+Junio!Y233+Julio!Y233+Agosto!Y233+Septiembre!Y233+'Octubre '!Y233+Noviembre!Y233+'Diciembre '!Y233</f>
        <v>0</v>
      </c>
      <c r="Z233" s="1005">
        <f>+enero!Z233+Febrero!Z233+'Marzo '!Z233+'Abril '!Z233+'Mayo '!Z233+Junio!Z233+Julio!Z233+Agosto!Z233+Septiembre!Z233+'Octubre '!Z233+Noviembre!Z233+'Diciembre '!Z233</f>
        <v>0</v>
      </c>
      <c r="AA233" s="1005">
        <f>+enero!AA233+Febrero!AA233+'Marzo '!AA233+'Abril '!AA233+'Mayo '!AA233+Junio!AA233+Julio!AA233+Agosto!AA233+Septiembre!AA233+'Octubre '!AA233+Noviembre!AA233+'Diciembre '!AA233</f>
        <v>0</v>
      </c>
      <c r="AB233" s="1005">
        <f>+enero!AB233+Febrero!AB233+'Marzo '!AB233+'Abril '!AB233+'Mayo '!AB233+Junio!AB233+Julio!AB233+Agosto!AB233+Septiembre!AB233+'Octubre '!AB233+Noviembre!AB233+'Diciembre '!AB233</f>
        <v>0</v>
      </c>
      <c r="AC233" s="1005">
        <f>+enero!AC233+Febrero!AC233+'Marzo '!AC233+'Abril '!AC233+'Mayo '!AC233+Junio!AC233+Julio!AC233+Agosto!AC233+Septiembre!AC233+'Octubre '!AC233+Noviembre!AC233+'Diciembre '!AC233</f>
        <v>0</v>
      </c>
      <c r="AD233" s="1005">
        <f>+enero!AD233+Febrero!AD233+'Marzo '!AD233+'Abril '!AD233+'Mayo '!AD233+Junio!AD233+Julio!AD233+Agosto!AD233+Septiembre!AD233+'Octubre '!AD233+Noviembre!AD233+'Diciembre '!AD233</f>
        <v>0</v>
      </c>
      <c r="AE233" s="1005">
        <f>+enero!AE233+Febrero!AE233+'Marzo '!AE233+'Abril '!AE233+'Mayo '!AE233+Junio!AE233+Julio!AE233+Agosto!AE233+Septiembre!AE233+'Octubre '!AE233+Noviembre!AE233+'Diciembre '!AE233</f>
        <v>0</v>
      </c>
      <c r="AF233" s="1005">
        <f>+enero!AF233+Febrero!AF233+'Marzo '!AF233+'Abril '!AF233+'Mayo '!AF233+Junio!AF233+Julio!AF233+Agosto!AF233+Septiembre!AF233+'Octubre '!AF233+Noviembre!AF233+'Diciembre '!AF233</f>
        <v>0</v>
      </c>
      <c r="AG233" s="1005">
        <f>+enero!AG233+Febrero!AG233+'Marzo '!AG233+'Abril '!AG233+'Mayo '!AG233+Junio!AG233+Julio!AG233+Agosto!AG233+Septiembre!AG233+'Octubre '!AG233+Noviembre!AG233+'Diciembre '!AG233</f>
        <v>0</v>
      </c>
      <c r="AH233" s="1005">
        <f>+enero!AH233+Febrero!AH233+'Marzo '!AH233+'Abril '!AH233+'Mayo '!AH233+Junio!AH233+Julio!AH233+Agosto!AH233+Septiembre!AH233+'Octubre '!AH233+Noviembre!AH233+'Diciembre '!AH233</f>
        <v>0</v>
      </c>
      <c r="AI233" s="1005">
        <f>+enero!AI233+Febrero!AI233+'Marzo '!AI233+'Abril '!AI233+'Mayo '!AI233+Junio!AI233+Julio!AI233+Agosto!AI233+Septiembre!AI233+'Octubre '!AI233+Noviembre!AI233+'Diciembre '!AI233</f>
        <v>0</v>
      </c>
      <c r="AJ233" s="1005">
        <f>+enero!AJ233+Febrero!AJ233+'Marzo '!AJ233+'Abril '!AJ233+'Mayo '!AJ233+Junio!AJ233+Julio!AJ233+Agosto!AJ233+Septiembre!AJ233+'Octubre '!AJ233+Noviembre!AJ233+'Diciembre '!AJ233</f>
        <v>0</v>
      </c>
      <c r="AK233" s="1005">
        <f>+enero!AK233+Febrero!AK233+'Marzo '!AK233+'Abril '!AK233+'Mayo '!AK233+Junio!AK233+Julio!AK233+Agosto!AK233+Septiembre!AK233+'Octubre '!AK233+Noviembre!AK233+'Diciembre '!AK233</f>
        <v>0</v>
      </c>
      <c r="AL233" s="1005">
        <f>+enero!AL233+Febrero!AL233+'Marzo '!AL233+'Abril '!AL233+'Mayo '!AL233+Junio!AL233+Julio!AL233+Agosto!AL233+Septiembre!AL233+'Octubre '!AL233+Noviembre!AL233+'Diciembre '!AL233</f>
        <v>0</v>
      </c>
      <c r="AM233" s="1005">
        <f>+enero!AM233+Febrero!AM233+'Marzo '!AM233+'Abril '!AM233+'Mayo '!AM233+Junio!AM233+Julio!AM233+Agosto!AM233+Septiembre!AM233+'Octubre '!AM233+Noviembre!AM233+'Diciembre '!AM233</f>
        <v>0</v>
      </c>
      <c r="AN233" s="1005">
        <f>+enero!AN233+Febrero!AN233+'Marzo '!AN233+'Abril '!AN233+'Mayo '!AN233+Junio!AN233+Julio!AN233+Agosto!AN233+Septiembre!AN233+'Octubre '!AN233+Noviembre!AN233+'Diciembre '!AN233</f>
        <v>0</v>
      </c>
      <c r="AO233" s="1005">
        <f>+enero!AO233+Febrero!AO233+'Marzo '!AO233+'Abril '!AO233+'Mayo '!AO233+Junio!AO233+Julio!AO233+Agosto!AO233+Septiembre!AO233+'Octubre '!AO233+Noviembre!AO233+'Diciembre '!AO233</f>
        <v>0</v>
      </c>
      <c r="AP233" s="1005">
        <f>+enero!AP233+Febrero!AP233+'Marzo '!AP233+'Abril '!AP233+'Mayo '!AP233+Junio!AP233+Julio!AP233+Agosto!AP233+Septiembre!AP233+'Octubre '!AP233+Noviembre!AP233+'Diciembre '!AP233</f>
        <v>0</v>
      </c>
      <c r="AQ233" s="1005">
        <f>+enero!AQ233+Febrero!AQ233+'Marzo '!AQ233+'Abril '!AQ233+'Mayo '!AQ233+Junio!AQ233+Julio!AQ233+Agosto!AQ233+Septiembre!AQ233+'Octubre '!AQ233+Noviembre!AQ233+'Diciembre '!AQ233</f>
        <v>0</v>
      </c>
      <c r="AR233" s="1005">
        <f>+enero!AR233+Febrero!AR233+'Marzo '!AR233+'Abril '!AR233+'Mayo '!AR233+Junio!AR233+Julio!AR233+Agosto!AR233+Septiembre!AR233+'Octubre '!AR233+Noviembre!AR233+'Diciembre '!AR233</f>
        <v>0</v>
      </c>
      <c r="AS233" s="1005">
        <f>+enero!AS233+Febrero!AS233+'Marzo '!AS233+'Abril '!AS233+'Mayo '!AS233+Junio!AS233+Julio!AS233+Agosto!AS233+Septiembre!AS233+'Octubre '!AS233+Noviembre!AS233+'Diciembre '!AS233</f>
        <v>0</v>
      </c>
      <c r="AT233" s="307" t="s">
        <v>194</v>
      </c>
      <c r="AU233" s="240"/>
      <c r="AV233" s="240"/>
      <c r="BY233" s="227"/>
      <c r="BZ233" s="227"/>
      <c r="CA233" s="227"/>
      <c r="CB233" s="227"/>
      <c r="CC233" s="227"/>
      <c r="CD233" s="227"/>
      <c r="CE233" s="227"/>
      <c r="CF233" s="227"/>
      <c r="CG233" s="494">
        <v>0</v>
      </c>
      <c r="CH233" s="494"/>
      <c r="CI233" s="494"/>
      <c r="CJ233" s="494">
        <v>0</v>
      </c>
      <c r="CK233" s="494"/>
      <c r="CL233" s="494"/>
      <c r="CM233" s="494"/>
      <c r="CN233" s="494"/>
      <c r="CO233" s="227"/>
    </row>
    <row r="234" spans="1:93" s="226" customFormat="1" x14ac:dyDescent="0.2">
      <c r="A234" s="1336"/>
      <c r="B234" s="439" t="s">
        <v>174</v>
      </c>
      <c r="C234" s="269">
        <f t="shared" si="35"/>
        <v>0</v>
      </c>
      <c r="D234" s="269">
        <f t="shared" si="36"/>
        <v>0</v>
      </c>
      <c r="E234" s="440">
        <f t="shared" si="36"/>
        <v>0</v>
      </c>
      <c r="F234" s="1005">
        <f>+enero!F234+Febrero!F234+'Marzo '!F234+'Abril '!F234+'Mayo '!F234+Junio!F234+Julio!F234+Agosto!F234+Septiembre!F234+'Octubre '!F234+Noviembre!F234+'Diciembre '!F234</f>
        <v>0</v>
      </c>
      <c r="G234" s="1005">
        <f>+enero!G234+Febrero!G234+'Marzo '!G234+'Abril '!G234+'Mayo '!G234+Junio!G234+Julio!G234+Agosto!G234+Septiembre!G234+'Octubre '!G234+Noviembre!G234+'Diciembre '!G234</f>
        <v>0</v>
      </c>
      <c r="H234" s="1005">
        <f>+enero!H234+Febrero!H234+'Marzo '!H234+'Abril '!H234+'Mayo '!H234+Junio!H234+Julio!H234+Agosto!H234+Septiembre!H234+'Octubre '!H234+Noviembre!H234+'Diciembre '!H234</f>
        <v>0</v>
      </c>
      <c r="I234" s="1005">
        <f>+enero!I234+Febrero!I234+'Marzo '!I234+'Abril '!I234+'Mayo '!I234+Junio!I234+Julio!I234+Agosto!I234+Septiembre!I234+'Octubre '!I234+Noviembre!I234+'Diciembre '!I234</f>
        <v>0</v>
      </c>
      <c r="J234" s="1005">
        <f>+enero!J234+Febrero!J234+'Marzo '!J234+'Abril '!J234+'Mayo '!J234+Junio!J234+Julio!J234+Agosto!J234+Septiembre!J234+'Octubre '!J234+Noviembre!J234+'Diciembre '!J234</f>
        <v>0</v>
      </c>
      <c r="K234" s="1005">
        <f>+enero!K234+Febrero!K234+'Marzo '!K234+'Abril '!K234+'Mayo '!K234+Junio!K234+Julio!K234+Agosto!K234+Septiembre!K234+'Octubre '!K234+Noviembre!K234+'Diciembre '!K234</f>
        <v>0</v>
      </c>
      <c r="L234" s="1005">
        <f>+enero!L234+Febrero!L234+'Marzo '!L234+'Abril '!L234+'Mayo '!L234+Junio!L234+Julio!L234+Agosto!L234+Septiembre!L234+'Octubre '!L234+Noviembre!L234+'Diciembre '!L234</f>
        <v>0</v>
      </c>
      <c r="M234" s="1005">
        <f>+enero!M234+Febrero!M234+'Marzo '!M234+'Abril '!M234+'Mayo '!M234+Junio!M234+Julio!M234+Agosto!M234+Septiembre!M234+'Octubre '!M234+Noviembre!M234+'Diciembre '!M234</f>
        <v>0</v>
      </c>
      <c r="N234" s="1005">
        <f>+enero!N234+Febrero!N234+'Marzo '!N234+'Abril '!N234+'Mayo '!N234+Junio!N234+Julio!N234+Agosto!N234+Septiembre!N234+'Octubre '!N234+Noviembre!N234+'Diciembre '!N234</f>
        <v>0</v>
      </c>
      <c r="O234" s="1005">
        <f>+enero!O234+Febrero!O234+'Marzo '!O234+'Abril '!O234+'Mayo '!O234+Junio!O234+Julio!O234+Agosto!O234+Septiembre!O234+'Octubre '!O234+Noviembre!O234+'Diciembre '!O234</f>
        <v>0</v>
      </c>
      <c r="P234" s="1005">
        <f>+enero!P234+Febrero!P234+'Marzo '!P234+'Abril '!P234+'Mayo '!P234+Junio!P234+Julio!P234+Agosto!P234+Septiembre!P234+'Octubre '!P234+Noviembre!P234+'Diciembre '!P234</f>
        <v>0</v>
      </c>
      <c r="Q234" s="1005">
        <f>+enero!Q234+Febrero!Q234+'Marzo '!Q234+'Abril '!Q234+'Mayo '!Q234+Junio!Q234+Julio!Q234+Agosto!Q234+Septiembre!Q234+'Octubre '!Q234+Noviembre!Q234+'Diciembre '!Q234</f>
        <v>0</v>
      </c>
      <c r="R234" s="1005">
        <f>+enero!R234+Febrero!R234+'Marzo '!R234+'Abril '!R234+'Mayo '!R234+Junio!R234+Julio!R234+Agosto!R234+Septiembre!R234+'Octubre '!R234+Noviembre!R234+'Diciembre '!R234</f>
        <v>0</v>
      </c>
      <c r="S234" s="1005">
        <f>+enero!S234+Febrero!S234+'Marzo '!S234+'Abril '!S234+'Mayo '!S234+Junio!S234+Julio!S234+Agosto!S234+Septiembre!S234+'Octubre '!S234+Noviembre!S234+'Diciembre '!S234</f>
        <v>0</v>
      </c>
      <c r="T234" s="1005">
        <f>+enero!T234+Febrero!T234+'Marzo '!T234+'Abril '!T234+'Mayo '!T234+Junio!T234+Julio!T234+Agosto!T234+Septiembre!T234+'Octubre '!T234+Noviembre!T234+'Diciembre '!T234</f>
        <v>0</v>
      </c>
      <c r="U234" s="1005">
        <f>+enero!U234+Febrero!U234+'Marzo '!U234+'Abril '!U234+'Mayo '!U234+Junio!U234+Julio!U234+Agosto!U234+Septiembre!U234+'Octubre '!U234+Noviembre!U234+'Diciembre '!U234</f>
        <v>0</v>
      </c>
      <c r="V234" s="1005">
        <f>+enero!V234+Febrero!V234+'Marzo '!V234+'Abril '!V234+'Mayo '!V234+Junio!V234+Julio!V234+Agosto!V234+Septiembre!V234+'Octubre '!V234+Noviembre!V234+'Diciembre '!V234</f>
        <v>0</v>
      </c>
      <c r="W234" s="1005">
        <f>+enero!W234+Febrero!W234+'Marzo '!W234+'Abril '!W234+'Mayo '!W234+Junio!W234+Julio!W234+Agosto!W234+Septiembre!W234+'Octubre '!W234+Noviembre!W234+'Diciembre '!W234</f>
        <v>0</v>
      </c>
      <c r="X234" s="1005">
        <f>+enero!X234+Febrero!X234+'Marzo '!X234+'Abril '!X234+'Mayo '!X234+Junio!X234+Julio!X234+Agosto!X234+Septiembre!X234+'Octubre '!X234+Noviembre!X234+'Diciembre '!X234</f>
        <v>0</v>
      </c>
      <c r="Y234" s="1005">
        <f>+enero!Y234+Febrero!Y234+'Marzo '!Y234+'Abril '!Y234+'Mayo '!Y234+Junio!Y234+Julio!Y234+Agosto!Y234+Septiembre!Y234+'Octubre '!Y234+Noviembre!Y234+'Diciembre '!Y234</f>
        <v>0</v>
      </c>
      <c r="Z234" s="1005">
        <f>+enero!Z234+Febrero!Z234+'Marzo '!Z234+'Abril '!Z234+'Mayo '!Z234+Junio!Z234+Julio!Z234+Agosto!Z234+Septiembre!Z234+'Octubre '!Z234+Noviembre!Z234+'Diciembre '!Z234</f>
        <v>0</v>
      </c>
      <c r="AA234" s="1005">
        <f>+enero!AA234+Febrero!AA234+'Marzo '!AA234+'Abril '!AA234+'Mayo '!AA234+Junio!AA234+Julio!AA234+Agosto!AA234+Septiembre!AA234+'Octubre '!AA234+Noviembre!AA234+'Diciembre '!AA234</f>
        <v>0</v>
      </c>
      <c r="AB234" s="1005">
        <f>+enero!AB234+Febrero!AB234+'Marzo '!AB234+'Abril '!AB234+'Mayo '!AB234+Junio!AB234+Julio!AB234+Agosto!AB234+Septiembre!AB234+'Octubre '!AB234+Noviembre!AB234+'Diciembre '!AB234</f>
        <v>0</v>
      </c>
      <c r="AC234" s="1005">
        <f>+enero!AC234+Febrero!AC234+'Marzo '!AC234+'Abril '!AC234+'Mayo '!AC234+Junio!AC234+Julio!AC234+Agosto!AC234+Septiembre!AC234+'Octubre '!AC234+Noviembre!AC234+'Diciembre '!AC234</f>
        <v>0</v>
      </c>
      <c r="AD234" s="1005">
        <f>+enero!AD234+Febrero!AD234+'Marzo '!AD234+'Abril '!AD234+'Mayo '!AD234+Junio!AD234+Julio!AD234+Agosto!AD234+Septiembre!AD234+'Octubre '!AD234+Noviembre!AD234+'Diciembre '!AD234</f>
        <v>0</v>
      </c>
      <c r="AE234" s="1005">
        <f>+enero!AE234+Febrero!AE234+'Marzo '!AE234+'Abril '!AE234+'Mayo '!AE234+Junio!AE234+Julio!AE234+Agosto!AE234+Septiembre!AE234+'Octubre '!AE234+Noviembre!AE234+'Diciembre '!AE234</f>
        <v>0</v>
      </c>
      <c r="AF234" s="1005">
        <f>+enero!AF234+Febrero!AF234+'Marzo '!AF234+'Abril '!AF234+'Mayo '!AF234+Junio!AF234+Julio!AF234+Agosto!AF234+Septiembre!AF234+'Octubre '!AF234+Noviembre!AF234+'Diciembre '!AF234</f>
        <v>0</v>
      </c>
      <c r="AG234" s="1005">
        <f>+enero!AG234+Febrero!AG234+'Marzo '!AG234+'Abril '!AG234+'Mayo '!AG234+Junio!AG234+Julio!AG234+Agosto!AG234+Septiembre!AG234+'Octubre '!AG234+Noviembre!AG234+'Diciembre '!AG234</f>
        <v>0</v>
      </c>
      <c r="AH234" s="1005">
        <f>+enero!AH234+Febrero!AH234+'Marzo '!AH234+'Abril '!AH234+'Mayo '!AH234+Junio!AH234+Julio!AH234+Agosto!AH234+Septiembre!AH234+'Octubre '!AH234+Noviembre!AH234+'Diciembre '!AH234</f>
        <v>0</v>
      </c>
      <c r="AI234" s="1005">
        <f>+enero!AI234+Febrero!AI234+'Marzo '!AI234+'Abril '!AI234+'Mayo '!AI234+Junio!AI234+Julio!AI234+Agosto!AI234+Septiembre!AI234+'Octubre '!AI234+Noviembre!AI234+'Diciembre '!AI234</f>
        <v>0</v>
      </c>
      <c r="AJ234" s="1005">
        <f>+enero!AJ234+Febrero!AJ234+'Marzo '!AJ234+'Abril '!AJ234+'Mayo '!AJ234+Junio!AJ234+Julio!AJ234+Agosto!AJ234+Septiembre!AJ234+'Octubre '!AJ234+Noviembre!AJ234+'Diciembre '!AJ234</f>
        <v>0</v>
      </c>
      <c r="AK234" s="1005">
        <f>+enero!AK234+Febrero!AK234+'Marzo '!AK234+'Abril '!AK234+'Mayo '!AK234+Junio!AK234+Julio!AK234+Agosto!AK234+Septiembre!AK234+'Octubre '!AK234+Noviembre!AK234+'Diciembre '!AK234</f>
        <v>0</v>
      </c>
      <c r="AL234" s="1005">
        <f>+enero!AL234+Febrero!AL234+'Marzo '!AL234+'Abril '!AL234+'Mayo '!AL234+Junio!AL234+Julio!AL234+Agosto!AL234+Septiembre!AL234+'Octubre '!AL234+Noviembre!AL234+'Diciembre '!AL234</f>
        <v>0</v>
      </c>
      <c r="AM234" s="1005">
        <f>+enero!AM234+Febrero!AM234+'Marzo '!AM234+'Abril '!AM234+'Mayo '!AM234+Junio!AM234+Julio!AM234+Agosto!AM234+Septiembre!AM234+'Octubre '!AM234+Noviembre!AM234+'Diciembre '!AM234</f>
        <v>0</v>
      </c>
      <c r="AN234" s="1005">
        <f>+enero!AN234+Febrero!AN234+'Marzo '!AN234+'Abril '!AN234+'Mayo '!AN234+Junio!AN234+Julio!AN234+Agosto!AN234+Septiembre!AN234+'Octubre '!AN234+Noviembre!AN234+'Diciembre '!AN234</f>
        <v>0</v>
      </c>
      <c r="AO234" s="1005">
        <f>+enero!AO234+Febrero!AO234+'Marzo '!AO234+'Abril '!AO234+'Mayo '!AO234+Junio!AO234+Julio!AO234+Agosto!AO234+Septiembre!AO234+'Octubre '!AO234+Noviembre!AO234+'Diciembre '!AO234</f>
        <v>0</v>
      </c>
      <c r="AP234" s="1005">
        <f>+enero!AP234+Febrero!AP234+'Marzo '!AP234+'Abril '!AP234+'Mayo '!AP234+Junio!AP234+Julio!AP234+Agosto!AP234+Septiembre!AP234+'Octubre '!AP234+Noviembre!AP234+'Diciembre '!AP234</f>
        <v>0</v>
      </c>
      <c r="AQ234" s="1005">
        <f>+enero!AQ234+Febrero!AQ234+'Marzo '!AQ234+'Abril '!AQ234+'Mayo '!AQ234+Junio!AQ234+Julio!AQ234+Agosto!AQ234+Septiembre!AQ234+'Octubre '!AQ234+Noviembre!AQ234+'Diciembre '!AQ234</f>
        <v>0</v>
      </c>
      <c r="AR234" s="1005">
        <f>+enero!AR234+Febrero!AR234+'Marzo '!AR234+'Abril '!AR234+'Mayo '!AR234+Junio!AR234+Julio!AR234+Agosto!AR234+Septiembre!AR234+'Octubre '!AR234+Noviembre!AR234+'Diciembre '!AR234</f>
        <v>0</v>
      </c>
      <c r="AS234" s="1005">
        <f>+enero!AS234+Febrero!AS234+'Marzo '!AS234+'Abril '!AS234+'Mayo '!AS234+Junio!AS234+Julio!AS234+Agosto!AS234+Septiembre!AS234+'Octubre '!AS234+Noviembre!AS234+'Diciembre '!AS234</f>
        <v>0</v>
      </c>
      <c r="AT234" s="307" t="s">
        <v>194</v>
      </c>
      <c r="AU234" s="240"/>
      <c r="AV234" s="240"/>
      <c r="BY234" s="227"/>
      <c r="BZ234" s="227"/>
      <c r="CA234" s="227"/>
      <c r="CB234" s="227"/>
      <c r="CC234" s="227"/>
      <c r="CD234" s="227"/>
      <c r="CE234" s="227"/>
      <c r="CF234" s="227"/>
      <c r="CG234" s="494">
        <v>0</v>
      </c>
      <c r="CH234" s="494"/>
      <c r="CI234" s="494"/>
      <c r="CJ234" s="494">
        <v>0</v>
      </c>
      <c r="CK234" s="494"/>
      <c r="CL234" s="494"/>
      <c r="CM234" s="494"/>
      <c r="CN234" s="494"/>
      <c r="CO234" s="227"/>
    </row>
    <row r="235" spans="1:93" s="226" customFormat="1" x14ac:dyDescent="0.2">
      <c r="A235" s="1336"/>
      <c r="B235" s="439" t="s">
        <v>175</v>
      </c>
      <c r="C235" s="269">
        <f t="shared" si="35"/>
        <v>0</v>
      </c>
      <c r="D235" s="269">
        <f t="shared" si="36"/>
        <v>0</v>
      </c>
      <c r="E235" s="440">
        <f t="shared" si="36"/>
        <v>0</v>
      </c>
      <c r="F235" s="1005">
        <f>+enero!F235+Febrero!F235+'Marzo '!F235+'Abril '!F235+'Mayo '!F235+Junio!F235+Julio!F235+Agosto!F235+Septiembre!F235+'Octubre '!F235+Noviembre!F235+'Diciembre '!F235</f>
        <v>0</v>
      </c>
      <c r="G235" s="1005">
        <f>+enero!G235+Febrero!G235+'Marzo '!G235+'Abril '!G235+'Mayo '!G235+Junio!G235+Julio!G235+Agosto!G235+Septiembre!G235+'Octubre '!G235+Noviembre!G235+'Diciembre '!G235</f>
        <v>0</v>
      </c>
      <c r="H235" s="1005">
        <f>+enero!H235+Febrero!H235+'Marzo '!H235+'Abril '!H235+'Mayo '!H235+Junio!H235+Julio!H235+Agosto!H235+Septiembre!H235+'Octubre '!H235+Noviembre!H235+'Diciembre '!H235</f>
        <v>0</v>
      </c>
      <c r="I235" s="1005">
        <f>+enero!I235+Febrero!I235+'Marzo '!I235+'Abril '!I235+'Mayo '!I235+Junio!I235+Julio!I235+Agosto!I235+Septiembre!I235+'Octubre '!I235+Noviembre!I235+'Diciembre '!I235</f>
        <v>0</v>
      </c>
      <c r="J235" s="1005">
        <f>+enero!J235+Febrero!J235+'Marzo '!J235+'Abril '!J235+'Mayo '!J235+Junio!J235+Julio!J235+Agosto!J235+Septiembre!J235+'Octubre '!J235+Noviembre!J235+'Diciembre '!J235</f>
        <v>0</v>
      </c>
      <c r="K235" s="1005">
        <f>+enero!K235+Febrero!K235+'Marzo '!K235+'Abril '!K235+'Mayo '!K235+Junio!K235+Julio!K235+Agosto!K235+Septiembre!K235+'Octubre '!K235+Noviembre!K235+'Diciembre '!K235</f>
        <v>0</v>
      </c>
      <c r="L235" s="1005">
        <f>+enero!L235+Febrero!L235+'Marzo '!L235+'Abril '!L235+'Mayo '!L235+Junio!L235+Julio!L235+Agosto!L235+Septiembre!L235+'Octubre '!L235+Noviembre!L235+'Diciembre '!L235</f>
        <v>0</v>
      </c>
      <c r="M235" s="1005">
        <f>+enero!M235+Febrero!M235+'Marzo '!M235+'Abril '!M235+'Mayo '!M235+Junio!M235+Julio!M235+Agosto!M235+Septiembre!M235+'Octubre '!M235+Noviembre!M235+'Diciembre '!M235</f>
        <v>0</v>
      </c>
      <c r="N235" s="1005">
        <f>+enero!N235+Febrero!N235+'Marzo '!N235+'Abril '!N235+'Mayo '!N235+Junio!N235+Julio!N235+Agosto!N235+Septiembre!N235+'Octubre '!N235+Noviembre!N235+'Diciembre '!N235</f>
        <v>0</v>
      </c>
      <c r="O235" s="1005">
        <f>+enero!O235+Febrero!O235+'Marzo '!O235+'Abril '!O235+'Mayo '!O235+Junio!O235+Julio!O235+Agosto!O235+Septiembre!O235+'Octubre '!O235+Noviembre!O235+'Diciembre '!O235</f>
        <v>0</v>
      </c>
      <c r="P235" s="1005">
        <f>+enero!P235+Febrero!P235+'Marzo '!P235+'Abril '!P235+'Mayo '!P235+Junio!P235+Julio!P235+Agosto!P235+Septiembre!P235+'Octubre '!P235+Noviembre!P235+'Diciembre '!P235</f>
        <v>0</v>
      </c>
      <c r="Q235" s="1005">
        <f>+enero!Q235+Febrero!Q235+'Marzo '!Q235+'Abril '!Q235+'Mayo '!Q235+Junio!Q235+Julio!Q235+Agosto!Q235+Septiembre!Q235+'Octubre '!Q235+Noviembre!Q235+'Diciembre '!Q235</f>
        <v>0</v>
      </c>
      <c r="R235" s="1005">
        <f>+enero!R235+Febrero!R235+'Marzo '!R235+'Abril '!R235+'Mayo '!R235+Junio!R235+Julio!R235+Agosto!R235+Septiembre!R235+'Octubre '!R235+Noviembre!R235+'Diciembre '!R235</f>
        <v>0</v>
      </c>
      <c r="S235" s="1005">
        <f>+enero!S235+Febrero!S235+'Marzo '!S235+'Abril '!S235+'Mayo '!S235+Junio!S235+Julio!S235+Agosto!S235+Septiembre!S235+'Octubre '!S235+Noviembre!S235+'Diciembre '!S235</f>
        <v>0</v>
      </c>
      <c r="T235" s="1005">
        <f>+enero!T235+Febrero!T235+'Marzo '!T235+'Abril '!T235+'Mayo '!T235+Junio!T235+Julio!T235+Agosto!T235+Septiembre!T235+'Octubre '!T235+Noviembre!T235+'Diciembre '!T235</f>
        <v>0</v>
      </c>
      <c r="U235" s="1005">
        <f>+enero!U235+Febrero!U235+'Marzo '!U235+'Abril '!U235+'Mayo '!U235+Junio!U235+Julio!U235+Agosto!U235+Septiembre!U235+'Octubre '!U235+Noviembre!U235+'Diciembre '!U235</f>
        <v>0</v>
      </c>
      <c r="V235" s="1005">
        <f>+enero!V235+Febrero!V235+'Marzo '!V235+'Abril '!V235+'Mayo '!V235+Junio!V235+Julio!V235+Agosto!V235+Septiembre!V235+'Octubre '!V235+Noviembre!V235+'Diciembre '!V235</f>
        <v>0</v>
      </c>
      <c r="W235" s="1005">
        <f>+enero!W235+Febrero!W235+'Marzo '!W235+'Abril '!W235+'Mayo '!W235+Junio!W235+Julio!W235+Agosto!W235+Septiembre!W235+'Octubre '!W235+Noviembre!W235+'Diciembre '!W235</f>
        <v>0</v>
      </c>
      <c r="X235" s="1005">
        <f>+enero!X235+Febrero!X235+'Marzo '!X235+'Abril '!X235+'Mayo '!X235+Junio!X235+Julio!X235+Agosto!X235+Septiembre!X235+'Octubre '!X235+Noviembre!X235+'Diciembre '!X235</f>
        <v>0</v>
      </c>
      <c r="Y235" s="1005">
        <f>+enero!Y235+Febrero!Y235+'Marzo '!Y235+'Abril '!Y235+'Mayo '!Y235+Junio!Y235+Julio!Y235+Agosto!Y235+Septiembre!Y235+'Octubre '!Y235+Noviembre!Y235+'Diciembre '!Y235</f>
        <v>0</v>
      </c>
      <c r="Z235" s="1005">
        <f>+enero!Z235+Febrero!Z235+'Marzo '!Z235+'Abril '!Z235+'Mayo '!Z235+Junio!Z235+Julio!Z235+Agosto!Z235+Septiembre!Z235+'Octubre '!Z235+Noviembre!Z235+'Diciembre '!Z235</f>
        <v>0</v>
      </c>
      <c r="AA235" s="1005">
        <f>+enero!AA235+Febrero!AA235+'Marzo '!AA235+'Abril '!AA235+'Mayo '!AA235+Junio!AA235+Julio!AA235+Agosto!AA235+Septiembre!AA235+'Octubre '!AA235+Noviembre!AA235+'Diciembre '!AA235</f>
        <v>0</v>
      </c>
      <c r="AB235" s="1005">
        <f>+enero!AB235+Febrero!AB235+'Marzo '!AB235+'Abril '!AB235+'Mayo '!AB235+Junio!AB235+Julio!AB235+Agosto!AB235+Septiembre!AB235+'Octubre '!AB235+Noviembre!AB235+'Diciembre '!AB235</f>
        <v>0</v>
      </c>
      <c r="AC235" s="1005">
        <f>+enero!AC235+Febrero!AC235+'Marzo '!AC235+'Abril '!AC235+'Mayo '!AC235+Junio!AC235+Julio!AC235+Agosto!AC235+Septiembre!AC235+'Octubre '!AC235+Noviembre!AC235+'Diciembre '!AC235</f>
        <v>0</v>
      </c>
      <c r="AD235" s="1005">
        <f>+enero!AD235+Febrero!AD235+'Marzo '!AD235+'Abril '!AD235+'Mayo '!AD235+Junio!AD235+Julio!AD235+Agosto!AD235+Septiembre!AD235+'Octubre '!AD235+Noviembre!AD235+'Diciembre '!AD235</f>
        <v>0</v>
      </c>
      <c r="AE235" s="1005">
        <f>+enero!AE235+Febrero!AE235+'Marzo '!AE235+'Abril '!AE235+'Mayo '!AE235+Junio!AE235+Julio!AE235+Agosto!AE235+Septiembre!AE235+'Octubre '!AE235+Noviembre!AE235+'Diciembre '!AE235</f>
        <v>0</v>
      </c>
      <c r="AF235" s="1005">
        <f>+enero!AF235+Febrero!AF235+'Marzo '!AF235+'Abril '!AF235+'Mayo '!AF235+Junio!AF235+Julio!AF235+Agosto!AF235+Septiembre!AF235+'Octubre '!AF235+Noviembre!AF235+'Diciembre '!AF235</f>
        <v>0</v>
      </c>
      <c r="AG235" s="1005">
        <f>+enero!AG235+Febrero!AG235+'Marzo '!AG235+'Abril '!AG235+'Mayo '!AG235+Junio!AG235+Julio!AG235+Agosto!AG235+Septiembre!AG235+'Octubre '!AG235+Noviembre!AG235+'Diciembre '!AG235</f>
        <v>0</v>
      </c>
      <c r="AH235" s="1005">
        <f>+enero!AH235+Febrero!AH235+'Marzo '!AH235+'Abril '!AH235+'Mayo '!AH235+Junio!AH235+Julio!AH235+Agosto!AH235+Septiembre!AH235+'Octubre '!AH235+Noviembre!AH235+'Diciembre '!AH235</f>
        <v>0</v>
      </c>
      <c r="AI235" s="1005">
        <f>+enero!AI235+Febrero!AI235+'Marzo '!AI235+'Abril '!AI235+'Mayo '!AI235+Junio!AI235+Julio!AI235+Agosto!AI235+Septiembre!AI235+'Octubre '!AI235+Noviembre!AI235+'Diciembre '!AI235</f>
        <v>0</v>
      </c>
      <c r="AJ235" s="1005">
        <f>+enero!AJ235+Febrero!AJ235+'Marzo '!AJ235+'Abril '!AJ235+'Mayo '!AJ235+Junio!AJ235+Julio!AJ235+Agosto!AJ235+Septiembre!AJ235+'Octubre '!AJ235+Noviembre!AJ235+'Diciembre '!AJ235</f>
        <v>0</v>
      </c>
      <c r="AK235" s="1005">
        <f>+enero!AK235+Febrero!AK235+'Marzo '!AK235+'Abril '!AK235+'Mayo '!AK235+Junio!AK235+Julio!AK235+Agosto!AK235+Septiembre!AK235+'Octubre '!AK235+Noviembre!AK235+'Diciembre '!AK235</f>
        <v>0</v>
      </c>
      <c r="AL235" s="1005">
        <f>+enero!AL235+Febrero!AL235+'Marzo '!AL235+'Abril '!AL235+'Mayo '!AL235+Junio!AL235+Julio!AL235+Agosto!AL235+Septiembre!AL235+'Octubre '!AL235+Noviembre!AL235+'Diciembre '!AL235</f>
        <v>0</v>
      </c>
      <c r="AM235" s="1005">
        <f>+enero!AM235+Febrero!AM235+'Marzo '!AM235+'Abril '!AM235+'Mayo '!AM235+Junio!AM235+Julio!AM235+Agosto!AM235+Septiembre!AM235+'Octubre '!AM235+Noviembre!AM235+'Diciembre '!AM235</f>
        <v>0</v>
      </c>
      <c r="AN235" s="1005">
        <f>+enero!AN235+Febrero!AN235+'Marzo '!AN235+'Abril '!AN235+'Mayo '!AN235+Junio!AN235+Julio!AN235+Agosto!AN235+Septiembre!AN235+'Octubre '!AN235+Noviembre!AN235+'Diciembre '!AN235</f>
        <v>0</v>
      </c>
      <c r="AO235" s="1005">
        <f>+enero!AO235+Febrero!AO235+'Marzo '!AO235+'Abril '!AO235+'Mayo '!AO235+Junio!AO235+Julio!AO235+Agosto!AO235+Septiembre!AO235+'Octubre '!AO235+Noviembre!AO235+'Diciembre '!AO235</f>
        <v>0</v>
      </c>
      <c r="AP235" s="1005">
        <f>+enero!AP235+Febrero!AP235+'Marzo '!AP235+'Abril '!AP235+'Mayo '!AP235+Junio!AP235+Julio!AP235+Agosto!AP235+Septiembre!AP235+'Octubre '!AP235+Noviembre!AP235+'Diciembre '!AP235</f>
        <v>0</v>
      </c>
      <c r="AQ235" s="1005">
        <f>+enero!AQ235+Febrero!AQ235+'Marzo '!AQ235+'Abril '!AQ235+'Mayo '!AQ235+Junio!AQ235+Julio!AQ235+Agosto!AQ235+Septiembre!AQ235+'Octubre '!AQ235+Noviembre!AQ235+'Diciembre '!AQ235</f>
        <v>0</v>
      </c>
      <c r="AR235" s="1005">
        <f>+enero!AR235+Febrero!AR235+'Marzo '!AR235+'Abril '!AR235+'Mayo '!AR235+Junio!AR235+Julio!AR235+Agosto!AR235+Septiembre!AR235+'Octubre '!AR235+Noviembre!AR235+'Diciembre '!AR235</f>
        <v>0</v>
      </c>
      <c r="AS235" s="1005">
        <f>+enero!AS235+Febrero!AS235+'Marzo '!AS235+'Abril '!AS235+'Mayo '!AS235+Junio!AS235+Julio!AS235+Agosto!AS235+Septiembre!AS235+'Octubre '!AS235+Noviembre!AS235+'Diciembre '!AS235</f>
        <v>0</v>
      </c>
      <c r="AT235" s="307" t="s">
        <v>194</v>
      </c>
      <c r="AU235" s="240"/>
      <c r="AV235" s="240"/>
      <c r="BY235" s="227"/>
      <c r="BZ235" s="227"/>
      <c r="CA235" s="227"/>
      <c r="CB235" s="227"/>
      <c r="CC235" s="227"/>
      <c r="CD235" s="227"/>
      <c r="CE235" s="227"/>
      <c r="CF235" s="227"/>
      <c r="CG235" s="494">
        <v>0</v>
      </c>
      <c r="CH235" s="494"/>
      <c r="CI235" s="494"/>
      <c r="CJ235" s="494">
        <v>0</v>
      </c>
      <c r="CK235" s="494"/>
      <c r="CL235" s="494"/>
      <c r="CM235" s="494"/>
      <c r="CN235" s="494"/>
      <c r="CO235" s="227"/>
    </row>
    <row r="236" spans="1:93" s="226" customFormat="1" x14ac:dyDescent="0.2">
      <c r="A236" s="1337"/>
      <c r="B236" s="441" t="s">
        <v>176</v>
      </c>
      <c r="C236" s="267">
        <f t="shared" si="35"/>
        <v>100</v>
      </c>
      <c r="D236" s="267">
        <f t="shared" si="36"/>
        <v>2</v>
      </c>
      <c r="E236" s="443">
        <f t="shared" si="36"/>
        <v>98</v>
      </c>
      <c r="F236" s="1005">
        <f>+enero!F236+Febrero!F236+'Marzo '!F236+'Abril '!F236+'Mayo '!F236+Junio!F236+Julio!F236+Agosto!F236+Septiembre!F236+'Octubre '!F236+Noviembre!F236+'Diciembre '!F236</f>
        <v>0</v>
      </c>
      <c r="G236" s="1005">
        <f>+enero!G236+Febrero!G236+'Marzo '!G236+'Abril '!G236+'Mayo '!G236+Junio!G236+Julio!G236+Agosto!G236+Septiembre!G236+'Octubre '!G236+Noviembre!G236+'Diciembre '!G236</f>
        <v>1</v>
      </c>
      <c r="H236" s="1005">
        <f>+enero!H236+Febrero!H236+'Marzo '!H236+'Abril '!H236+'Mayo '!H236+Junio!H236+Julio!H236+Agosto!H236+Septiembre!H236+'Octubre '!H236+Noviembre!H236+'Diciembre '!H236</f>
        <v>0</v>
      </c>
      <c r="I236" s="1005">
        <f>+enero!I236+Febrero!I236+'Marzo '!I236+'Abril '!I236+'Mayo '!I236+Junio!I236+Julio!I236+Agosto!I236+Septiembre!I236+'Octubre '!I236+Noviembre!I236+'Diciembre '!I236</f>
        <v>1</v>
      </c>
      <c r="J236" s="1005">
        <f>+enero!J236+Febrero!J236+'Marzo '!J236+'Abril '!J236+'Mayo '!J236+Junio!J236+Julio!J236+Agosto!J236+Septiembre!J236+'Octubre '!J236+Noviembre!J236+'Diciembre '!J236</f>
        <v>0</v>
      </c>
      <c r="K236" s="1005">
        <f>+enero!K236+Febrero!K236+'Marzo '!K236+'Abril '!K236+'Mayo '!K236+Junio!K236+Julio!K236+Agosto!K236+Septiembre!K236+'Octubre '!K236+Noviembre!K236+'Diciembre '!K236</f>
        <v>5</v>
      </c>
      <c r="L236" s="1005">
        <f>+enero!L236+Febrero!L236+'Marzo '!L236+'Abril '!L236+'Mayo '!L236+Junio!L236+Julio!L236+Agosto!L236+Septiembre!L236+'Octubre '!L236+Noviembre!L236+'Diciembre '!L236</f>
        <v>0</v>
      </c>
      <c r="M236" s="1005">
        <f>+enero!M236+Febrero!M236+'Marzo '!M236+'Abril '!M236+'Mayo '!M236+Junio!M236+Julio!M236+Agosto!M236+Septiembre!M236+'Octubre '!M236+Noviembre!M236+'Diciembre '!M236</f>
        <v>8</v>
      </c>
      <c r="N236" s="1005">
        <f>+enero!N236+Febrero!N236+'Marzo '!N236+'Abril '!N236+'Mayo '!N236+Junio!N236+Julio!N236+Agosto!N236+Septiembre!N236+'Octubre '!N236+Noviembre!N236+'Diciembre '!N236</f>
        <v>1</v>
      </c>
      <c r="O236" s="1005">
        <f>+enero!O236+Febrero!O236+'Marzo '!O236+'Abril '!O236+'Mayo '!O236+Junio!O236+Julio!O236+Agosto!O236+Septiembre!O236+'Octubre '!O236+Noviembre!O236+'Diciembre '!O236</f>
        <v>10</v>
      </c>
      <c r="P236" s="1005">
        <f>+enero!P236+Febrero!P236+'Marzo '!P236+'Abril '!P236+'Mayo '!P236+Junio!P236+Julio!P236+Agosto!P236+Septiembre!P236+'Octubre '!P236+Noviembre!P236+'Diciembre '!P236</f>
        <v>0</v>
      </c>
      <c r="Q236" s="1005">
        <f>+enero!Q236+Febrero!Q236+'Marzo '!Q236+'Abril '!Q236+'Mayo '!Q236+Junio!Q236+Julio!Q236+Agosto!Q236+Septiembre!Q236+'Octubre '!Q236+Noviembre!Q236+'Diciembre '!Q236</f>
        <v>20</v>
      </c>
      <c r="R236" s="1005">
        <f>+enero!R236+Febrero!R236+'Marzo '!R236+'Abril '!R236+'Mayo '!R236+Junio!R236+Julio!R236+Agosto!R236+Septiembre!R236+'Octubre '!R236+Noviembre!R236+'Diciembre '!R236</f>
        <v>0</v>
      </c>
      <c r="S236" s="1005">
        <f>+enero!S236+Febrero!S236+'Marzo '!S236+'Abril '!S236+'Mayo '!S236+Junio!S236+Julio!S236+Agosto!S236+Septiembre!S236+'Octubre '!S236+Noviembre!S236+'Diciembre '!S236</f>
        <v>12</v>
      </c>
      <c r="T236" s="1005">
        <f>+enero!T236+Febrero!T236+'Marzo '!T236+'Abril '!T236+'Mayo '!T236+Junio!T236+Julio!T236+Agosto!T236+Septiembre!T236+'Octubre '!T236+Noviembre!T236+'Diciembre '!T236</f>
        <v>1</v>
      </c>
      <c r="U236" s="1005">
        <f>+enero!U236+Febrero!U236+'Marzo '!U236+'Abril '!U236+'Mayo '!U236+Junio!U236+Julio!U236+Agosto!U236+Septiembre!U236+'Octubre '!U236+Noviembre!U236+'Diciembre '!U236</f>
        <v>13</v>
      </c>
      <c r="V236" s="1005">
        <f>+enero!V236+Febrero!V236+'Marzo '!V236+'Abril '!V236+'Mayo '!V236+Junio!V236+Julio!V236+Agosto!V236+Septiembre!V236+'Octubre '!V236+Noviembre!V236+'Diciembre '!V236</f>
        <v>0</v>
      </c>
      <c r="W236" s="1005">
        <f>+enero!W236+Febrero!W236+'Marzo '!W236+'Abril '!W236+'Mayo '!W236+Junio!W236+Julio!W236+Agosto!W236+Septiembre!W236+'Octubre '!W236+Noviembre!W236+'Diciembre '!W236</f>
        <v>9</v>
      </c>
      <c r="X236" s="1005">
        <f>+enero!X236+Febrero!X236+'Marzo '!X236+'Abril '!X236+'Mayo '!X236+Junio!X236+Julio!X236+Agosto!X236+Septiembre!X236+'Octubre '!X236+Noviembre!X236+'Diciembre '!X236</f>
        <v>0</v>
      </c>
      <c r="Y236" s="1005">
        <f>+enero!Y236+Febrero!Y236+'Marzo '!Y236+'Abril '!Y236+'Mayo '!Y236+Junio!Y236+Julio!Y236+Agosto!Y236+Septiembre!Y236+'Octubre '!Y236+Noviembre!Y236+'Diciembre '!Y236</f>
        <v>3</v>
      </c>
      <c r="Z236" s="1005">
        <f>+enero!Z236+Febrero!Z236+'Marzo '!Z236+'Abril '!Z236+'Mayo '!Z236+Junio!Z236+Julio!Z236+Agosto!Z236+Septiembre!Z236+'Octubre '!Z236+Noviembre!Z236+'Diciembre '!Z236</f>
        <v>0</v>
      </c>
      <c r="AA236" s="1005">
        <f>+enero!AA236+Febrero!AA236+'Marzo '!AA236+'Abril '!AA236+'Mayo '!AA236+Junio!AA236+Julio!AA236+Agosto!AA236+Septiembre!AA236+'Octubre '!AA236+Noviembre!AA236+'Diciembre '!AA236</f>
        <v>10</v>
      </c>
      <c r="AB236" s="1005">
        <f>+enero!AB236+Febrero!AB236+'Marzo '!AB236+'Abril '!AB236+'Mayo '!AB236+Junio!AB236+Julio!AB236+Agosto!AB236+Septiembre!AB236+'Octubre '!AB236+Noviembre!AB236+'Diciembre '!AB236</f>
        <v>0</v>
      </c>
      <c r="AC236" s="1005">
        <f>+enero!AC236+Febrero!AC236+'Marzo '!AC236+'Abril '!AC236+'Mayo '!AC236+Junio!AC236+Julio!AC236+Agosto!AC236+Septiembre!AC236+'Octubre '!AC236+Noviembre!AC236+'Diciembre '!AC236</f>
        <v>3</v>
      </c>
      <c r="AD236" s="1005">
        <f>+enero!AD236+Febrero!AD236+'Marzo '!AD236+'Abril '!AD236+'Mayo '!AD236+Junio!AD236+Julio!AD236+Agosto!AD236+Septiembre!AD236+'Octubre '!AD236+Noviembre!AD236+'Diciembre '!AD236</f>
        <v>0</v>
      </c>
      <c r="AE236" s="1005">
        <f>+enero!AE236+Febrero!AE236+'Marzo '!AE236+'Abril '!AE236+'Mayo '!AE236+Junio!AE236+Julio!AE236+Agosto!AE236+Septiembre!AE236+'Octubre '!AE236+Noviembre!AE236+'Diciembre '!AE236</f>
        <v>1</v>
      </c>
      <c r="AF236" s="1005">
        <f>+enero!AF236+Febrero!AF236+'Marzo '!AF236+'Abril '!AF236+'Mayo '!AF236+Junio!AF236+Julio!AF236+Agosto!AF236+Septiembre!AF236+'Octubre '!AF236+Noviembre!AF236+'Diciembre '!AF236</f>
        <v>0</v>
      </c>
      <c r="AG236" s="1005">
        <f>+enero!AG236+Febrero!AG236+'Marzo '!AG236+'Abril '!AG236+'Mayo '!AG236+Junio!AG236+Julio!AG236+Agosto!AG236+Septiembre!AG236+'Octubre '!AG236+Noviembre!AG236+'Diciembre '!AG236</f>
        <v>0</v>
      </c>
      <c r="AH236" s="1005">
        <f>+enero!AH236+Febrero!AH236+'Marzo '!AH236+'Abril '!AH236+'Mayo '!AH236+Junio!AH236+Julio!AH236+Agosto!AH236+Septiembre!AH236+'Octubre '!AH236+Noviembre!AH236+'Diciembre '!AH236</f>
        <v>0</v>
      </c>
      <c r="AI236" s="1005">
        <f>+enero!AI236+Febrero!AI236+'Marzo '!AI236+'Abril '!AI236+'Mayo '!AI236+Junio!AI236+Julio!AI236+Agosto!AI236+Septiembre!AI236+'Octubre '!AI236+Noviembre!AI236+'Diciembre '!AI236</f>
        <v>1</v>
      </c>
      <c r="AJ236" s="1005">
        <f>+enero!AJ236+Febrero!AJ236+'Marzo '!AJ236+'Abril '!AJ236+'Mayo '!AJ236+Junio!AJ236+Julio!AJ236+Agosto!AJ236+Septiembre!AJ236+'Octubre '!AJ236+Noviembre!AJ236+'Diciembre '!AJ236</f>
        <v>0</v>
      </c>
      <c r="AK236" s="1005">
        <f>+enero!AK236+Febrero!AK236+'Marzo '!AK236+'Abril '!AK236+'Mayo '!AK236+Junio!AK236+Julio!AK236+Agosto!AK236+Septiembre!AK236+'Octubre '!AK236+Noviembre!AK236+'Diciembre '!AK236</f>
        <v>1</v>
      </c>
      <c r="AL236" s="1005">
        <f>+enero!AL236+Febrero!AL236+'Marzo '!AL236+'Abril '!AL236+'Mayo '!AL236+Junio!AL236+Julio!AL236+Agosto!AL236+Septiembre!AL236+'Octubre '!AL236+Noviembre!AL236+'Diciembre '!AL236</f>
        <v>0</v>
      </c>
      <c r="AM236" s="1005">
        <f>+enero!AM236+Febrero!AM236+'Marzo '!AM236+'Abril '!AM236+'Mayo '!AM236+Junio!AM236+Julio!AM236+Agosto!AM236+Septiembre!AM236+'Octubre '!AM236+Noviembre!AM236+'Diciembre '!AM236</f>
        <v>0</v>
      </c>
      <c r="AN236" s="1005">
        <f>+enero!AN236+Febrero!AN236+'Marzo '!AN236+'Abril '!AN236+'Mayo '!AN236+Junio!AN236+Julio!AN236+Agosto!AN236+Septiembre!AN236+'Octubre '!AN236+Noviembre!AN236+'Diciembre '!AN236</f>
        <v>1</v>
      </c>
      <c r="AO236" s="1005">
        <f>+enero!AO236+Febrero!AO236+'Marzo '!AO236+'Abril '!AO236+'Mayo '!AO236+Junio!AO236+Julio!AO236+Agosto!AO236+Septiembre!AO236+'Octubre '!AO236+Noviembre!AO236+'Diciembre '!AO236</f>
        <v>1</v>
      </c>
      <c r="AP236" s="1005">
        <f>+enero!AP236+Febrero!AP236+'Marzo '!AP236+'Abril '!AP236+'Mayo '!AP236+Junio!AP236+Julio!AP236+Agosto!AP236+Septiembre!AP236+'Octubre '!AP236+Noviembre!AP236+'Diciembre '!AP236</f>
        <v>0</v>
      </c>
      <c r="AQ236" s="1005">
        <f>+enero!AQ236+Febrero!AQ236+'Marzo '!AQ236+'Abril '!AQ236+'Mayo '!AQ236+Junio!AQ236+Julio!AQ236+Agosto!AQ236+Septiembre!AQ236+'Octubre '!AQ236+Noviembre!AQ236+'Diciembre '!AQ236</f>
        <v>0</v>
      </c>
      <c r="AR236" s="1005">
        <f>+enero!AR236+Febrero!AR236+'Marzo '!AR236+'Abril '!AR236+'Mayo '!AR236+Junio!AR236+Julio!AR236+Agosto!AR236+Septiembre!AR236+'Octubre '!AR236+Noviembre!AR236+'Diciembre '!AR236</f>
        <v>0</v>
      </c>
      <c r="AS236" s="1005">
        <f>+enero!AS236+Febrero!AS236+'Marzo '!AS236+'Abril '!AS236+'Mayo '!AS236+Junio!AS236+Julio!AS236+Agosto!AS236+Septiembre!AS236+'Octubre '!AS236+Noviembre!AS236+'Diciembre '!AS236</f>
        <v>0</v>
      </c>
      <c r="AT236" s="305" t="s">
        <v>194</v>
      </c>
      <c r="AU236" s="240"/>
      <c r="AV236" s="240"/>
      <c r="BY236" s="227"/>
      <c r="BZ236" s="227"/>
      <c r="CA236" s="227"/>
      <c r="CB236" s="227"/>
      <c r="CC236" s="227"/>
      <c r="CD236" s="227"/>
      <c r="CE236" s="227"/>
      <c r="CF236" s="227"/>
      <c r="CG236" s="494">
        <v>0</v>
      </c>
      <c r="CH236" s="494"/>
      <c r="CI236" s="494"/>
      <c r="CJ236" s="494">
        <v>0</v>
      </c>
      <c r="CK236" s="494"/>
      <c r="CL236" s="494"/>
      <c r="CM236" s="494"/>
      <c r="CN236" s="494"/>
      <c r="CO236" s="227"/>
    </row>
    <row r="237" spans="1:93" s="226" customFormat="1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BY237" s="227"/>
      <c r="BZ237" s="227"/>
      <c r="CA237" s="227"/>
      <c r="CB237" s="227"/>
      <c r="CC237" s="227"/>
      <c r="CD237" s="227"/>
      <c r="CE237" s="227"/>
      <c r="CF237" s="227"/>
      <c r="CG237" s="494"/>
      <c r="CH237" s="494"/>
      <c r="CI237" s="494"/>
      <c r="CJ237" s="494"/>
      <c r="CK237" s="494"/>
      <c r="CL237" s="494"/>
      <c r="CM237" s="494"/>
      <c r="CN237" s="494"/>
      <c r="CO237" s="227"/>
    </row>
    <row r="238" spans="1:93" s="226" customFormat="1" ht="14.25" customHeight="1" x14ac:dyDescent="0.2">
      <c r="A238" s="1146" t="s">
        <v>32</v>
      </c>
      <c r="B238" s="1148"/>
      <c r="C238" s="1338" t="s">
        <v>163</v>
      </c>
      <c r="D238" s="1339"/>
      <c r="E238" s="1340"/>
      <c r="F238" s="1161" t="s">
        <v>177</v>
      </c>
      <c r="G238" s="1162"/>
      <c r="H238" s="1162"/>
      <c r="I238" s="1162"/>
      <c r="J238" s="1162"/>
      <c r="K238" s="1162"/>
      <c r="L238" s="1162"/>
      <c r="M238" s="1162"/>
      <c r="N238" s="1162"/>
      <c r="O238" s="1162"/>
      <c r="P238" s="1162"/>
      <c r="Q238" s="1162"/>
      <c r="R238" s="1162"/>
      <c r="S238" s="1162"/>
      <c r="T238" s="1162"/>
      <c r="U238" s="1162"/>
      <c r="V238" s="1162"/>
      <c r="W238" s="1162"/>
      <c r="X238" s="1162"/>
      <c r="Y238" s="1162"/>
      <c r="Z238" s="1162"/>
      <c r="AA238" s="1162"/>
      <c r="AB238" s="1162"/>
      <c r="AC238" s="1162"/>
      <c r="AD238" s="1162"/>
      <c r="AE238" s="1162"/>
      <c r="AF238" s="1162"/>
      <c r="AG238" s="1162"/>
      <c r="AH238" s="1162"/>
      <c r="AI238" s="1162"/>
      <c r="AJ238" s="1162"/>
      <c r="AK238" s="1162"/>
      <c r="AL238" s="1162"/>
      <c r="AM238" s="1162"/>
      <c r="AN238" s="1162"/>
      <c r="AO238" s="1344"/>
      <c r="AP238" s="1173" t="s">
        <v>249</v>
      </c>
      <c r="AQ238" s="1164" t="s">
        <v>165</v>
      </c>
      <c r="AR238" s="1164" t="s">
        <v>265</v>
      </c>
      <c r="AS238" s="1164" t="s">
        <v>187</v>
      </c>
      <c r="AT238" s="4"/>
      <c r="AU238" s="234"/>
      <c r="AV238" s="234"/>
      <c r="BY238" s="227"/>
      <c r="BZ238" s="227"/>
      <c r="CA238" s="227"/>
      <c r="CB238" s="227"/>
      <c r="CC238" s="227"/>
      <c r="CD238" s="227"/>
      <c r="CE238" s="227"/>
      <c r="CF238" s="227"/>
      <c r="CG238" s="494"/>
      <c r="CH238" s="494"/>
      <c r="CI238" s="494"/>
      <c r="CJ238" s="494"/>
      <c r="CK238" s="494"/>
      <c r="CL238" s="494"/>
      <c r="CM238" s="494"/>
      <c r="CN238" s="494"/>
      <c r="CO238" s="227"/>
    </row>
    <row r="239" spans="1:93" s="226" customFormat="1" x14ac:dyDescent="0.2">
      <c r="A239" s="1158"/>
      <c r="B239" s="1159"/>
      <c r="C239" s="1341"/>
      <c r="D239" s="1342"/>
      <c r="E239" s="1343"/>
      <c r="F239" s="1154" t="s">
        <v>178</v>
      </c>
      <c r="G239" s="1170"/>
      <c r="H239" s="1154" t="s">
        <v>179</v>
      </c>
      <c r="I239" s="1170"/>
      <c r="J239" s="1156" t="s">
        <v>180</v>
      </c>
      <c r="K239" s="1181"/>
      <c r="L239" s="1154" t="s">
        <v>101</v>
      </c>
      <c r="M239" s="1170"/>
      <c r="N239" s="1154" t="s">
        <v>57</v>
      </c>
      <c r="O239" s="1170"/>
      <c r="P239" s="1154" t="s">
        <v>8</v>
      </c>
      <c r="Q239" s="1170"/>
      <c r="R239" s="1171" t="s">
        <v>59</v>
      </c>
      <c r="S239" s="1172"/>
      <c r="T239" s="1171" t="s">
        <v>60</v>
      </c>
      <c r="U239" s="1172"/>
      <c r="V239" s="1171" t="s">
        <v>61</v>
      </c>
      <c r="W239" s="1172"/>
      <c r="X239" s="1171" t="s">
        <v>62</v>
      </c>
      <c r="Y239" s="1172"/>
      <c r="Z239" s="1171" t="s">
        <v>63</v>
      </c>
      <c r="AA239" s="1172"/>
      <c r="AB239" s="1171" t="s">
        <v>64</v>
      </c>
      <c r="AC239" s="1172"/>
      <c r="AD239" s="1171" t="s">
        <v>65</v>
      </c>
      <c r="AE239" s="1172"/>
      <c r="AF239" s="1171" t="s">
        <v>66</v>
      </c>
      <c r="AG239" s="1172"/>
      <c r="AH239" s="1171" t="s">
        <v>67</v>
      </c>
      <c r="AI239" s="1172"/>
      <c r="AJ239" s="1171" t="s">
        <v>68</v>
      </c>
      <c r="AK239" s="1172"/>
      <c r="AL239" s="1171" t="s">
        <v>69</v>
      </c>
      <c r="AM239" s="1172"/>
      <c r="AN239" s="1171" t="s">
        <v>70</v>
      </c>
      <c r="AO239" s="1188"/>
      <c r="AP239" s="1174"/>
      <c r="AQ239" s="1165"/>
      <c r="AR239" s="1179"/>
      <c r="AS239" s="1179"/>
      <c r="AT239" s="454"/>
      <c r="AU239" s="234"/>
      <c r="AV239" s="234"/>
      <c r="BY239" s="227"/>
      <c r="BZ239" s="227"/>
      <c r="CA239" s="227"/>
      <c r="CB239" s="227"/>
      <c r="CC239" s="227"/>
      <c r="CD239" s="227"/>
      <c r="CE239" s="227"/>
      <c r="CF239" s="227"/>
      <c r="CG239" s="494"/>
      <c r="CH239" s="494"/>
      <c r="CI239" s="494"/>
      <c r="CJ239" s="494"/>
      <c r="CK239" s="494"/>
      <c r="CL239" s="494"/>
      <c r="CM239" s="494"/>
      <c r="CN239" s="494"/>
      <c r="CO239" s="227"/>
    </row>
    <row r="240" spans="1:93" s="226" customFormat="1" x14ac:dyDescent="0.2">
      <c r="A240" s="1149"/>
      <c r="B240" s="1151"/>
      <c r="C240" s="203" t="s">
        <v>149</v>
      </c>
      <c r="D240" s="203" t="s">
        <v>30</v>
      </c>
      <c r="E240" s="197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175"/>
      <c r="AQ240" s="1166"/>
      <c r="AR240" s="1180"/>
      <c r="AS240" s="1180"/>
      <c r="AT240" s="454"/>
      <c r="AU240" s="234"/>
      <c r="AV240" s="240"/>
      <c r="BY240" s="227"/>
      <c r="BZ240" s="227"/>
      <c r="CA240" s="227"/>
      <c r="CB240" s="227"/>
      <c r="CC240" s="227"/>
      <c r="CD240" s="227"/>
      <c r="CE240" s="227"/>
      <c r="CF240" s="227"/>
      <c r="CG240" s="494"/>
      <c r="CH240" s="494"/>
      <c r="CI240" s="494"/>
      <c r="CJ240" s="494"/>
      <c r="CK240" s="494"/>
      <c r="CL240" s="494"/>
      <c r="CM240" s="494"/>
      <c r="CN240" s="494"/>
      <c r="CO240" s="227"/>
    </row>
    <row r="241" spans="1:93" s="226" customFormat="1" x14ac:dyDescent="0.2">
      <c r="A241" s="1321" t="s">
        <v>102</v>
      </c>
      <c r="B241" s="1321"/>
      <c r="C241" s="264">
        <f t="shared" ref="C241:C247" si="37">SUM(D241+E241)</f>
        <v>41</v>
      </c>
      <c r="D241" s="264">
        <f t="shared" ref="D241:E243" si="38">SUM(F241+H241+J241+L241+N241+P241+R241+T241+V241+X241+Z241+AB241+AD241+AF241+AH241+AJ241+AL241+AN241)</f>
        <v>27</v>
      </c>
      <c r="E241" s="264">
        <f t="shared" si="38"/>
        <v>14</v>
      </c>
      <c r="F241" s="19">
        <f>+enero!F241+Febrero!F241+'Marzo '!F241+'Abril '!F241+'Mayo '!F241+Junio!F241+Julio!F241+Agosto!F241+Septiembre!F241+'Octubre '!F241+Noviembre!F241+'Diciembre '!F241</f>
        <v>0</v>
      </c>
      <c r="G241" s="19">
        <f>+enero!G241+Febrero!G241+'Marzo '!G241+'Abril '!G241+'Mayo '!G241+Junio!G241+Julio!G241+Agosto!G241+Septiembre!G241+'Octubre '!G241+Noviembre!G241+'Diciembre '!G241</f>
        <v>0</v>
      </c>
      <c r="H241" s="19">
        <f>+enero!H241+Febrero!H241+'Marzo '!H241+'Abril '!H241+'Mayo '!H241+Junio!H241+Julio!H241+Agosto!H241+Septiembre!H241+'Octubre '!H241+Noviembre!H241+'Diciembre '!H241</f>
        <v>0</v>
      </c>
      <c r="I241" s="19">
        <f>+enero!I241+Febrero!I241+'Marzo '!I241+'Abril '!I241+'Mayo '!I241+Junio!I241+Julio!I241+Agosto!I241+Septiembre!I241+'Octubre '!I241+Noviembre!I241+'Diciembre '!I241</f>
        <v>0</v>
      </c>
      <c r="J241" s="19">
        <f>+enero!J241+Febrero!J241+'Marzo '!J241+'Abril '!J241+'Mayo '!J241+Junio!J241+Julio!J241+Agosto!J241+Septiembre!J241+'Octubre '!J241+Noviembre!J241+'Diciembre '!J241</f>
        <v>0</v>
      </c>
      <c r="K241" s="19">
        <f>+enero!K241+Febrero!K241+'Marzo '!K241+'Abril '!K241+'Mayo '!K241+Junio!K241+Julio!K241+Agosto!K241+Septiembre!K241+'Octubre '!K241+Noviembre!K241+'Diciembre '!K241</f>
        <v>0</v>
      </c>
      <c r="L241" s="19">
        <f>+enero!L241+Febrero!L241+'Marzo '!L241+'Abril '!L241+'Mayo '!L241+Junio!L241+Julio!L241+Agosto!L241+Septiembre!L241+'Octubre '!L241+Noviembre!L241+'Diciembre '!L241</f>
        <v>0</v>
      </c>
      <c r="M241" s="19">
        <f>+enero!M241+Febrero!M241+'Marzo '!M241+'Abril '!M241+'Mayo '!M241+Junio!M241+Julio!M241+Agosto!M241+Septiembre!M241+'Octubre '!M241+Noviembre!M241+'Diciembre '!M241</f>
        <v>0</v>
      </c>
      <c r="N241" s="19">
        <f>+enero!N241+Febrero!N241+'Marzo '!N241+'Abril '!N241+'Mayo '!N241+Junio!N241+Julio!N241+Agosto!N241+Septiembre!N241+'Octubre '!N241+Noviembre!N241+'Diciembre '!N241</f>
        <v>1</v>
      </c>
      <c r="O241" s="19">
        <f>+enero!O241+Febrero!O241+'Marzo '!O241+'Abril '!O241+'Mayo '!O241+Junio!O241+Julio!O241+Agosto!O241+Septiembre!O241+'Octubre '!O241+Noviembre!O241+'Diciembre '!O241</f>
        <v>0</v>
      </c>
      <c r="P241" s="19">
        <f>+enero!P241+Febrero!P241+'Marzo '!P241+'Abril '!P241+'Mayo '!P241+Junio!P241+Julio!P241+Agosto!P241+Septiembre!P241+'Octubre '!P241+Noviembre!P241+'Diciembre '!P241</f>
        <v>5</v>
      </c>
      <c r="Q241" s="19">
        <f>+enero!Q241+Febrero!Q241+'Marzo '!Q241+'Abril '!Q241+'Mayo '!Q241+Junio!Q241+Julio!Q241+Agosto!Q241+Septiembre!Q241+'Octubre '!Q241+Noviembre!Q241+'Diciembre '!Q241</f>
        <v>2</v>
      </c>
      <c r="R241" s="19">
        <f>+enero!R241+Febrero!R241+'Marzo '!R241+'Abril '!R241+'Mayo '!R241+Junio!R241+Julio!R241+Agosto!R241+Septiembre!R241+'Octubre '!R241+Noviembre!R241+'Diciembre '!R241</f>
        <v>5</v>
      </c>
      <c r="S241" s="19">
        <f>+enero!S241+Febrero!S241+'Marzo '!S241+'Abril '!S241+'Mayo '!S241+Junio!S241+Julio!S241+Agosto!S241+Septiembre!S241+'Octubre '!S241+Noviembre!S241+'Diciembre '!S241</f>
        <v>3</v>
      </c>
      <c r="T241" s="19">
        <f>+enero!T241+Febrero!T241+'Marzo '!T241+'Abril '!T241+'Mayo '!T241+Junio!T241+Julio!T241+Agosto!T241+Septiembre!T241+'Octubre '!T241+Noviembre!T241+'Diciembre '!T241</f>
        <v>4</v>
      </c>
      <c r="U241" s="19">
        <f>+enero!U241+Febrero!U241+'Marzo '!U241+'Abril '!U241+'Mayo '!U241+Junio!U241+Julio!U241+Agosto!U241+Septiembre!U241+'Octubre '!U241+Noviembre!U241+'Diciembre '!U241</f>
        <v>4</v>
      </c>
      <c r="V241" s="19">
        <f>+enero!V241+Febrero!V241+'Marzo '!V241+'Abril '!V241+'Mayo '!V241+Junio!V241+Julio!V241+Agosto!V241+Septiembre!V241+'Octubre '!V241+Noviembre!V241+'Diciembre '!V241</f>
        <v>4</v>
      </c>
      <c r="W241" s="19">
        <f>+enero!W241+Febrero!W241+'Marzo '!W241+'Abril '!W241+'Mayo '!W241+Junio!W241+Julio!W241+Agosto!W241+Septiembre!W241+'Octubre '!W241+Noviembre!W241+'Diciembre '!W241</f>
        <v>2</v>
      </c>
      <c r="X241" s="19">
        <f>+enero!X241+Febrero!X241+'Marzo '!X241+'Abril '!X241+'Mayo '!X241+Junio!X241+Julio!X241+Agosto!X241+Septiembre!X241+'Octubre '!X241+Noviembre!X241+'Diciembre '!X241</f>
        <v>2</v>
      </c>
      <c r="Y241" s="19">
        <f>+enero!Y241+Febrero!Y241+'Marzo '!Y241+'Abril '!Y241+'Mayo '!Y241+Junio!Y241+Julio!Y241+Agosto!Y241+Septiembre!Y241+'Octubre '!Y241+Noviembre!Y241+'Diciembre '!Y241</f>
        <v>2</v>
      </c>
      <c r="Z241" s="19">
        <f>+enero!Z241+Febrero!Z241+'Marzo '!Z241+'Abril '!Z241+'Mayo '!Z241+Junio!Z241+Julio!Z241+Agosto!Z241+Septiembre!Z241+'Octubre '!Z241+Noviembre!Z241+'Diciembre '!Z241</f>
        <v>2</v>
      </c>
      <c r="AA241" s="19">
        <f>+enero!AA241+Febrero!AA241+'Marzo '!AA241+'Abril '!AA241+'Mayo '!AA241+Junio!AA241+Julio!AA241+Agosto!AA241+Septiembre!AA241+'Octubre '!AA241+Noviembre!AA241+'Diciembre '!AA241</f>
        <v>0</v>
      </c>
      <c r="AB241" s="19">
        <f>+enero!AB241+Febrero!AB241+'Marzo '!AB241+'Abril '!AB241+'Mayo '!AB241+Junio!AB241+Julio!AB241+Agosto!AB241+Septiembre!AB241+'Octubre '!AB241+Noviembre!AB241+'Diciembre '!AB241</f>
        <v>2</v>
      </c>
      <c r="AC241" s="19">
        <f>+enero!AC241+Febrero!AC241+'Marzo '!AC241+'Abril '!AC241+'Mayo '!AC241+Junio!AC241+Julio!AC241+Agosto!AC241+Septiembre!AC241+'Octubre '!AC241+Noviembre!AC241+'Diciembre '!AC241</f>
        <v>0</v>
      </c>
      <c r="AD241" s="19">
        <f>+enero!AD241+Febrero!AD241+'Marzo '!AD241+'Abril '!AD241+'Mayo '!AD241+Junio!AD241+Julio!AD241+Agosto!AD241+Septiembre!AD241+'Octubre '!AD241+Noviembre!AD241+'Diciembre '!AD241</f>
        <v>1</v>
      </c>
      <c r="AE241" s="19">
        <f>+enero!AE241+Febrero!AE241+'Marzo '!AE241+'Abril '!AE241+'Mayo '!AE241+Junio!AE241+Julio!AE241+Agosto!AE241+Septiembre!AE241+'Octubre '!AE241+Noviembre!AE241+'Diciembre '!AE241</f>
        <v>0</v>
      </c>
      <c r="AF241" s="19">
        <f>+enero!AF241+Febrero!AF241+'Marzo '!AF241+'Abril '!AF241+'Mayo '!AF241+Junio!AF241+Julio!AF241+Agosto!AF241+Septiembre!AF241+'Octubre '!AF241+Noviembre!AF241+'Diciembre '!AF241</f>
        <v>1</v>
      </c>
      <c r="AG241" s="19">
        <f>+enero!AG241+Febrero!AG241+'Marzo '!AG241+'Abril '!AG241+'Mayo '!AG241+Junio!AG241+Julio!AG241+Agosto!AG241+Septiembre!AG241+'Octubre '!AG241+Noviembre!AG241+'Diciembre '!AG241</f>
        <v>1</v>
      </c>
      <c r="AH241" s="19">
        <f>+enero!AH241+Febrero!AH241+'Marzo '!AH241+'Abril '!AH241+'Mayo '!AH241+Junio!AH241+Julio!AH241+Agosto!AH241+Septiembre!AH241+'Octubre '!AH241+Noviembre!AH241+'Diciembre '!AH241</f>
        <v>0</v>
      </c>
      <c r="AI241" s="19">
        <f>+enero!AI241+Febrero!AI241+'Marzo '!AI241+'Abril '!AI241+'Mayo '!AI241+Junio!AI241+Julio!AI241+Agosto!AI241+Septiembre!AI241+'Octubre '!AI241+Noviembre!AI241+'Diciembre '!AI241</f>
        <v>0</v>
      </c>
      <c r="AJ241" s="19">
        <f>+enero!AJ241+Febrero!AJ241+'Marzo '!AJ241+'Abril '!AJ241+'Mayo '!AJ241+Junio!AJ241+Julio!AJ241+Agosto!AJ241+Septiembre!AJ241+'Octubre '!AJ241+Noviembre!AJ241+'Diciembre '!AJ241</f>
        <v>0</v>
      </c>
      <c r="AK241" s="19">
        <f>+enero!AK241+Febrero!AK241+'Marzo '!AK241+'Abril '!AK241+'Mayo '!AK241+Junio!AK241+Julio!AK241+Agosto!AK241+Septiembre!AK241+'Octubre '!AK241+Noviembre!AK241+'Diciembre '!AK241</f>
        <v>0</v>
      </c>
      <c r="AL241" s="19">
        <f>+enero!AL241+Febrero!AL241+'Marzo '!AL241+'Abril '!AL241+'Mayo '!AL241+Junio!AL241+Julio!AL241+Agosto!AL241+Septiembre!AL241+'Octubre '!AL241+Noviembre!AL241+'Diciembre '!AL241</f>
        <v>0</v>
      </c>
      <c r="AM241" s="19">
        <f>+enero!AM241+Febrero!AM241+'Marzo '!AM241+'Abril '!AM241+'Mayo '!AM241+Junio!AM241+Julio!AM241+Agosto!AM241+Septiembre!AM241+'Octubre '!AM241+Noviembre!AM241+'Diciembre '!AM241</f>
        <v>0</v>
      </c>
      <c r="AN241" s="19">
        <f>+enero!AN241+Febrero!AN241+'Marzo '!AN241+'Abril '!AN241+'Mayo '!AN241+Junio!AN241+Julio!AN241+Agosto!AN241+Septiembre!AN241+'Octubre '!AN241+Noviembre!AN241+'Diciembre '!AN241</f>
        <v>0</v>
      </c>
      <c r="AO241" s="19">
        <f>+enero!AO241+Febrero!AO241+'Marzo '!AO241+'Abril '!AO241+'Mayo '!AO241+Junio!AO241+Julio!AO241+Agosto!AO241+Septiembre!AO241+'Octubre '!AO241+Noviembre!AO241+'Diciembre '!AO241</f>
        <v>0</v>
      </c>
      <c r="AP241" s="19">
        <f>+enero!AP241+Febrero!AP241+'Marzo '!AP241+'Abril '!AP241+'Mayo '!AP241+Junio!AP241+Julio!AP241+Agosto!AP241+Septiembre!AP241+'Octubre '!AP241+Noviembre!AP241+'Diciembre '!AP241</f>
        <v>1</v>
      </c>
      <c r="AQ241" s="19">
        <f>+enero!AQ241+Febrero!AQ241+'Marzo '!AQ241+'Abril '!AQ241+'Mayo '!AQ241+Junio!AQ241+Julio!AQ241+Agosto!AQ241+Septiembre!AQ241+'Octubre '!AQ241+Noviembre!AQ241+'Diciembre '!AQ241</f>
        <v>0</v>
      </c>
      <c r="AR241" s="19">
        <f>+enero!AR241+Febrero!AR241+'Marzo '!AR241+'Abril '!AR241+'Mayo '!AR241+Junio!AR241+Julio!AR241+Agosto!AR241+Septiembre!AR241+'Octubre '!AR241+Noviembre!AR241+'Diciembre '!AR241</f>
        <v>0</v>
      </c>
      <c r="AS241" s="19">
        <f>+enero!AS241+Febrero!AS241+'Marzo '!AS241+'Abril '!AS241+'Mayo '!AS241+Junio!AS241+Julio!AS241+Agosto!AS241+Septiembre!AS241+'Octubre '!AS241+Noviembre!AS241+'Diciembre '!AS241</f>
        <v>0</v>
      </c>
      <c r="AT241" s="307" t="s">
        <v>194</v>
      </c>
      <c r="AU241" s="240"/>
      <c r="AV241" s="240"/>
      <c r="BY241" s="227"/>
      <c r="BZ241" s="227"/>
      <c r="CA241" s="227"/>
      <c r="CB241" s="227"/>
      <c r="CC241" s="227"/>
      <c r="CD241" s="227"/>
      <c r="CE241" s="227"/>
      <c r="CF241" s="227"/>
      <c r="CG241" s="494">
        <v>0</v>
      </c>
      <c r="CH241" s="494">
        <v>0</v>
      </c>
      <c r="CI241" s="494">
        <v>0</v>
      </c>
      <c r="CJ241" s="494"/>
      <c r="CK241" s="494"/>
      <c r="CL241" s="494"/>
      <c r="CM241" s="494"/>
      <c r="CN241" s="494"/>
      <c r="CO241" s="227"/>
    </row>
    <row r="242" spans="1:93" s="226" customFormat="1" ht="15" thickBot="1" x14ac:dyDescent="0.25">
      <c r="A242" s="1322" t="s">
        <v>166</v>
      </c>
      <c r="B242" s="1322"/>
      <c r="C242" s="271">
        <f t="shared" si="37"/>
        <v>5</v>
      </c>
      <c r="D242" s="271">
        <f t="shared" si="38"/>
        <v>2</v>
      </c>
      <c r="E242" s="271">
        <f t="shared" si="38"/>
        <v>3</v>
      </c>
      <c r="F242" s="19">
        <f>+enero!F242+Febrero!F242+'Marzo '!F242+'Abril '!F242+'Mayo '!F242+Junio!F242+Julio!F242+Agosto!F242+Septiembre!F242+'Octubre '!F242+Noviembre!F242+'Diciembre '!F242</f>
        <v>0</v>
      </c>
      <c r="G242" s="19">
        <f>+enero!G242+Febrero!G242+'Marzo '!G242+'Abril '!G242+'Mayo '!G242+Junio!G242+Julio!G242+Agosto!G242+Septiembre!G242+'Octubre '!G242+Noviembre!G242+'Diciembre '!G242</f>
        <v>1</v>
      </c>
      <c r="H242" s="19">
        <f>+enero!H242+Febrero!H242+'Marzo '!H242+'Abril '!H242+'Mayo '!H242+Junio!H242+Julio!H242+Agosto!H242+Septiembre!H242+'Octubre '!H242+Noviembre!H242+'Diciembre '!H242</f>
        <v>0</v>
      </c>
      <c r="I242" s="19">
        <f>+enero!I242+Febrero!I242+'Marzo '!I242+'Abril '!I242+'Mayo '!I242+Junio!I242+Julio!I242+Agosto!I242+Septiembre!I242+'Octubre '!I242+Noviembre!I242+'Diciembre '!I242</f>
        <v>0</v>
      </c>
      <c r="J242" s="19">
        <f>+enero!J242+Febrero!J242+'Marzo '!J242+'Abril '!J242+'Mayo '!J242+Junio!J242+Julio!J242+Agosto!J242+Septiembre!J242+'Octubre '!J242+Noviembre!J242+'Diciembre '!J242</f>
        <v>0</v>
      </c>
      <c r="K242" s="19">
        <f>+enero!K242+Febrero!K242+'Marzo '!K242+'Abril '!K242+'Mayo '!K242+Junio!K242+Julio!K242+Agosto!K242+Septiembre!K242+'Octubre '!K242+Noviembre!K242+'Diciembre '!K242</f>
        <v>0</v>
      </c>
      <c r="L242" s="19">
        <f>+enero!L242+Febrero!L242+'Marzo '!L242+'Abril '!L242+'Mayo '!L242+Junio!L242+Julio!L242+Agosto!L242+Septiembre!L242+'Octubre '!L242+Noviembre!L242+'Diciembre '!L242</f>
        <v>0</v>
      </c>
      <c r="M242" s="19">
        <f>+enero!M242+Febrero!M242+'Marzo '!M242+'Abril '!M242+'Mayo '!M242+Junio!M242+Julio!M242+Agosto!M242+Septiembre!M242+'Octubre '!M242+Noviembre!M242+'Diciembre '!M242</f>
        <v>0</v>
      </c>
      <c r="N242" s="19">
        <f>+enero!N242+Febrero!N242+'Marzo '!N242+'Abril '!N242+'Mayo '!N242+Junio!N242+Julio!N242+Agosto!N242+Septiembre!N242+'Octubre '!N242+Noviembre!N242+'Diciembre '!N242</f>
        <v>0</v>
      </c>
      <c r="O242" s="19">
        <f>+enero!O242+Febrero!O242+'Marzo '!O242+'Abril '!O242+'Mayo '!O242+Junio!O242+Julio!O242+Agosto!O242+Septiembre!O242+'Octubre '!O242+Noviembre!O242+'Diciembre '!O242</f>
        <v>0</v>
      </c>
      <c r="P242" s="19">
        <f>+enero!P242+Febrero!P242+'Marzo '!P242+'Abril '!P242+'Mayo '!P242+Junio!P242+Julio!P242+Agosto!P242+Septiembre!P242+'Octubre '!P242+Noviembre!P242+'Diciembre '!P242</f>
        <v>1</v>
      </c>
      <c r="Q242" s="19">
        <f>+enero!Q242+Febrero!Q242+'Marzo '!Q242+'Abril '!Q242+'Mayo '!Q242+Junio!Q242+Julio!Q242+Agosto!Q242+Septiembre!Q242+'Octubre '!Q242+Noviembre!Q242+'Diciembre '!Q242</f>
        <v>1</v>
      </c>
      <c r="R242" s="19">
        <f>+enero!R242+Febrero!R242+'Marzo '!R242+'Abril '!R242+'Mayo '!R242+Junio!R242+Julio!R242+Agosto!R242+Septiembre!R242+'Octubre '!R242+Noviembre!R242+'Diciembre '!R242</f>
        <v>0</v>
      </c>
      <c r="S242" s="19">
        <f>+enero!S242+Febrero!S242+'Marzo '!S242+'Abril '!S242+'Mayo '!S242+Junio!S242+Julio!S242+Agosto!S242+Septiembre!S242+'Octubre '!S242+Noviembre!S242+'Diciembre '!S242</f>
        <v>0</v>
      </c>
      <c r="T242" s="19">
        <f>+enero!T242+Febrero!T242+'Marzo '!T242+'Abril '!T242+'Mayo '!T242+Junio!T242+Julio!T242+Agosto!T242+Septiembre!T242+'Octubre '!T242+Noviembre!T242+'Diciembre '!T242</f>
        <v>0</v>
      </c>
      <c r="U242" s="19">
        <f>+enero!U242+Febrero!U242+'Marzo '!U242+'Abril '!U242+'Mayo '!U242+Junio!U242+Julio!U242+Agosto!U242+Septiembre!U242+'Octubre '!U242+Noviembre!U242+'Diciembre '!U242</f>
        <v>0</v>
      </c>
      <c r="V242" s="19">
        <f>+enero!V242+Febrero!V242+'Marzo '!V242+'Abril '!V242+'Mayo '!V242+Junio!V242+Julio!V242+Agosto!V242+Septiembre!V242+'Octubre '!V242+Noviembre!V242+'Diciembre '!V242</f>
        <v>0</v>
      </c>
      <c r="W242" s="19">
        <f>+enero!W242+Febrero!W242+'Marzo '!W242+'Abril '!W242+'Mayo '!W242+Junio!W242+Julio!W242+Agosto!W242+Septiembre!W242+'Octubre '!W242+Noviembre!W242+'Diciembre '!W242</f>
        <v>0</v>
      </c>
      <c r="X242" s="19">
        <f>+enero!X242+Febrero!X242+'Marzo '!X242+'Abril '!X242+'Mayo '!X242+Junio!X242+Julio!X242+Agosto!X242+Septiembre!X242+'Octubre '!X242+Noviembre!X242+'Diciembre '!X242</f>
        <v>1</v>
      </c>
      <c r="Y242" s="19">
        <f>+enero!Y242+Febrero!Y242+'Marzo '!Y242+'Abril '!Y242+'Mayo '!Y242+Junio!Y242+Julio!Y242+Agosto!Y242+Septiembre!Y242+'Octubre '!Y242+Noviembre!Y242+'Diciembre '!Y242</f>
        <v>0</v>
      </c>
      <c r="Z242" s="19">
        <f>+enero!Z242+Febrero!Z242+'Marzo '!Z242+'Abril '!Z242+'Mayo '!Z242+Junio!Z242+Julio!Z242+Agosto!Z242+Septiembre!Z242+'Octubre '!Z242+Noviembre!Z242+'Diciembre '!Z242</f>
        <v>0</v>
      </c>
      <c r="AA242" s="19">
        <f>+enero!AA242+Febrero!AA242+'Marzo '!AA242+'Abril '!AA242+'Mayo '!AA242+Junio!AA242+Julio!AA242+Agosto!AA242+Septiembre!AA242+'Octubre '!AA242+Noviembre!AA242+'Diciembre '!AA242</f>
        <v>0</v>
      </c>
      <c r="AB242" s="19">
        <f>+enero!AB242+Febrero!AB242+'Marzo '!AB242+'Abril '!AB242+'Mayo '!AB242+Junio!AB242+Julio!AB242+Agosto!AB242+Septiembre!AB242+'Octubre '!AB242+Noviembre!AB242+'Diciembre '!AB242</f>
        <v>0</v>
      </c>
      <c r="AC242" s="19">
        <f>+enero!AC242+Febrero!AC242+'Marzo '!AC242+'Abril '!AC242+'Mayo '!AC242+Junio!AC242+Julio!AC242+Agosto!AC242+Septiembre!AC242+'Octubre '!AC242+Noviembre!AC242+'Diciembre '!AC242</f>
        <v>0</v>
      </c>
      <c r="AD242" s="19">
        <f>+enero!AD242+Febrero!AD242+'Marzo '!AD242+'Abril '!AD242+'Mayo '!AD242+Junio!AD242+Julio!AD242+Agosto!AD242+Septiembre!AD242+'Octubre '!AD242+Noviembre!AD242+'Diciembre '!AD242</f>
        <v>0</v>
      </c>
      <c r="AE242" s="19">
        <f>+enero!AE242+Febrero!AE242+'Marzo '!AE242+'Abril '!AE242+'Mayo '!AE242+Junio!AE242+Julio!AE242+Agosto!AE242+Septiembre!AE242+'Octubre '!AE242+Noviembre!AE242+'Diciembre '!AE242</f>
        <v>1</v>
      </c>
      <c r="AF242" s="19">
        <f>+enero!AF242+Febrero!AF242+'Marzo '!AF242+'Abril '!AF242+'Mayo '!AF242+Junio!AF242+Julio!AF242+Agosto!AF242+Septiembre!AF242+'Octubre '!AF242+Noviembre!AF242+'Diciembre '!AF242</f>
        <v>0</v>
      </c>
      <c r="AG242" s="19">
        <f>+enero!AG242+Febrero!AG242+'Marzo '!AG242+'Abril '!AG242+'Mayo '!AG242+Junio!AG242+Julio!AG242+Agosto!AG242+Septiembre!AG242+'Octubre '!AG242+Noviembre!AG242+'Diciembre '!AG242</f>
        <v>0</v>
      </c>
      <c r="AH242" s="19">
        <f>+enero!AH242+Febrero!AH242+'Marzo '!AH242+'Abril '!AH242+'Mayo '!AH242+Junio!AH242+Julio!AH242+Agosto!AH242+Septiembre!AH242+'Octubre '!AH242+Noviembre!AH242+'Diciembre '!AH242</f>
        <v>0</v>
      </c>
      <c r="AI242" s="19">
        <f>+enero!AI242+Febrero!AI242+'Marzo '!AI242+'Abril '!AI242+'Mayo '!AI242+Junio!AI242+Julio!AI242+Agosto!AI242+Septiembre!AI242+'Octubre '!AI242+Noviembre!AI242+'Diciembre '!AI242</f>
        <v>0</v>
      </c>
      <c r="AJ242" s="19">
        <f>+enero!AJ242+Febrero!AJ242+'Marzo '!AJ242+'Abril '!AJ242+'Mayo '!AJ242+Junio!AJ242+Julio!AJ242+Agosto!AJ242+Septiembre!AJ242+'Octubre '!AJ242+Noviembre!AJ242+'Diciembre '!AJ242</f>
        <v>0</v>
      </c>
      <c r="AK242" s="19">
        <f>+enero!AK242+Febrero!AK242+'Marzo '!AK242+'Abril '!AK242+'Mayo '!AK242+Junio!AK242+Julio!AK242+Agosto!AK242+Septiembre!AK242+'Octubre '!AK242+Noviembre!AK242+'Diciembre '!AK242</f>
        <v>0</v>
      </c>
      <c r="AL242" s="19">
        <f>+enero!AL242+Febrero!AL242+'Marzo '!AL242+'Abril '!AL242+'Mayo '!AL242+Junio!AL242+Julio!AL242+Agosto!AL242+Septiembre!AL242+'Octubre '!AL242+Noviembre!AL242+'Diciembre '!AL242</f>
        <v>0</v>
      </c>
      <c r="AM242" s="19">
        <f>+enero!AM242+Febrero!AM242+'Marzo '!AM242+'Abril '!AM242+'Mayo '!AM242+Junio!AM242+Julio!AM242+Agosto!AM242+Septiembre!AM242+'Octubre '!AM242+Noviembre!AM242+'Diciembre '!AM242</f>
        <v>0</v>
      </c>
      <c r="AN242" s="19">
        <f>+enero!AN242+Febrero!AN242+'Marzo '!AN242+'Abril '!AN242+'Mayo '!AN242+Junio!AN242+Julio!AN242+Agosto!AN242+Septiembre!AN242+'Octubre '!AN242+Noviembre!AN242+'Diciembre '!AN242</f>
        <v>0</v>
      </c>
      <c r="AO242" s="19">
        <f>+enero!AO242+Febrero!AO242+'Marzo '!AO242+'Abril '!AO242+'Mayo '!AO242+Junio!AO242+Julio!AO242+Agosto!AO242+Septiembre!AO242+'Octubre '!AO242+Noviembre!AO242+'Diciembre '!AO242</f>
        <v>0</v>
      </c>
      <c r="AP242" s="19">
        <f>+enero!AP242+Febrero!AP242+'Marzo '!AP242+'Abril '!AP242+'Mayo '!AP242+Junio!AP242+Julio!AP242+Agosto!AP242+Septiembre!AP242+'Octubre '!AP242+Noviembre!AP242+'Diciembre '!AP242</f>
        <v>0</v>
      </c>
      <c r="AQ242" s="19">
        <f>+enero!AQ242+Febrero!AQ242+'Marzo '!AQ242+'Abril '!AQ242+'Mayo '!AQ242+Junio!AQ242+Julio!AQ242+Agosto!AQ242+Septiembre!AQ242+'Octubre '!AQ242+Noviembre!AQ242+'Diciembre '!AQ242</f>
        <v>0</v>
      </c>
      <c r="AR242" s="19">
        <f>+enero!AR242+Febrero!AR242+'Marzo '!AR242+'Abril '!AR242+'Mayo '!AR242+Junio!AR242+Julio!AR242+Agosto!AR242+Septiembre!AR242+'Octubre '!AR242+Noviembre!AR242+'Diciembre '!AR242</f>
        <v>0</v>
      </c>
      <c r="AS242" s="19">
        <f>+enero!AS242+Febrero!AS242+'Marzo '!AS242+'Abril '!AS242+'Mayo '!AS242+Junio!AS242+Julio!AS242+Agosto!AS242+Septiembre!AS242+'Octubre '!AS242+Noviembre!AS242+'Diciembre '!AS242</f>
        <v>0</v>
      </c>
      <c r="AT242" s="305" t="s">
        <v>194</v>
      </c>
      <c r="AU242" s="240"/>
      <c r="AV242" s="240"/>
      <c r="BY242" s="227"/>
      <c r="BZ242" s="227"/>
      <c r="CA242" s="227"/>
      <c r="CB242" s="227"/>
      <c r="CC242" s="227"/>
      <c r="CD242" s="227"/>
      <c r="CE242" s="227"/>
      <c r="CF242" s="227"/>
      <c r="CG242" s="494">
        <v>0</v>
      </c>
      <c r="CH242" s="494">
        <v>0</v>
      </c>
      <c r="CI242" s="494">
        <v>0</v>
      </c>
      <c r="CJ242" s="494"/>
      <c r="CK242" s="494"/>
      <c r="CL242" s="494"/>
      <c r="CM242" s="494"/>
      <c r="CN242" s="494"/>
      <c r="CO242" s="227"/>
    </row>
    <row r="243" spans="1:93" s="226" customFormat="1" ht="15" thickTop="1" x14ac:dyDescent="0.2">
      <c r="A243" s="1323" t="s">
        <v>271</v>
      </c>
      <c r="B243" s="1324"/>
      <c r="C243" s="457">
        <f t="shared" si="37"/>
        <v>3</v>
      </c>
      <c r="D243" s="457">
        <f t="shared" si="38"/>
        <v>1</v>
      </c>
      <c r="E243" s="457">
        <f t="shared" si="38"/>
        <v>2</v>
      </c>
      <c r="F243" s="19">
        <f>+enero!F243+Febrero!F243+'Marzo '!F243+'Abril '!F243+'Mayo '!F243+Junio!F243+Julio!F243+Agosto!F243+Septiembre!F243+'Octubre '!F243+Noviembre!F243+'Diciembre '!F243</f>
        <v>0</v>
      </c>
      <c r="G243" s="19">
        <f>+enero!G243+Febrero!G243+'Marzo '!G243+'Abril '!G243+'Mayo '!G243+Junio!G243+Julio!G243+Agosto!G243+Septiembre!G243+'Octubre '!G243+Noviembre!G243+'Diciembre '!G243</f>
        <v>0</v>
      </c>
      <c r="H243" s="19">
        <f>+enero!H243+Febrero!H243+'Marzo '!H243+'Abril '!H243+'Mayo '!H243+Junio!H243+Julio!H243+Agosto!H243+Septiembre!H243+'Octubre '!H243+Noviembre!H243+'Diciembre '!H243</f>
        <v>0</v>
      </c>
      <c r="I243" s="19">
        <f>+enero!I243+Febrero!I243+'Marzo '!I243+'Abril '!I243+'Mayo '!I243+Junio!I243+Julio!I243+Agosto!I243+Septiembre!I243+'Octubre '!I243+Noviembre!I243+'Diciembre '!I243</f>
        <v>0</v>
      </c>
      <c r="J243" s="19">
        <f>+enero!J243+Febrero!J243+'Marzo '!J243+'Abril '!J243+'Mayo '!J243+Junio!J243+Julio!J243+Agosto!J243+Septiembre!J243+'Octubre '!J243+Noviembre!J243+'Diciembre '!J243</f>
        <v>0</v>
      </c>
      <c r="K243" s="19">
        <f>+enero!K243+Febrero!K243+'Marzo '!K243+'Abril '!K243+'Mayo '!K243+Junio!K243+Julio!K243+Agosto!K243+Septiembre!K243+'Octubre '!K243+Noviembre!K243+'Diciembre '!K243</f>
        <v>0</v>
      </c>
      <c r="L243" s="19">
        <f>+enero!L243+Febrero!L243+'Marzo '!L243+'Abril '!L243+'Mayo '!L243+Junio!L243+Julio!L243+Agosto!L243+Septiembre!L243+'Octubre '!L243+Noviembre!L243+'Diciembre '!L243</f>
        <v>0</v>
      </c>
      <c r="M243" s="19">
        <f>+enero!M243+Febrero!M243+'Marzo '!M243+'Abril '!M243+'Mayo '!M243+Junio!M243+Julio!M243+Agosto!M243+Septiembre!M243+'Octubre '!M243+Noviembre!M243+'Diciembre '!M243</f>
        <v>0</v>
      </c>
      <c r="N243" s="19">
        <f>+enero!N243+Febrero!N243+'Marzo '!N243+'Abril '!N243+'Mayo '!N243+Junio!N243+Julio!N243+Agosto!N243+Septiembre!N243+'Octubre '!N243+Noviembre!N243+'Diciembre '!N243</f>
        <v>0</v>
      </c>
      <c r="O243" s="19">
        <f>+enero!O243+Febrero!O243+'Marzo '!O243+'Abril '!O243+'Mayo '!O243+Junio!O243+Julio!O243+Agosto!O243+Septiembre!O243+'Octubre '!O243+Noviembre!O243+'Diciembre '!O243</f>
        <v>0</v>
      </c>
      <c r="P243" s="19">
        <f>+enero!P243+Febrero!P243+'Marzo '!P243+'Abril '!P243+'Mayo '!P243+Junio!P243+Julio!P243+Agosto!P243+Septiembre!P243+'Octubre '!P243+Noviembre!P243+'Diciembre '!P243</f>
        <v>0</v>
      </c>
      <c r="Q243" s="19">
        <f>+enero!Q243+Febrero!Q243+'Marzo '!Q243+'Abril '!Q243+'Mayo '!Q243+Junio!Q243+Julio!Q243+Agosto!Q243+Septiembre!Q243+'Octubre '!Q243+Noviembre!Q243+'Diciembre '!Q243</f>
        <v>0</v>
      </c>
      <c r="R243" s="19">
        <f>+enero!R243+Febrero!R243+'Marzo '!R243+'Abril '!R243+'Mayo '!R243+Junio!R243+Julio!R243+Agosto!R243+Septiembre!R243+'Octubre '!R243+Noviembre!R243+'Diciembre '!R243</f>
        <v>0</v>
      </c>
      <c r="S243" s="19">
        <f>+enero!S243+Febrero!S243+'Marzo '!S243+'Abril '!S243+'Mayo '!S243+Junio!S243+Julio!S243+Agosto!S243+Septiembre!S243+'Octubre '!S243+Noviembre!S243+'Diciembre '!S243</f>
        <v>0</v>
      </c>
      <c r="T243" s="19">
        <f>+enero!T243+Febrero!T243+'Marzo '!T243+'Abril '!T243+'Mayo '!T243+Junio!T243+Julio!T243+Agosto!T243+Septiembre!T243+'Octubre '!T243+Noviembre!T243+'Diciembre '!T243</f>
        <v>0</v>
      </c>
      <c r="U243" s="19">
        <f>+enero!U243+Febrero!U243+'Marzo '!U243+'Abril '!U243+'Mayo '!U243+Junio!U243+Julio!U243+Agosto!U243+Septiembre!U243+'Octubre '!U243+Noviembre!U243+'Diciembre '!U243</f>
        <v>0</v>
      </c>
      <c r="V243" s="19">
        <f>+enero!V243+Febrero!V243+'Marzo '!V243+'Abril '!V243+'Mayo '!V243+Junio!V243+Julio!V243+Agosto!V243+Septiembre!V243+'Octubre '!V243+Noviembre!V243+'Diciembre '!V243</f>
        <v>0</v>
      </c>
      <c r="W243" s="19">
        <f>+enero!W243+Febrero!W243+'Marzo '!W243+'Abril '!W243+'Mayo '!W243+Junio!W243+Julio!W243+Agosto!W243+Septiembre!W243+'Octubre '!W243+Noviembre!W243+'Diciembre '!W243</f>
        <v>0</v>
      </c>
      <c r="X243" s="19">
        <f>+enero!X243+Febrero!X243+'Marzo '!X243+'Abril '!X243+'Mayo '!X243+Junio!X243+Julio!X243+Agosto!X243+Septiembre!X243+'Octubre '!X243+Noviembre!X243+'Diciembre '!X243</f>
        <v>0</v>
      </c>
      <c r="Y243" s="19">
        <f>+enero!Y243+Febrero!Y243+'Marzo '!Y243+'Abril '!Y243+'Mayo '!Y243+Junio!Y243+Julio!Y243+Agosto!Y243+Septiembre!Y243+'Octubre '!Y243+Noviembre!Y243+'Diciembre '!Y243</f>
        <v>1</v>
      </c>
      <c r="Z243" s="19">
        <f>+enero!Z243+Febrero!Z243+'Marzo '!Z243+'Abril '!Z243+'Mayo '!Z243+Junio!Z243+Julio!Z243+Agosto!Z243+Septiembre!Z243+'Octubre '!Z243+Noviembre!Z243+'Diciembre '!Z243</f>
        <v>0</v>
      </c>
      <c r="AA243" s="19">
        <f>+enero!AA243+Febrero!AA243+'Marzo '!AA243+'Abril '!AA243+'Mayo '!AA243+Junio!AA243+Julio!AA243+Agosto!AA243+Septiembre!AA243+'Octubre '!AA243+Noviembre!AA243+'Diciembre '!AA243</f>
        <v>0</v>
      </c>
      <c r="AB243" s="19">
        <f>+enero!AB243+Febrero!AB243+'Marzo '!AB243+'Abril '!AB243+'Mayo '!AB243+Junio!AB243+Julio!AB243+Agosto!AB243+Septiembre!AB243+'Octubre '!AB243+Noviembre!AB243+'Diciembre '!AB243</f>
        <v>0</v>
      </c>
      <c r="AC243" s="19">
        <f>+enero!AC243+Febrero!AC243+'Marzo '!AC243+'Abril '!AC243+'Mayo '!AC243+Junio!AC243+Julio!AC243+Agosto!AC243+Septiembre!AC243+'Octubre '!AC243+Noviembre!AC243+'Diciembre '!AC243</f>
        <v>0</v>
      </c>
      <c r="AD243" s="19">
        <f>+enero!AD243+Febrero!AD243+'Marzo '!AD243+'Abril '!AD243+'Mayo '!AD243+Junio!AD243+Julio!AD243+Agosto!AD243+Septiembre!AD243+'Octubre '!AD243+Noviembre!AD243+'Diciembre '!AD243</f>
        <v>0</v>
      </c>
      <c r="AE243" s="19">
        <f>+enero!AE243+Febrero!AE243+'Marzo '!AE243+'Abril '!AE243+'Mayo '!AE243+Junio!AE243+Julio!AE243+Agosto!AE243+Septiembre!AE243+'Octubre '!AE243+Noviembre!AE243+'Diciembre '!AE243</f>
        <v>1</v>
      </c>
      <c r="AF243" s="19">
        <f>+enero!AF243+Febrero!AF243+'Marzo '!AF243+'Abril '!AF243+'Mayo '!AF243+Junio!AF243+Julio!AF243+Agosto!AF243+Septiembre!AF243+'Octubre '!AF243+Noviembre!AF243+'Diciembre '!AF243</f>
        <v>1</v>
      </c>
      <c r="AG243" s="19">
        <f>+enero!AG243+Febrero!AG243+'Marzo '!AG243+'Abril '!AG243+'Mayo '!AG243+Junio!AG243+Julio!AG243+Agosto!AG243+Septiembre!AG243+'Octubre '!AG243+Noviembre!AG243+'Diciembre '!AG243</f>
        <v>0</v>
      </c>
      <c r="AH243" s="19">
        <f>+enero!AH243+Febrero!AH243+'Marzo '!AH243+'Abril '!AH243+'Mayo '!AH243+Junio!AH243+Julio!AH243+Agosto!AH243+Septiembre!AH243+'Octubre '!AH243+Noviembre!AH243+'Diciembre '!AH243</f>
        <v>0</v>
      </c>
      <c r="AI243" s="19">
        <f>+enero!AI243+Febrero!AI243+'Marzo '!AI243+'Abril '!AI243+'Mayo '!AI243+Junio!AI243+Julio!AI243+Agosto!AI243+Septiembre!AI243+'Octubre '!AI243+Noviembre!AI243+'Diciembre '!AI243</f>
        <v>0</v>
      </c>
      <c r="AJ243" s="19">
        <f>+enero!AJ243+Febrero!AJ243+'Marzo '!AJ243+'Abril '!AJ243+'Mayo '!AJ243+Junio!AJ243+Julio!AJ243+Agosto!AJ243+Septiembre!AJ243+'Octubre '!AJ243+Noviembre!AJ243+'Diciembre '!AJ243</f>
        <v>0</v>
      </c>
      <c r="AK243" s="19">
        <f>+enero!AK243+Febrero!AK243+'Marzo '!AK243+'Abril '!AK243+'Mayo '!AK243+Junio!AK243+Julio!AK243+Agosto!AK243+Septiembre!AK243+'Octubre '!AK243+Noviembre!AK243+'Diciembre '!AK243</f>
        <v>0</v>
      </c>
      <c r="AL243" s="19">
        <f>+enero!AL243+Febrero!AL243+'Marzo '!AL243+'Abril '!AL243+'Mayo '!AL243+Junio!AL243+Julio!AL243+Agosto!AL243+Septiembre!AL243+'Octubre '!AL243+Noviembre!AL243+'Diciembre '!AL243</f>
        <v>0</v>
      </c>
      <c r="AM243" s="19">
        <f>+enero!AM243+Febrero!AM243+'Marzo '!AM243+'Abril '!AM243+'Mayo '!AM243+Junio!AM243+Julio!AM243+Agosto!AM243+Septiembre!AM243+'Octubre '!AM243+Noviembre!AM243+'Diciembre '!AM243</f>
        <v>0</v>
      </c>
      <c r="AN243" s="19">
        <f>+enero!AN243+Febrero!AN243+'Marzo '!AN243+'Abril '!AN243+'Mayo '!AN243+Junio!AN243+Julio!AN243+Agosto!AN243+Septiembre!AN243+'Octubre '!AN243+Noviembre!AN243+'Diciembre '!AN243</f>
        <v>0</v>
      </c>
      <c r="AO243" s="19">
        <f>+enero!AO243+Febrero!AO243+'Marzo '!AO243+'Abril '!AO243+'Mayo '!AO243+Junio!AO243+Julio!AO243+Agosto!AO243+Septiembre!AO243+'Octubre '!AO243+Noviembre!AO243+'Diciembre '!AO243</f>
        <v>0</v>
      </c>
      <c r="AP243" s="19">
        <f>+enero!AP243+Febrero!AP243+'Marzo '!AP243+'Abril '!AP243+'Mayo '!AP243+Junio!AP243+Julio!AP243+Agosto!AP243+Septiembre!AP243+'Octubre '!AP243+Noviembre!AP243+'Diciembre '!AP243</f>
        <v>0</v>
      </c>
      <c r="AQ243" s="19">
        <f>+enero!AQ243+Febrero!AQ243+'Marzo '!AQ243+'Abril '!AQ243+'Mayo '!AQ243+Junio!AQ243+Julio!AQ243+Agosto!AQ243+Septiembre!AQ243+'Octubre '!AQ243+Noviembre!AQ243+'Diciembre '!AQ243</f>
        <v>0</v>
      </c>
      <c r="AR243" s="19">
        <f>+enero!AR243+Febrero!AR243+'Marzo '!AR243+'Abril '!AR243+'Mayo '!AR243+Junio!AR243+Julio!AR243+Agosto!AR243+Septiembre!AR243+'Octubre '!AR243+Noviembre!AR243+'Diciembre '!AR243</f>
        <v>0</v>
      </c>
      <c r="AS243" s="19">
        <f>+enero!AS243+Febrero!AS243+'Marzo '!AS243+'Abril '!AS243+'Mayo '!AS243+Junio!AS243+Julio!AS243+Agosto!AS243+Septiembre!AS243+'Octubre '!AS243+Noviembre!AS243+'Diciembre '!AS243</f>
        <v>0</v>
      </c>
      <c r="AT243" s="306" t="s">
        <v>194</v>
      </c>
      <c r="AU243" s="240"/>
      <c r="AV243" s="229"/>
      <c r="BY243" s="227"/>
      <c r="BZ243" s="227"/>
      <c r="CA243" s="227"/>
      <c r="CB243" s="227"/>
      <c r="CC243" s="227"/>
      <c r="CD243" s="227"/>
      <c r="CE243" s="227"/>
      <c r="CF243" s="227"/>
      <c r="CG243" s="494">
        <v>0</v>
      </c>
      <c r="CH243" s="494">
        <v>0</v>
      </c>
      <c r="CI243" s="494">
        <v>0</v>
      </c>
      <c r="CJ243" s="494"/>
      <c r="CK243" s="494"/>
      <c r="CL243" s="494"/>
      <c r="CM243" s="494"/>
      <c r="CN243" s="494"/>
      <c r="CO243" s="227"/>
    </row>
    <row r="244" spans="1:93" s="226" customFormat="1" ht="23.25" customHeight="1" thickBot="1" x14ac:dyDescent="0.25">
      <c r="A244" s="1319" t="s">
        <v>272</v>
      </c>
      <c r="B244" s="1320"/>
      <c r="C244" s="462">
        <f t="shared" si="37"/>
        <v>1</v>
      </c>
      <c r="D244" s="462">
        <f>SUM(F244+H244)</f>
        <v>1</v>
      </c>
      <c r="E244" s="462">
        <f>SUM(G244+I244)</f>
        <v>0</v>
      </c>
      <c r="F244" s="19">
        <f>+enero!F244+Febrero!F244+'Marzo '!F244+'Abril '!F244+'Mayo '!F244+Junio!F244+Julio!F244+Agosto!F244+Septiembre!F244+'Octubre '!F244+Noviembre!F244+'Diciembre '!F244</f>
        <v>1</v>
      </c>
      <c r="G244" s="19">
        <f>+enero!G244+Febrero!G244+'Marzo '!G244+'Abril '!G244+'Mayo '!G244+Junio!G244+Julio!G244+Agosto!G244+Septiembre!G244+'Octubre '!G244+Noviembre!G244+'Diciembre '!G244</f>
        <v>0</v>
      </c>
      <c r="H244" s="19">
        <f>+enero!H244+Febrero!H244+'Marzo '!H244+'Abril '!H244+'Mayo '!H244+Junio!H244+Julio!H244+Agosto!H244+Septiembre!H244+'Octubre '!H244+Noviembre!H244+'Diciembre '!H244</f>
        <v>0</v>
      </c>
      <c r="I244" s="19">
        <f>+enero!I244+Febrero!I244+'Marzo '!I244+'Abril '!I244+'Mayo '!I244+Junio!I244+Julio!I244+Agosto!I244+Septiembre!I244+'Octubre '!I244+Noviembre!I244+'Diciembre '!I244</f>
        <v>0</v>
      </c>
      <c r="J244" s="1007">
        <f>+enero!J244+Febrero!J244+'Marzo '!J244+'Abril '!J244+'Mayo '!J244+Junio!J244+Julio!J244+Agosto!J244+Septiembre!J244+'Octubre '!J244+Noviembre!J244+'Diciembre '!J244</f>
        <v>0</v>
      </c>
      <c r="K244" s="1007">
        <f>+enero!K244+Febrero!K244+'Marzo '!K244+'Abril '!K244+'Mayo '!K244+Junio!K244+Julio!K244+Agosto!K244+Septiembre!K244+'Octubre '!K244+Noviembre!K244+'Diciembre '!K244</f>
        <v>0</v>
      </c>
      <c r="L244" s="1007">
        <f>+enero!L244+Febrero!L244+'Marzo '!L244+'Abril '!L244+'Mayo '!L244+Junio!L244+Julio!L244+Agosto!L244+Septiembre!L244+'Octubre '!L244+Noviembre!L244+'Diciembre '!L244</f>
        <v>0</v>
      </c>
      <c r="M244" s="1007">
        <f>+enero!M244+Febrero!M244+'Marzo '!M244+'Abril '!M244+'Mayo '!M244+Junio!M244+Julio!M244+Agosto!M244+Septiembre!M244+'Octubre '!M244+Noviembre!M244+'Diciembre '!M244</f>
        <v>0</v>
      </c>
      <c r="N244" s="1007">
        <f>+enero!N244+Febrero!N244+'Marzo '!N244+'Abril '!N244+'Mayo '!N244+Junio!N244+Julio!N244+Agosto!N244+Septiembre!N244+'Octubre '!N244+Noviembre!N244+'Diciembre '!N244</f>
        <v>0</v>
      </c>
      <c r="O244" s="1007">
        <f>+enero!O244+Febrero!O244+'Marzo '!O244+'Abril '!O244+'Mayo '!O244+Junio!O244+Julio!O244+Agosto!O244+Septiembre!O244+'Octubre '!O244+Noviembre!O244+'Diciembre '!O244</f>
        <v>0</v>
      </c>
      <c r="P244" s="1007">
        <f>+enero!P244+Febrero!P244+'Marzo '!P244+'Abril '!P244+'Mayo '!P244+Junio!P244+Julio!P244+Agosto!P244+Septiembre!P244+'Octubre '!P244+Noviembre!P244+'Diciembre '!P244</f>
        <v>0</v>
      </c>
      <c r="Q244" s="1007">
        <f>+enero!Q244+Febrero!Q244+'Marzo '!Q244+'Abril '!Q244+'Mayo '!Q244+Junio!Q244+Julio!Q244+Agosto!Q244+Septiembre!Q244+'Octubre '!Q244+Noviembre!Q244+'Diciembre '!Q244</f>
        <v>0</v>
      </c>
      <c r="R244" s="1007">
        <f>+enero!R244+Febrero!R244+'Marzo '!R244+'Abril '!R244+'Mayo '!R244+Junio!R244+Julio!R244+Agosto!R244+Septiembre!R244+'Octubre '!R244+Noviembre!R244+'Diciembre '!R244</f>
        <v>0</v>
      </c>
      <c r="S244" s="1007">
        <f>+enero!S244+Febrero!S244+'Marzo '!S244+'Abril '!S244+'Mayo '!S244+Junio!S244+Julio!S244+Agosto!S244+Septiembre!S244+'Octubre '!S244+Noviembre!S244+'Diciembre '!S244</f>
        <v>0</v>
      </c>
      <c r="T244" s="1007">
        <f>+enero!T244+Febrero!T244+'Marzo '!T244+'Abril '!T244+'Mayo '!T244+Junio!T244+Julio!T244+Agosto!T244+Septiembre!T244+'Octubre '!T244+Noviembre!T244+'Diciembre '!T244</f>
        <v>0</v>
      </c>
      <c r="U244" s="1007">
        <f>+enero!U244+Febrero!U244+'Marzo '!U244+'Abril '!U244+'Mayo '!U244+Junio!U244+Julio!U244+Agosto!U244+Septiembre!U244+'Octubre '!U244+Noviembre!U244+'Diciembre '!U244</f>
        <v>0</v>
      </c>
      <c r="V244" s="1007">
        <f>+enero!V244+Febrero!V244+'Marzo '!V244+'Abril '!V244+'Mayo '!V244+Junio!V244+Julio!V244+Agosto!V244+Septiembre!V244+'Octubre '!V244+Noviembre!V244+'Diciembre '!V244</f>
        <v>0</v>
      </c>
      <c r="W244" s="1007">
        <f>+enero!W244+Febrero!W244+'Marzo '!W244+'Abril '!W244+'Mayo '!W244+Junio!W244+Julio!W244+Agosto!W244+Septiembre!W244+'Octubre '!W244+Noviembre!W244+'Diciembre '!W244</f>
        <v>0</v>
      </c>
      <c r="X244" s="1007">
        <f>+enero!X244+Febrero!X244+'Marzo '!X244+'Abril '!X244+'Mayo '!X244+Junio!X244+Julio!X244+Agosto!X244+Septiembre!X244+'Octubre '!X244+Noviembre!X244+'Diciembre '!X244</f>
        <v>0</v>
      </c>
      <c r="Y244" s="1007">
        <f>+enero!Y244+Febrero!Y244+'Marzo '!Y244+'Abril '!Y244+'Mayo '!Y244+Junio!Y244+Julio!Y244+Agosto!Y244+Septiembre!Y244+'Octubre '!Y244+Noviembre!Y244+'Diciembre '!Y244</f>
        <v>0</v>
      </c>
      <c r="Z244" s="1007">
        <f>+enero!Z244+Febrero!Z244+'Marzo '!Z244+'Abril '!Z244+'Mayo '!Z244+Junio!Z244+Julio!Z244+Agosto!Z244+Septiembre!Z244+'Octubre '!Z244+Noviembre!Z244+'Diciembre '!Z244</f>
        <v>0</v>
      </c>
      <c r="AA244" s="1007">
        <f>+enero!AA244+Febrero!AA244+'Marzo '!AA244+'Abril '!AA244+'Mayo '!AA244+Junio!AA244+Julio!AA244+Agosto!AA244+Septiembre!AA244+'Octubre '!AA244+Noviembre!AA244+'Diciembre '!AA244</f>
        <v>0</v>
      </c>
      <c r="AB244" s="1007">
        <f>+enero!AB244+Febrero!AB244+'Marzo '!AB244+'Abril '!AB244+'Mayo '!AB244+Junio!AB244+Julio!AB244+Agosto!AB244+Septiembre!AB244+'Octubre '!AB244+Noviembre!AB244+'Diciembre '!AB244</f>
        <v>0</v>
      </c>
      <c r="AC244" s="1007">
        <f>+enero!AC244+Febrero!AC244+'Marzo '!AC244+'Abril '!AC244+'Mayo '!AC244+Junio!AC244+Julio!AC244+Agosto!AC244+Septiembre!AC244+'Octubre '!AC244+Noviembre!AC244+'Diciembre '!AC244</f>
        <v>0</v>
      </c>
      <c r="AD244" s="1007">
        <f>+enero!AD244+Febrero!AD244+'Marzo '!AD244+'Abril '!AD244+'Mayo '!AD244+Junio!AD244+Julio!AD244+Agosto!AD244+Septiembre!AD244+'Octubre '!AD244+Noviembre!AD244+'Diciembre '!AD244</f>
        <v>0</v>
      </c>
      <c r="AE244" s="1007">
        <f>+enero!AE244+Febrero!AE244+'Marzo '!AE244+'Abril '!AE244+'Mayo '!AE244+Junio!AE244+Julio!AE244+Agosto!AE244+Septiembre!AE244+'Octubre '!AE244+Noviembre!AE244+'Diciembre '!AE244</f>
        <v>0</v>
      </c>
      <c r="AF244" s="1007">
        <f>+enero!AF244+Febrero!AF244+'Marzo '!AF244+'Abril '!AF244+'Mayo '!AF244+Junio!AF244+Julio!AF244+Agosto!AF244+Septiembre!AF244+'Octubre '!AF244+Noviembre!AF244+'Diciembre '!AF244</f>
        <v>0</v>
      </c>
      <c r="AG244" s="1007">
        <f>+enero!AG244+Febrero!AG244+'Marzo '!AG244+'Abril '!AG244+'Mayo '!AG244+Junio!AG244+Julio!AG244+Agosto!AG244+Septiembre!AG244+'Octubre '!AG244+Noviembre!AG244+'Diciembre '!AG244</f>
        <v>0</v>
      </c>
      <c r="AH244" s="1007">
        <f>+enero!AH244+Febrero!AH244+'Marzo '!AH244+'Abril '!AH244+'Mayo '!AH244+Junio!AH244+Julio!AH244+Agosto!AH244+Septiembre!AH244+'Octubre '!AH244+Noviembre!AH244+'Diciembre '!AH244</f>
        <v>0</v>
      </c>
      <c r="AI244" s="1007">
        <f>+enero!AI244+Febrero!AI244+'Marzo '!AI244+'Abril '!AI244+'Mayo '!AI244+Junio!AI244+Julio!AI244+Agosto!AI244+Septiembre!AI244+'Octubre '!AI244+Noviembre!AI244+'Diciembre '!AI244</f>
        <v>0</v>
      </c>
      <c r="AJ244" s="1007">
        <f>+enero!AJ244+Febrero!AJ244+'Marzo '!AJ244+'Abril '!AJ244+'Mayo '!AJ244+Junio!AJ244+Julio!AJ244+Agosto!AJ244+Septiembre!AJ244+'Octubre '!AJ244+Noviembre!AJ244+'Diciembre '!AJ244</f>
        <v>0</v>
      </c>
      <c r="AK244" s="1007">
        <f>+enero!AK244+Febrero!AK244+'Marzo '!AK244+'Abril '!AK244+'Mayo '!AK244+Junio!AK244+Julio!AK244+Agosto!AK244+Septiembre!AK244+'Octubre '!AK244+Noviembre!AK244+'Diciembre '!AK244</f>
        <v>0</v>
      </c>
      <c r="AL244" s="1007">
        <f>+enero!AL244+Febrero!AL244+'Marzo '!AL244+'Abril '!AL244+'Mayo '!AL244+Junio!AL244+Julio!AL244+Agosto!AL244+Septiembre!AL244+'Octubre '!AL244+Noviembre!AL244+'Diciembre '!AL244</f>
        <v>0</v>
      </c>
      <c r="AM244" s="1007">
        <f>+enero!AM244+Febrero!AM244+'Marzo '!AM244+'Abril '!AM244+'Mayo '!AM244+Junio!AM244+Julio!AM244+Agosto!AM244+Septiembre!AM244+'Octubre '!AM244+Noviembre!AM244+'Diciembre '!AM244</f>
        <v>0</v>
      </c>
      <c r="AN244" s="1007">
        <f>+enero!AN244+Febrero!AN244+'Marzo '!AN244+'Abril '!AN244+'Mayo '!AN244+Junio!AN244+Julio!AN244+Agosto!AN244+Septiembre!AN244+'Octubre '!AN244+Noviembre!AN244+'Diciembre '!AN244</f>
        <v>0</v>
      </c>
      <c r="AO244" s="1007">
        <f>+enero!AO244+Febrero!AO244+'Marzo '!AO244+'Abril '!AO244+'Mayo '!AO244+Junio!AO244+Julio!AO244+Agosto!AO244+Septiembre!AO244+'Octubre '!AO244+Noviembre!AO244+'Diciembre '!AO244</f>
        <v>0</v>
      </c>
      <c r="AP244" s="1007">
        <f>+enero!AP244+Febrero!AP244+'Marzo '!AP244+'Abril '!AP244+'Mayo '!AP244+Junio!AP244+Julio!AP244+Agosto!AP244+Septiembre!AP244+'Octubre '!AP244+Noviembre!AP244+'Diciembre '!AP244</f>
        <v>0</v>
      </c>
      <c r="AQ244" s="1007">
        <f>+enero!AQ244+Febrero!AQ244+'Marzo '!AQ244+'Abril '!AQ244+'Mayo '!AQ244+Junio!AQ244+Julio!AQ244+Agosto!AQ244+Septiembre!AQ244+'Octubre '!AQ244+Noviembre!AQ244+'Diciembre '!AQ244</f>
        <v>0</v>
      </c>
      <c r="AR244" s="19">
        <f>+enero!AR244+Febrero!AR244+'Marzo '!AR244+'Abril '!AR244+'Mayo '!AR244+Junio!AR244+Julio!AR244+Agosto!AR244+Septiembre!AR244+'Octubre '!AR244+Noviembre!AR244+'Diciembre '!AR244</f>
        <v>0</v>
      </c>
      <c r="AS244" s="19">
        <f>+enero!AS244+Febrero!AS244+'Marzo '!AS244+'Abril '!AS244+'Mayo '!AS244+Junio!AS244+Julio!AS244+Agosto!AS244+Septiembre!AS244+'Octubre '!AS244+Noviembre!AS244+'Diciembre '!AS244</f>
        <v>0</v>
      </c>
      <c r="AT244" s="306" t="s">
        <v>194</v>
      </c>
      <c r="AU244" s="240"/>
      <c r="AV244" s="229"/>
      <c r="BY244" s="227"/>
      <c r="BZ244" s="227"/>
      <c r="CA244" s="227"/>
      <c r="CB244" s="227"/>
      <c r="CC244" s="227"/>
      <c r="CD244" s="227"/>
      <c r="CE244" s="227"/>
      <c r="CF244" s="227"/>
      <c r="CG244" s="494"/>
      <c r="CH244" s="494">
        <v>0</v>
      </c>
      <c r="CI244" s="494"/>
      <c r="CJ244" s="494"/>
      <c r="CK244" s="494"/>
      <c r="CL244" s="494"/>
      <c r="CM244" s="494"/>
      <c r="CN244" s="494"/>
      <c r="CO244" s="227"/>
    </row>
    <row r="245" spans="1:93" s="226" customFormat="1" ht="15" thickTop="1" x14ac:dyDescent="0.2">
      <c r="A245" s="1325" t="s">
        <v>273</v>
      </c>
      <c r="B245" s="50" t="s">
        <v>274</v>
      </c>
      <c r="C245" s="270">
        <f t="shared" si="37"/>
        <v>0</v>
      </c>
      <c r="D245" s="270">
        <f t="shared" ref="D245:E247" si="39">SUM(F245+H245+J245+L245+N245+P245+R245+T245+V245+X245+Z245+AB245+AD245+AF245+AH245+AJ245+AL245+AN245)</f>
        <v>0</v>
      </c>
      <c r="E245" s="270">
        <f t="shared" si="39"/>
        <v>0</v>
      </c>
      <c r="F245" s="19">
        <f>+enero!F245+Febrero!F245+'Marzo '!F245+'Abril '!F245+'Mayo '!F245+Junio!F245+Julio!F245+Agosto!F245+Septiembre!F245+'Octubre '!F245+Noviembre!F245+'Diciembre '!F245</f>
        <v>0</v>
      </c>
      <c r="G245" s="19">
        <f>+enero!G245+Febrero!G245+'Marzo '!G245+'Abril '!G245+'Mayo '!G245+Junio!G245+Julio!G245+Agosto!G245+Septiembre!G245+'Octubre '!G245+Noviembre!G245+'Diciembre '!G245</f>
        <v>0</v>
      </c>
      <c r="H245" s="19">
        <f>+enero!H245+Febrero!H245+'Marzo '!H245+'Abril '!H245+'Mayo '!H245+Junio!H245+Julio!H245+Agosto!H245+Septiembre!H245+'Octubre '!H245+Noviembre!H245+'Diciembre '!H245</f>
        <v>0</v>
      </c>
      <c r="I245" s="19">
        <f>+enero!I245+Febrero!I245+'Marzo '!I245+'Abril '!I245+'Mayo '!I245+Junio!I245+Julio!I245+Agosto!I245+Septiembre!I245+'Octubre '!I245+Noviembre!I245+'Diciembre '!I245</f>
        <v>0</v>
      </c>
      <c r="J245" s="19">
        <f>+enero!J245+Febrero!J245+'Marzo '!J245+'Abril '!J245+'Mayo '!J245+Junio!J245+Julio!J245+Agosto!J245+Septiembre!J245+'Octubre '!J245+Noviembre!J245+'Diciembre '!J245</f>
        <v>0</v>
      </c>
      <c r="K245" s="19">
        <f>+enero!K245+Febrero!K245+'Marzo '!K245+'Abril '!K245+'Mayo '!K245+Junio!K245+Julio!K245+Agosto!K245+Septiembre!K245+'Octubre '!K245+Noviembre!K245+'Diciembre '!K245</f>
        <v>0</v>
      </c>
      <c r="L245" s="19">
        <f>+enero!L245+Febrero!L245+'Marzo '!L245+'Abril '!L245+'Mayo '!L245+Junio!L245+Julio!L245+Agosto!L245+Septiembre!L245+'Octubre '!L245+Noviembre!L245+'Diciembre '!L245</f>
        <v>0</v>
      </c>
      <c r="M245" s="19">
        <f>+enero!M245+Febrero!M245+'Marzo '!M245+'Abril '!M245+'Mayo '!M245+Junio!M245+Julio!M245+Agosto!M245+Septiembre!M245+'Octubre '!M245+Noviembre!M245+'Diciembre '!M245</f>
        <v>0</v>
      </c>
      <c r="N245" s="19">
        <f>+enero!N245+Febrero!N245+'Marzo '!N245+'Abril '!N245+'Mayo '!N245+Junio!N245+Julio!N245+Agosto!N245+Septiembre!N245+'Octubre '!N245+Noviembre!N245+'Diciembre '!N245</f>
        <v>0</v>
      </c>
      <c r="O245" s="19">
        <f>+enero!O245+Febrero!O245+'Marzo '!O245+'Abril '!O245+'Mayo '!O245+Junio!O245+Julio!O245+Agosto!O245+Septiembre!O245+'Octubre '!O245+Noviembre!O245+'Diciembre '!O245</f>
        <v>0</v>
      </c>
      <c r="P245" s="19">
        <f>+enero!P245+Febrero!P245+'Marzo '!P245+'Abril '!P245+'Mayo '!P245+Junio!P245+Julio!P245+Agosto!P245+Septiembre!P245+'Octubre '!P245+Noviembre!P245+'Diciembre '!P245</f>
        <v>0</v>
      </c>
      <c r="Q245" s="19">
        <f>+enero!Q245+Febrero!Q245+'Marzo '!Q245+'Abril '!Q245+'Mayo '!Q245+Junio!Q245+Julio!Q245+Agosto!Q245+Septiembre!Q245+'Octubre '!Q245+Noviembre!Q245+'Diciembre '!Q245</f>
        <v>0</v>
      </c>
      <c r="R245" s="19">
        <f>+enero!R245+Febrero!R245+'Marzo '!R245+'Abril '!R245+'Mayo '!R245+Junio!R245+Julio!R245+Agosto!R245+Septiembre!R245+'Octubre '!R245+Noviembre!R245+'Diciembre '!R245</f>
        <v>0</v>
      </c>
      <c r="S245" s="19">
        <f>+enero!S245+Febrero!S245+'Marzo '!S245+'Abril '!S245+'Mayo '!S245+Junio!S245+Julio!S245+Agosto!S245+Septiembre!S245+'Octubre '!S245+Noviembre!S245+'Diciembre '!S245</f>
        <v>0</v>
      </c>
      <c r="T245" s="19">
        <f>+enero!T245+Febrero!T245+'Marzo '!T245+'Abril '!T245+'Mayo '!T245+Junio!T245+Julio!T245+Agosto!T245+Septiembre!T245+'Octubre '!T245+Noviembre!T245+'Diciembre '!T245</f>
        <v>0</v>
      </c>
      <c r="U245" s="19">
        <f>+enero!U245+Febrero!U245+'Marzo '!U245+'Abril '!U245+'Mayo '!U245+Junio!U245+Julio!U245+Agosto!U245+Septiembre!U245+'Octubre '!U245+Noviembre!U245+'Diciembre '!U245</f>
        <v>0</v>
      </c>
      <c r="V245" s="19">
        <f>+enero!V245+Febrero!V245+'Marzo '!V245+'Abril '!V245+'Mayo '!V245+Junio!V245+Julio!V245+Agosto!V245+Septiembre!V245+'Octubre '!V245+Noviembre!V245+'Diciembre '!V245</f>
        <v>0</v>
      </c>
      <c r="W245" s="19">
        <f>+enero!W245+Febrero!W245+'Marzo '!W245+'Abril '!W245+'Mayo '!W245+Junio!W245+Julio!W245+Agosto!W245+Septiembre!W245+'Octubre '!W245+Noviembre!W245+'Diciembre '!W245</f>
        <v>0</v>
      </c>
      <c r="X245" s="19">
        <f>+enero!X245+Febrero!X245+'Marzo '!X245+'Abril '!X245+'Mayo '!X245+Junio!X245+Julio!X245+Agosto!X245+Septiembre!X245+'Octubre '!X245+Noviembre!X245+'Diciembre '!X245</f>
        <v>0</v>
      </c>
      <c r="Y245" s="19">
        <f>+enero!Y245+Febrero!Y245+'Marzo '!Y245+'Abril '!Y245+'Mayo '!Y245+Junio!Y245+Julio!Y245+Agosto!Y245+Septiembre!Y245+'Octubre '!Y245+Noviembre!Y245+'Diciembre '!Y245</f>
        <v>0</v>
      </c>
      <c r="Z245" s="19">
        <f>+enero!Z245+Febrero!Z245+'Marzo '!Z245+'Abril '!Z245+'Mayo '!Z245+Junio!Z245+Julio!Z245+Agosto!Z245+Septiembre!Z245+'Octubre '!Z245+Noviembre!Z245+'Diciembre '!Z245</f>
        <v>0</v>
      </c>
      <c r="AA245" s="19">
        <f>+enero!AA245+Febrero!AA245+'Marzo '!AA245+'Abril '!AA245+'Mayo '!AA245+Junio!AA245+Julio!AA245+Agosto!AA245+Septiembre!AA245+'Octubre '!AA245+Noviembre!AA245+'Diciembre '!AA245</f>
        <v>0</v>
      </c>
      <c r="AB245" s="19">
        <f>+enero!AB245+Febrero!AB245+'Marzo '!AB245+'Abril '!AB245+'Mayo '!AB245+Junio!AB245+Julio!AB245+Agosto!AB245+Septiembre!AB245+'Octubre '!AB245+Noviembre!AB245+'Diciembre '!AB245</f>
        <v>0</v>
      </c>
      <c r="AC245" s="19">
        <f>+enero!AC245+Febrero!AC245+'Marzo '!AC245+'Abril '!AC245+'Mayo '!AC245+Junio!AC245+Julio!AC245+Agosto!AC245+Septiembre!AC245+'Octubre '!AC245+Noviembre!AC245+'Diciembre '!AC245</f>
        <v>0</v>
      </c>
      <c r="AD245" s="19">
        <f>+enero!AD245+Febrero!AD245+'Marzo '!AD245+'Abril '!AD245+'Mayo '!AD245+Junio!AD245+Julio!AD245+Agosto!AD245+Septiembre!AD245+'Octubre '!AD245+Noviembre!AD245+'Diciembre '!AD245</f>
        <v>0</v>
      </c>
      <c r="AE245" s="19">
        <f>+enero!AE245+Febrero!AE245+'Marzo '!AE245+'Abril '!AE245+'Mayo '!AE245+Junio!AE245+Julio!AE245+Agosto!AE245+Septiembre!AE245+'Octubre '!AE245+Noviembre!AE245+'Diciembre '!AE245</f>
        <v>0</v>
      </c>
      <c r="AF245" s="19">
        <f>+enero!AF245+Febrero!AF245+'Marzo '!AF245+'Abril '!AF245+'Mayo '!AF245+Junio!AF245+Julio!AF245+Agosto!AF245+Septiembre!AF245+'Octubre '!AF245+Noviembre!AF245+'Diciembre '!AF245</f>
        <v>0</v>
      </c>
      <c r="AG245" s="19">
        <f>+enero!AG245+Febrero!AG245+'Marzo '!AG245+'Abril '!AG245+'Mayo '!AG245+Junio!AG245+Julio!AG245+Agosto!AG245+Septiembre!AG245+'Octubre '!AG245+Noviembre!AG245+'Diciembre '!AG245</f>
        <v>0</v>
      </c>
      <c r="AH245" s="19">
        <f>+enero!AH245+Febrero!AH245+'Marzo '!AH245+'Abril '!AH245+'Mayo '!AH245+Junio!AH245+Julio!AH245+Agosto!AH245+Septiembre!AH245+'Octubre '!AH245+Noviembre!AH245+'Diciembre '!AH245</f>
        <v>0</v>
      </c>
      <c r="AI245" s="19">
        <f>+enero!AI245+Febrero!AI245+'Marzo '!AI245+'Abril '!AI245+'Mayo '!AI245+Junio!AI245+Julio!AI245+Agosto!AI245+Septiembre!AI245+'Octubre '!AI245+Noviembre!AI245+'Diciembre '!AI245</f>
        <v>0</v>
      </c>
      <c r="AJ245" s="19">
        <f>+enero!AJ245+Febrero!AJ245+'Marzo '!AJ245+'Abril '!AJ245+'Mayo '!AJ245+Junio!AJ245+Julio!AJ245+Agosto!AJ245+Septiembre!AJ245+'Octubre '!AJ245+Noviembre!AJ245+'Diciembre '!AJ245</f>
        <v>0</v>
      </c>
      <c r="AK245" s="19">
        <f>+enero!AK245+Febrero!AK245+'Marzo '!AK245+'Abril '!AK245+'Mayo '!AK245+Junio!AK245+Julio!AK245+Agosto!AK245+Septiembre!AK245+'Octubre '!AK245+Noviembre!AK245+'Diciembre '!AK245</f>
        <v>0</v>
      </c>
      <c r="AL245" s="19">
        <f>+enero!AL245+Febrero!AL245+'Marzo '!AL245+'Abril '!AL245+'Mayo '!AL245+Junio!AL245+Julio!AL245+Agosto!AL245+Septiembre!AL245+'Octubre '!AL245+Noviembre!AL245+'Diciembre '!AL245</f>
        <v>0</v>
      </c>
      <c r="AM245" s="19">
        <f>+enero!AM245+Febrero!AM245+'Marzo '!AM245+'Abril '!AM245+'Mayo '!AM245+Junio!AM245+Julio!AM245+Agosto!AM245+Septiembre!AM245+'Octubre '!AM245+Noviembre!AM245+'Diciembre '!AM245</f>
        <v>0</v>
      </c>
      <c r="AN245" s="19">
        <f>+enero!AN245+Febrero!AN245+'Marzo '!AN245+'Abril '!AN245+'Mayo '!AN245+Junio!AN245+Julio!AN245+Agosto!AN245+Septiembre!AN245+'Octubre '!AN245+Noviembre!AN245+'Diciembre '!AN245</f>
        <v>0</v>
      </c>
      <c r="AO245" s="19">
        <f>+enero!AO245+Febrero!AO245+'Marzo '!AO245+'Abril '!AO245+'Mayo '!AO245+Junio!AO245+Julio!AO245+Agosto!AO245+Septiembre!AO245+'Octubre '!AO245+Noviembre!AO245+'Diciembre '!AO245</f>
        <v>0</v>
      </c>
      <c r="AP245" s="19">
        <f>+enero!AP245+Febrero!AP245+'Marzo '!AP245+'Abril '!AP245+'Mayo '!AP245+Junio!AP245+Julio!AP245+Agosto!AP245+Septiembre!AP245+'Octubre '!AP245+Noviembre!AP245+'Diciembre '!AP245</f>
        <v>0</v>
      </c>
      <c r="AQ245" s="19">
        <f>+enero!AQ245+Febrero!AQ245+'Marzo '!AQ245+'Abril '!AQ245+'Mayo '!AQ245+Junio!AQ245+Julio!AQ245+Agosto!AQ245+Septiembre!AQ245+'Octubre '!AQ245+Noviembre!AQ245+'Diciembre '!AQ245</f>
        <v>0</v>
      </c>
      <c r="AR245" s="19">
        <f>+enero!AR245+Febrero!AR245+'Marzo '!AR245+'Abril '!AR245+'Mayo '!AR245+Junio!AR245+Julio!AR245+Agosto!AR245+Septiembre!AR245+'Octubre '!AR245+Noviembre!AR245+'Diciembre '!AR245</f>
        <v>0</v>
      </c>
      <c r="AS245" s="19">
        <f>+enero!AS245+Febrero!AS245+'Marzo '!AS245+'Abril '!AS245+'Mayo '!AS245+Junio!AS245+Julio!AS245+Agosto!AS245+Septiembre!AS245+'Octubre '!AS245+Noviembre!AS245+'Diciembre '!AS245</f>
        <v>0</v>
      </c>
      <c r="AT245" s="306" t="s">
        <v>194</v>
      </c>
      <c r="AU245" s="240"/>
      <c r="AV245" s="234"/>
      <c r="BY245" s="227"/>
      <c r="BZ245" s="227"/>
      <c r="CA245" s="227"/>
      <c r="CB245" s="227"/>
      <c r="CC245" s="227"/>
      <c r="CD245" s="227"/>
      <c r="CE245" s="227"/>
      <c r="CF245" s="227"/>
      <c r="CG245" s="494">
        <v>0</v>
      </c>
      <c r="CH245" s="494">
        <v>0</v>
      </c>
      <c r="CI245" s="494">
        <v>0</v>
      </c>
      <c r="CJ245" s="494"/>
      <c r="CK245" s="494"/>
      <c r="CL245" s="494"/>
      <c r="CM245" s="494"/>
      <c r="CN245" s="494"/>
      <c r="CO245" s="227"/>
    </row>
    <row r="246" spans="1:93" s="226" customFormat="1" x14ac:dyDescent="0.2">
      <c r="A246" s="1325"/>
      <c r="B246" s="47" t="s">
        <v>275</v>
      </c>
      <c r="C246" s="269">
        <f t="shared" si="37"/>
        <v>0</v>
      </c>
      <c r="D246" s="269">
        <f t="shared" si="39"/>
        <v>0</v>
      </c>
      <c r="E246" s="269">
        <f t="shared" si="39"/>
        <v>0</v>
      </c>
      <c r="F246" s="19">
        <f>+enero!F246+Febrero!F246+'Marzo '!F246+'Abril '!F246+'Mayo '!F246+Junio!F246+Julio!F246+Agosto!F246+Septiembre!F246+'Octubre '!F246+Noviembre!F246+'Diciembre '!F246</f>
        <v>0</v>
      </c>
      <c r="G246" s="19">
        <f>+enero!G246+Febrero!G246+'Marzo '!G246+'Abril '!G246+'Mayo '!G246+Junio!G246+Julio!G246+Agosto!G246+Septiembre!G246+'Octubre '!G246+Noviembre!G246+'Diciembre '!G246</f>
        <v>0</v>
      </c>
      <c r="H246" s="19">
        <f>+enero!H246+Febrero!H246+'Marzo '!H246+'Abril '!H246+'Mayo '!H246+Junio!H246+Julio!H246+Agosto!H246+Septiembre!H246+'Octubre '!H246+Noviembre!H246+'Diciembre '!H246</f>
        <v>0</v>
      </c>
      <c r="I246" s="19">
        <f>+enero!I246+Febrero!I246+'Marzo '!I246+'Abril '!I246+'Mayo '!I246+Junio!I246+Julio!I246+Agosto!I246+Septiembre!I246+'Octubre '!I246+Noviembre!I246+'Diciembre '!I246</f>
        <v>0</v>
      </c>
      <c r="J246" s="19">
        <f>+enero!J246+Febrero!J246+'Marzo '!J246+'Abril '!J246+'Mayo '!J246+Junio!J246+Julio!J246+Agosto!J246+Septiembre!J246+'Octubre '!J246+Noviembre!J246+'Diciembre '!J246</f>
        <v>0</v>
      </c>
      <c r="K246" s="19">
        <f>+enero!K246+Febrero!K246+'Marzo '!K246+'Abril '!K246+'Mayo '!K246+Junio!K246+Julio!K246+Agosto!K246+Septiembre!K246+'Octubre '!K246+Noviembre!K246+'Diciembre '!K246</f>
        <v>0</v>
      </c>
      <c r="L246" s="19">
        <f>+enero!L246+Febrero!L246+'Marzo '!L246+'Abril '!L246+'Mayo '!L246+Junio!L246+Julio!L246+Agosto!L246+Septiembre!L246+'Octubre '!L246+Noviembre!L246+'Diciembre '!L246</f>
        <v>0</v>
      </c>
      <c r="M246" s="19">
        <f>+enero!M246+Febrero!M246+'Marzo '!M246+'Abril '!M246+'Mayo '!M246+Junio!M246+Julio!M246+Agosto!M246+Septiembre!M246+'Octubre '!M246+Noviembre!M246+'Diciembre '!M246</f>
        <v>0</v>
      </c>
      <c r="N246" s="19">
        <f>+enero!N246+Febrero!N246+'Marzo '!N246+'Abril '!N246+'Mayo '!N246+Junio!N246+Julio!N246+Agosto!N246+Septiembre!N246+'Octubre '!N246+Noviembre!N246+'Diciembre '!N246</f>
        <v>0</v>
      </c>
      <c r="O246" s="19">
        <f>+enero!O246+Febrero!O246+'Marzo '!O246+'Abril '!O246+'Mayo '!O246+Junio!O246+Julio!O246+Agosto!O246+Septiembre!O246+'Octubre '!O246+Noviembre!O246+'Diciembre '!O246</f>
        <v>0</v>
      </c>
      <c r="P246" s="19">
        <f>+enero!P246+Febrero!P246+'Marzo '!P246+'Abril '!P246+'Mayo '!P246+Junio!P246+Julio!P246+Agosto!P246+Septiembre!P246+'Octubre '!P246+Noviembre!P246+'Diciembre '!P246</f>
        <v>0</v>
      </c>
      <c r="Q246" s="19">
        <f>+enero!Q246+Febrero!Q246+'Marzo '!Q246+'Abril '!Q246+'Mayo '!Q246+Junio!Q246+Julio!Q246+Agosto!Q246+Septiembre!Q246+'Octubre '!Q246+Noviembre!Q246+'Diciembre '!Q246</f>
        <v>0</v>
      </c>
      <c r="R246" s="19">
        <f>+enero!R246+Febrero!R246+'Marzo '!R246+'Abril '!R246+'Mayo '!R246+Junio!R246+Julio!R246+Agosto!R246+Septiembre!R246+'Octubre '!R246+Noviembre!R246+'Diciembre '!R246</f>
        <v>0</v>
      </c>
      <c r="S246" s="19">
        <f>+enero!S246+Febrero!S246+'Marzo '!S246+'Abril '!S246+'Mayo '!S246+Junio!S246+Julio!S246+Agosto!S246+Septiembre!S246+'Octubre '!S246+Noviembre!S246+'Diciembre '!S246</f>
        <v>0</v>
      </c>
      <c r="T246" s="19">
        <f>+enero!T246+Febrero!T246+'Marzo '!T246+'Abril '!T246+'Mayo '!T246+Junio!T246+Julio!T246+Agosto!T246+Septiembre!T246+'Octubre '!T246+Noviembre!T246+'Diciembre '!T246</f>
        <v>0</v>
      </c>
      <c r="U246" s="19">
        <f>+enero!U246+Febrero!U246+'Marzo '!U246+'Abril '!U246+'Mayo '!U246+Junio!U246+Julio!U246+Agosto!U246+Septiembre!U246+'Octubre '!U246+Noviembre!U246+'Diciembre '!U246</f>
        <v>0</v>
      </c>
      <c r="V246" s="19">
        <f>+enero!V246+Febrero!V246+'Marzo '!V246+'Abril '!V246+'Mayo '!V246+Junio!V246+Julio!V246+Agosto!V246+Septiembre!V246+'Octubre '!V246+Noviembre!V246+'Diciembre '!V246</f>
        <v>0</v>
      </c>
      <c r="W246" s="19">
        <f>+enero!W246+Febrero!W246+'Marzo '!W246+'Abril '!W246+'Mayo '!W246+Junio!W246+Julio!W246+Agosto!W246+Septiembre!W246+'Octubre '!W246+Noviembre!W246+'Diciembre '!W246</f>
        <v>0</v>
      </c>
      <c r="X246" s="19">
        <f>+enero!X246+Febrero!X246+'Marzo '!X246+'Abril '!X246+'Mayo '!X246+Junio!X246+Julio!X246+Agosto!X246+Septiembre!X246+'Octubre '!X246+Noviembre!X246+'Diciembre '!X246</f>
        <v>0</v>
      </c>
      <c r="Y246" s="19">
        <f>+enero!Y246+Febrero!Y246+'Marzo '!Y246+'Abril '!Y246+'Mayo '!Y246+Junio!Y246+Julio!Y246+Agosto!Y246+Septiembre!Y246+'Octubre '!Y246+Noviembre!Y246+'Diciembre '!Y246</f>
        <v>0</v>
      </c>
      <c r="Z246" s="19">
        <f>+enero!Z246+Febrero!Z246+'Marzo '!Z246+'Abril '!Z246+'Mayo '!Z246+Junio!Z246+Julio!Z246+Agosto!Z246+Septiembre!Z246+'Octubre '!Z246+Noviembre!Z246+'Diciembre '!Z246</f>
        <v>0</v>
      </c>
      <c r="AA246" s="19">
        <f>+enero!AA246+Febrero!AA246+'Marzo '!AA246+'Abril '!AA246+'Mayo '!AA246+Junio!AA246+Julio!AA246+Agosto!AA246+Septiembre!AA246+'Octubre '!AA246+Noviembre!AA246+'Diciembre '!AA246</f>
        <v>0</v>
      </c>
      <c r="AB246" s="19">
        <f>+enero!AB246+Febrero!AB246+'Marzo '!AB246+'Abril '!AB246+'Mayo '!AB246+Junio!AB246+Julio!AB246+Agosto!AB246+Septiembre!AB246+'Octubre '!AB246+Noviembre!AB246+'Diciembre '!AB246</f>
        <v>0</v>
      </c>
      <c r="AC246" s="19">
        <f>+enero!AC246+Febrero!AC246+'Marzo '!AC246+'Abril '!AC246+'Mayo '!AC246+Junio!AC246+Julio!AC246+Agosto!AC246+Septiembre!AC246+'Octubre '!AC246+Noviembre!AC246+'Diciembre '!AC246</f>
        <v>0</v>
      </c>
      <c r="AD246" s="19">
        <f>+enero!AD246+Febrero!AD246+'Marzo '!AD246+'Abril '!AD246+'Mayo '!AD246+Junio!AD246+Julio!AD246+Agosto!AD246+Septiembre!AD246+'Octubre '!AD246+Noviembre!AD246+'Diciembre '!AD246</f>
        <v>0</v>
      </c>
      <c r="AE246" s="19">
        <f>+enero!AE246+Febrero!AE246+'Marzo '!AE246+'Abril '!AE246+'Mayo '!AE246+Junio!AE246+Julio!AE246+Agosto!AE246+Septiembre!AE246+'Octubre '!AE246+Noviembre!AE246+'Diciembre '!AE246</f>
        <v>0</v>
      </c>
      <c r="AF246" s="19">
        <f>+enero!AF246+Febrero!AF246+'Marzo '!AF246+'Abril '!AF246+'Mayo '!AF246+Junio!AF246+Julio!AF246+Agosto!AF246+Septiembre!AF246+'Octubre '!AF246+Noviembre!AF246+'Diciembre '!AF246</f>
        <v>0</v>
      </c>
      <c r="AG246" s="19">
        <f>+enero!AG246+Febrero!AG246+'Marzo '!AG246+'Abril '!AG246+'Mayo '!AG246+Junio!AG246+Julio!AG246+Agosto!AG246+Septiembre!AG246+'Octubre '!AG246+Noviembre!AG246+'Diciembre '!AG246</f>
        <v>0</v>
      </c>
      <c r="AH246" s="19">
        <f>+enero!AH246+Febrero!AH246+'Marzo '!AH246+'Abril '!AH246+'Mayo '!AH246+Junio!AH246+Julio!AH246+Agosto!AH246+Septiembre!AH246+'Octubre '!AH246+Noviembre!AH246+'Diciembre '!AH246</f>
        <v>0</v>
      </c>
      <c r="AI246" s="19">
        <f>+enero!AI246+Febrero!AI246+'Marzo '!AI246+'Abril '!AI246+'Mayo '!AI246+Junio!AI246+Julio!AI246+Agosto!AI246+Septiembre!AI246+'Octubre '!AI246+Noviembre!AI246+'Diciembre '!AI246</f>
        <v>0</v>
      </c>
      <c r="AJ246" s="19">
        <f>+enero!AJ246+Febrero!AJ246+'Marzo '!AJ246+'Abril '!AJ246+'Mayo '!AJ246+Junio!AJ246+Julio!AJ246+Agosto!AJ246+Septiembre!AJ246+'Octubre '!AJ246+Noviembre!AJ246+'Diciembre '!AJ246</f>
        <v>0</v>
      </c>
      <c r="AK246" s="19">
        <f>+enero!AK246+Febrero!AK246+'Marzo '!AK246+'Abril '!AK246+'Mayo '!AK246+Junio!AK246+Julio!AK246+Agosto!AK246+Septiembre!AK246+'Octubre '!AK246+Noviembre!AK246+'Diciembre '!AK246</f>
        <v>0</v>
      </c>
      <c r="AL246" s="19">
        <f>+enero!AL246+Febrero!AL246+'Marzo '!AL246+'Abril '!AL246+'Mayo '!AL246+Junio!AL246+Julio!AL246+Agosto!AL246+Septiembre!AL246+'Octubre '!AL246+Noviembre!AL246+'Diciembre '!AL246</f>
        <v>0</v>
      </c>
      <c r="AM246" s="19">
        <f>+enero!AM246+Febrero!AM246+'Marzo '!AM246+'Abril '!AM246+'Mayo '!AM246+Junio!AM246+Julio!AM246+Agosto!AM246+Septiembre!AM246+'Octubre '!AM246+Noviembre!AM246+'Diciembre '!AM246</f>
        <v>0</v>
      </c>
      <c r="AN246" s="19">
        <f>+enero!AN246+Febrero!AN246+'Marzo '!AN246+'Abril '!AN246+'Mayo '!AN246+Junio!AN246+Julio!AN246+Agosto!AN246+Septiembre!AN246+'Octubre '!AN246+Noviembre!AN246+'Diciembre '!AN246</f>
        <v>0</v>
      </c>
      <c r="AO246" s="19">
        <f>+enero!AO246+Febrero!AO246+'Marzo '!AO246+'Abril '!AO246+'Mayo '!AO246+Junio!AO246+Julio!AO246+Agosto!AO246+Septiembre!AO246+'Octubre '!AO246+Noviembre!AO246+'Diciembre '!AO246</f>
        <v>0</v>
      </c>
      <c r="AP246" s="19">
        <f>+enero!AP246+Febrero!AP246+'Marzo '!AP246+'Abril '!AP246+'Mayo '!AP246+Junio!AP246+Julio!AP246+Agosto!AP246+Septiembre!AP246+'Octubre '!AP246+Noviembre!AP246+'Diciembre '!AP246</f>
        <v>0</v>
      </c>
      <c r="AQ246" s="19">
        <f>+enero!AQ246+Febrero!AQ246+'Marzo '!AQ246+'Abril '!AQ246+'Mayo '!AQ246+Junio!AQ246+Julio!AQ246+Agosto!AQ246+Septiembre!AQ246+'Octubre '!AQ246+Noviembre!AQ246+'Diciembre '!AQ246</f>
        <v>0</v>
      </c>
      <c r="AR246" s="19">
        <f>+enero!AR246+Febrero!AR246+'Marzo '!AR246+'Abril '!AR246+'Mayo '!AR246+Junio!AR246+Julio!AR246+Agosto!AR246+Septiembre!AR246+'Octubre '!AR246+Noviembre!AR246+'Diciembre '!AR246</f>
        <v>0</v>
      </c>
      <c r="AS246" s="19">
        <f>+enero!AS246+Febrero!AS246+'Marzo '!AS246+'Abril '!AS246+'Mayo '!AS246+Junio!AS246+Julio!AS246+Agosto!AS246+Septiembre!AS246+'Octubre '!AS246+Noviembre!AS246+'Diciembre '!AS246</f>
        <v>0</v>
      </c>
      <c r="AT246" s="307" t="s">
        <v>194</v>
      </c>
      <c r="AU246" s="240"/>
      <c r="AV246" s="234"/>
      <c r="BY246" s="227"/>
      <c r="BZ246" s="227"/>
      <c r="CA246" s="227"/>
      <c r="CB246" s="227"/>
      <c r="CC246" s="227"/>
      <c r="CD246" s="227"/>
      <c r="CE246" s="227"/>
      <c r="CF246" s="227"/>
      <c r="CG246" s="494">
        <v>0</v>
      </c>
      <c r="CH246" s="494">
        <v>0</v>
      </c>
      <c r="CI246" s="494">
        <v>0</v>
      </c>
      <c r="CJ246" s="494"/>
      <c r="CK246" s="494"/>
      <c r="CL246" s="494"/>
      <c r="CM246" s="494"/>
      <c r="CN246" s="494"/>
      <c r="CO246" s="227"/>
    </row>
    <row r="247" spans="1:93" s="226" customFormat="1" x14ac:dyDescent="0.2">
      <c r="A247" s="1326"/>
      <c r="B247" s="44" t="s">
        <v>276</v>
      </c>
      <c r="C247" s="267">
        <f t="shared" si="37"/>
        <v>0</v>
      </c>
      <c r="D247" s="267">
        <f t="shared" si="39"/>
        <v>0</v>
      </c>
      <c r="E247" s="267">
        <f t="shared" si="39"/>
        <v>0</v>
      </c>
      <c r="F247" s="19">
        <f>+enero!F247+Febrero!F247+'Marzo '!F247+'Abril '!F247+'Mayo '!F247+Junio!F247+Julio!F247+Agosto!F247+Septiembre!F247+'Octubre '!F247+Noviembre!F247+'Diciembre '!F247</f>
        <v>0</v>
      </c>
      <c r="G247" s="19">
        <f>+enero!G247+Febrero!G247+'Marzo '!G247+'Abril '!G247+'Mayo '!G247+Junio!G247+Julio!G247+Agosto!G247+Septiembre!G247+'Octubre '!G247+Noviembre!G247+'Diciembre '!G247</f>
        <v>0</v>
      </c>
      <c r="H247" s="19">
        <f>+enero!H247+Febrero!H247+'Marzo '!H247+'Abril '!H247+'Mayo '!H247+Junio!H247+Julio!H247+Agosto!H247+Septiembre!H247+'Octubre '!H247+Noviembre!H247+'Diciembre '!H247</f>
        <v>0</v>
      </c>
      <c r="I247" s="19">
        <f>+enero!I247+Febrero!I247+'Marzo '!I247+'Abril '!I247+'Mayo '!I247+Junio!I247+Julio!I247+Agosto!I247+Septiembre!I247+'Octubre '!I247+Noviembre!I247+'Diciembre '!I247</f>
        <v>0</v>
      </c>
      <c r="J247" s="19">
        <f>+enero!J247+Febrero!J247+'Marzo '!J247+'Abril '!J247+'Mayo '!J247+Junio!J247+Julio!J247+Agosto!J247+Septiembre!J247+'Octubre '!J247+Noviembre!J247+'Diciembre '!J247</f>
        <v>0</v>
      </c>
      <c r="K247" s="19">
        <f>+enero!K247+Febrero!K247+'Marzo '!K247+'Abril '!K247+'Mayo '!K247+Junio!K247+Julio!K247+Agosto!K247+Septiembre!K247+'Octubre '!K247+Noviembre!K247+'Diciembre '!K247</f>
        <v>0</v>
      </c>
      <c r="L247" s="19">
        <f>+enero!L247+Febrero!L247+'Marzo '!L247+'Abril '!L247+'Mayo '!L247+Junio!L247+Julio!L247+Agosto!L247+Septiembre!L247+'Octubre '!L247+Noviembre!L247+'Diciembre '!L247</f>
        <v>0</v>
      </c>
      <c r="M247" s="19">
        <f>+enero!M247+Febrero!M247+'Marzo '!M247+'Abril '!M247+'Mayo '!M247+Junio!M247+Julio!M247+Agosto!M247+Septiembre!M247+'Octubre '!M247+Noviembre!M247+'Diciembre '!M247</f>
        <v>0</v>
      </c>
      <c r="N247" s="19">
        <f>+enero!N247+Febrero!N247+'Marzo '!N247+'Abril '!N247+'Mayo '!N247+Junio!N247+Julio!N247+Agosto!N247+Septiembre!N247+'Octubre '!N247+Noviembre!N247+'Diciembre '!N247</f>
        <v>0</v>
      </c>
      <c r="O247" s="19">
        <f>+enero!O247+Febrero!O247+'Marzo '!O247+'Abril '!O247+'Mayo '!O247+Junio!O247+Julio!O247+Agosto!O247+Septiembre!O247+'Octubre '!O247+Noviembre!O247+'Diciembre '!O247</f>
        <v>0</v>
      </c>
      <c r="P247" s="19">
        <f>+enero!P247+Febrero!P247+'Marzo '!P247+'Abril '!P247+'Mayo '!P247+Junio!P247+Julio!P247+Agosto!P247+Septiembre!P247+'Octubre '!P247+Noviembre!P247+'Diciembre '!P247</f>
        <v>0</v>
      </c>
      <c r="Q247" s="19">
        <f>+enero!Q247+Febrero!Q247+'Marzo '!Q247+'Abril '!Q247+'Mayo '!Q247+Junio!Q247+Julio!Q247+Agosto!Q247+Septiembre!Q247+'Octubre '!Q247+Noviembre!Q247+'Diciembre '!Q247</f>
        <v>0</v>
      </c>
      <c r="R247" s="19">
        <f>+enero!R247+Febrero!R247+'Marzo '!R247+'Abril '!R247+'Mayo '!R247+Junio!R247+Julio!R247+Agosto!R247+Septiembre!R247+'Octubre '!R247+Noviembre!R247+'Diciembre '!R247</f>
        <v>0</v>
      </c>
      <c r="S247" s="19">
        <f>+enero!S247+Febrero!S247+'Marzo '!S247+'Abril '!S247+'Mayo '!S247+Junio!S247+Julio!S247+Agosto!S247+Septiembre!S247+'Octubre '!S247+Noviembre!S247+'Diciembre '!S247</f>
        <v>0</v>
      </c>
      <c r="T247" s="19">
        <f>+enero!T247+Febrero!T247+'Marzo '!T247+'Abril '!T247+'Mayo '!T247+Junio!T247+Julio!T247+Agosto!T247+Septiembre!T247+'Octubre '!T247+Noviembre!T247+'Diciembre '!T247</f>
        <v>0</v>
      </c>
      <c r="U247" s="19">
        <f>+enero!U247+Febrero!U247+'Marzo '!U247+'Abril '!U247+'Mayo '!U247+Junio!U247+Julio!U247+Agosto!U247+Septiembre!U247+'Octubre '!U247+Noviembre!U247+'Diciembre '!U247</f>
        <v>0</v>
      </c>
      <c r="V247" s="19">
        <f>+enero!V247+Febrero!V247+'Marzo '!V247+'Abril '!V247+'Mayo '!V247+Junio!V247+Julio!V247+Agosto!V247+Septiembre!V247+'Octubre '!V247+Noviembre!V247+'Diciembre '!V247</f>
        <v>0</v>
      </c>
      <c r="W247" s="19">
        <f>+enero!W247+Febrero!W247+'Marzo '!W247+'Abril '!W247+'Mayo '!W247+Junio!W247+Julio!W247+Agosto!W247+Septiembre!W247+'Octubre '!W247+Noviembre!W247+'Diciembre '!W247</f>
        <v>0</v>
      </c>
      <c r="X247" s="19">
        <f>+enero!X247+Febrero!X247+'Marzo '!X247+'Abril '!X247+'Mayo '!X247+Junio!X247+Julio!X247+Agosto!X247+Septiembre!X247+'Octubre '!X247+Noviembre!X247+'Diciembre '!X247</f>
        <v>0</v>
      </c>
      <c r="Y247" s="19">
        <f>+enero!Y247+Febrero!Y247+'Marzo '!Y247+'Abril '!Y247+'Mayo '!Y247+Junio!Y247+Julio!Y247+Agosto!Y247+Septiembre!Y247+'Octubre '!Y247+Noviembre!Y247+'Diciembre '!Y247</f>
        <v>0</v>
      </c>
      <c r="Z247" s="19">
        <f>+enero!Z247+Febrero!Z247+'Marzo '!Z247+'Abril '!Z247+'Mayo '!Z247+Junio!Z247+Julio!Z247+Agosto!Z247+Septiembre!Z247+'Octubre '!Z247+Noviembre!Z247+'Diciembre '!Z247</f>
        <v>0</v>
      </c>
      <c r="AA247" s="19">
        <f>+enero!AA247+Febrero!AA247+'Marzo '!AA247+'Abril '!AA247+'Mayo '!AA247+Junio!AA247+Julio!AA247+Agosto!AA247+Septiembre!AA247+'Octubre '!AA247+Noviembre!AA247+'Diciembre '!AA247</f>
        <v>0</v>
      </c>
      <c r="AB247" s="19">
        <f>+enero!AB247+Febrero!AB247+'Marzo '!AB247+'Abril '!AB247+'Mayo '!AB247+Junio!AB247+Julio!AB247+Agosto!AB247+Septiembre!AB247+'Octubre '!AB247+Noviembre!AB247+'Diciembre '!AB247</f>
        <v>0</v>
      </c>
      <c r="AC247" s="19">
        <f>+enero!AC247+Febrero!AC247+'Marzo '!AC247+'Abril '!AC247+'Mayo '!AC247+Junio!AC247+Julio!AC247+Agosto!AC247+Septiembre!AC247+'Octubre '!AC247+Noviembre!AC247+'Diciembre '!AC247</f>
        <v>0</v>
      </c>
      <c r="AD247" s="19">
        <f>+enero!AD247+Febrero!AD247+'Marzo '!AD247+'Abril '!AD247+'Mayo '!AD247+Junio!AD247+Julio!AD247+Agosto!AD247+Septiembre!AD247+'Octubre '!AD247+Noviembre!AD247+'Diciembre '!AD247</f>
        <v>0</v>
      </c>
      <c r="AE247" s="19">
        <f>+enero!AE247+Febrero!AE247+'Marzo '!AE247+'Abril '!AE247+'Mayo '!AE247+Junio!AE247+Julio!AE247+Agosto!AE247+Septiembre!AE247+'Octubre '!AE247+Noviembre!AE247+'Diciembre '!AE247</f>
        <v>0</v>
      </c>
      <c r="AF247" s="19">
        <f>+enero!AF247+Febrero!AF247+'Marzo '!AF247+'Abril '!AF247+'Mayo '!AF247+Junio!AF247+Julio!AF247+Agosto!AF247+Septiembre!AF247+'Octubre '!AF247+Noviembre!AF247+'Diciembre '!AF247</f>
        <v>0</v>
      </c>
      <c r="AG247" s="19">
        <f>+enero!AG247+Febrero!AG247+'Marzo '!AG247+'Abril '!AG247+'Mayo '!AG247+Junio!AG247+Julio!AG247+Agosto!AG247+Septiembre!AG247+'Octubre '!AG247+Noviembre!AG247+'Diciembre '!AG247</f>
        <v>0</v>
      </c>
      <c r="AH247" s="19">
        <f>+enero!AH247+Febrero!AH247+'Marzo '!AH247+'Abril '!AH247+'Mayo '!AH247+Junio!AH247+Julio!AH247+Agosto!AH247+Septiembre!AH247+'Octubre '!AH247+Noviembre!AH247+'Diciembre '!AH247</f>
        <v>0</v>
      </c>
      <c r="AI247" s="19">
        <f>+enero!AI247+Febrero!AI247+'Marzo '!AI247+'Abril '!AI247+'Mayo '!AI247+Junio!AI247+Julio!AI247+Agosto!AI247+Septiembre!AI247+'Octubre '!AI247+Noviembre!AI247+'Diciembre '!AI247</f>
        <v>0</v>
      </c>
      <c r="AJ247" s="19">
        <f>+enero!AJ247+Febrero!AJ247+'Marzo '!AJ247+'Abril '!AJ247+'Mayo '!AJ247+Junio!AJ247+Julio!AJ247+Agosto!AJ247+Septiembre!AJ247+'Octubre '!AJ247+Noviembre!AJ247+'Diciembre '!AJ247</f>
        <v>0</v>
      </c>
      <c r="AK247" s="19">
        <f>+enero!AK247+Febrero!AK247+'Marzo '!AK247+'Abril '!AK247+'Mayo '!AK247+Junio!AK247+Julio!AK247+Agosto!AK247+Septiembre!AK247+'Octubre '!AK247+Noviembre!AK247+'Diciembre '!AK247</f>
        <v>0</v>
      </c>
      <c r="AL247" s="19">
        <f>+enero!AL247+Febrero!AL247+'Marzo '!AL247+'Abril '!AL247+'Mayo '!AL247+Junio!AL247+Julio!AL247+Agosto!AL247+Septiembre!AL247+'Octubre '!AL247+Noviembre!AL247+'Diciembre '!AL247</f>
        <v>0</v>
      </c>
      <c r="AM247" s="19">
        <f>+enero!AM247+Febrero!AM247+'Marzo '!AM247+'Abril '!AM247+'Mayo '!AM247+Junio!AM247+Julio!AM247+Agosto!AM247+Septiembre!AM247+'Octubre '!AM247+Noviembre!AM247+'Diciembre '!AM247</f>
        <v>0</v>
      </c>
      <c r="AN247" s="19">
        <f>+enero!AN247+Febrero!AN247+'Marzo '!AN247+'Abril '!AN247+'Mayo '!AN247+Junio!AN247+Julio!AN247+Agosto!AN247+Septiembre!AN247+'Octubre '!AN247+Noviembre!AN247+'Diciembre '!AN247</f>
        <v>0</v>
      </c>
      <c r="AO247" s="19">
        <f>+enero!AO247+Febrero!AO247+'Marzo '!AO247+'Abril '!AO247+'Mayo '!AO247+Junio!AO247+Julio!AO247+Agosto!AO247+Septiembre!AO247+'Octubre '!AO247+Noviembre!AO247+'Diciembre '!AO247</f>
        <v>0</v>
      </c>
      <c r="AP247" s="19">
        <f>+enero!AP247+Febrero!AP247+'Marzo '!AP247+'Abril '!AP247+'Mayo '!AP247+Junio!AP247+Julio!AP247+Agosto!AP247+Septiembre!AP247+'Octubre '!AP247+Noviembre!AP247+'Diciembre '!AP247</f>
        <v>0</v>
      </c>
      <c r="AQ247" s="19">
        <f>+enero!AQ247+Febrero!AQ247+'Marzo '!AQ247+'Abril '!AQ247+'Mayo '!AQ247+Junio!AQ247+Julio!AQ247+Agosto!AQ247+Septiembre!AQ247+'Octubre '!AQ247+Noviembre!AQ247+'Diciembre '!AQ247</f>
        <v>0</v>
      </c>
      <c r="AR247" s="19">
        <f>+enero!AR247+Febrero!AR247+'Marzo '!AR247+'Abril '!AR247+'Mayo '!AR247+Junio!AR247+Julio!AR247+Agosto!AR247+Septiembre!AR247+'Octubre '!AR247+Noviembre!AR247+'Diciembre '!AR247</f>
        <v>0</v>
      </c>
      <c r="AS247" s="19">
        <f>+enero!AS247+Febrero!AS247+'Marzo '!AS247+'Abril '!AS247+'Mayo '!AS247+Junio!AS247+Julio!AS247+Agosto!AS247+Septiembre!AS247+'Octubre '!AS247+Noviembre!AS247+'Diciembre '!AS247</f>
        <v>0</v>
      </c>
      <c r="AT247" s="305" t="s">
        <v>194</v>
      </c>
      <c r="AU247" s="240"/>
      <c r="AV247" s="234"/>
      <c r="BY247" s="227"/>
      <c r="BZ247" s="227"/>
      <c r="CA247" s="227"/>
      <c r="CB247" s="227"/>
      <c r="CC247" s="227"/>
      <c r="CD247" s="227"/>
      <c r="CE247" s="227"/>
      <c r="CF247" s="227"/>
      <c r="CG247" s="494">
        <v>0</v>
      </c>
      <c r="CH247" s="494">
        <v>0</v>
      </c>
      <c r="CI247" s="494">
        <v>0</v>
      </c>
      <c r="CJ247" s="494"/>
      <c r="CK247" s="494"/>
      <c r="CL247" s="494"/>
      <c r="CM247" s="494"/>
      <c r="CN247" s="494"/>
      <c r="CO247" s="227"/>
    </row>
    <row r="248" spans="1:93" s="226" customFormat="1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  <c r="BY248" s="227"/>
      <c r="BZ248" s="227"/>
      <c r="CA248" s="227"/>
      <c r="CB248" s="227"/>
      <c r="CC248" s="227"/>
      <c r="CD248" s="227"/>
      <c r="CE248" s="227"/>
      <c r="CF248" s="227"/>
      <c r="CG248" s="494"/>
      <c r="CH248" s="494"/>
      <c r="CI248" s="494"/>
      <c r="CJ248" s="494"/>
      <c r="CK248" s="494"/>
      <c r="CL248" s="494"/>
      <c r="CM248" s="494"/>
      <c r="CN248" s="494"/>
      <c r="CO248" s="227"/>
    </row>
    <row r="249" spans="1:93" s="226" customFormat="1" x14ac:dyDescent="0.2">
      <c r="A249" s="1146" t="s">
        <v>32</v>
      </c>
      <c r="B249" s="1148"/>
      <c r="C249" s="1160" t="s">
        <v>163</v>
      </c>
      <c r="D249" s="1160"/>
      <c r="E249" s="1160"/>
      <c r="F249" s="1161" t="s">
        <v>152</v>
      </c>
      <c r="G249" s="1162"/>
      <c r="H249" s="1162"/>
      <c r="I249" s="1162"/>
      <c r="J249" s="1162"/>
      <c r="K249" s="1162"/>
      <c r="L249" s="1162"/>
      <c r="M249" s="1162"/>
      <c r="N249" s="1162"/>
      <c r="O249" s="1162"/>
      <c r="P249" s="1162"/>
      <c r="Q249" s="1162"/>
      <c r="R249" s="1162"/>
      <c r="S249" s="1162"/>
      <c r="T249" s="1162"/>
      <c r="U249" s="1162"/>
      <c r="V249" s="1162"/>
      <c r="W249" s="1162"/>
      <c r="X249" s="1162"/>
      <c r="Y249" s="1162"/>
      <c r="Z249" s="1162"/>
      <c r="AA249" s="1162"/>
      <c r="AB249" s="1162"/>
      <c r="AC249" s="1162"/>
      <c r="AD249" s="1162"/>
      <c r="AE249" s="1162"/>
      <c r="AF249" s="1162"/>
      <c r="AG249" s="1163"/>
      <c r="AH249" s="1164" t="s">
        <v>165</v>
      </c>
      <c r="AI249" s="1164" t="s">
        <v>251</v>
      </c>
      <c r="AJ249" s="1167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  <c r="BY249" s="227"/>
      <c r="BZ249" s="227"/>
      <c r="CA249" s="227"/>
      <c r="CB249" s="227"/>
      <c r="CC249" s="227"/>
      <c r="CD249" s="227"/>
      <c r="CE249" s="227"/>
      <c r="CF249" s="227"/>
      <c r="CG249" s="494"/>
      <c r="CH249" s="494"/>
      <c r="CI249" s="494"/>
      <c r="CJ249" s="494"/>
      <c r="CK249" s="494"/>
      <c r="CL249" s="494"/>
      <c r="CM249" s="494"/>
      <c r="CN249" s="494"/>
      <c r="CO249" s="227"/>
    </row>
    <row r="250" spans="1:93" s="226" customFormat="1" x14ac:dyDescent="0.2">
      <c r="A250" s="1158"/>
      <c r="B250" s="1159"/>
      <c r="C250" s="1160"/>
      <c r="D250" s="1160"/>
      <c r="E250" s="1160"/>
      <c r="F250" s="1154" t="s">
        <v>57</v>
      </c>
      <c r="G250" s="1170"/>
      <c r="H250" s="1154" t="s">
        <v>8</v>
      </c>
      <c r="I250" s="1170"/>
      <c r="J250" s="1171" t="s">
        <v>59</v>
      </c>
      <c r="K250" s="1172"/>
      <c r="L250" s="1171" t="s">
        <v>60</v>
      </c>
      <c r="M250" s="1172"/>
      <c r="N250" s="1171" t="s">
        <v>61</v>
      </c>
      <c r="O250" s="1172"/>
      <c r="P250" s="1171" t="s">
        <v>62</v>
      </c>
      <c r="Q250" s="1172"/>
      <c r="R250" s="1171" t="s">
        <v>63</v>
      </c>
      <c r="S250" s="1172"/>
      <c r="T250" s="1171" t="s">
        <v>64</v>
      </c>
      <c r="U250" s="1172"/>
      <c r="V250" s="1171" t="s">
        <v>65</v>
      </c>
      <c r="W250" s="1172"/>
      <c r="X250" s="1171" t="s">
        <v>66</v>
      </c>
      <c r="Y250" s="1172"/>
      <c r="Z250" s="1171" t="s">
        <v>67</v>
      </c>
      <c r="AA250" s="1172"/>
      <c r="AB250" s="1171" t="s">
        <v>68</v>
      </c>
      <c r="AC250" s="1172"/>
      <c r="AD250" s="1171" t="s">
        <v>69</v>
      </c>
      <c r="AE250" s="1172"/>
      <c r="AF250" s="1171" t="s">
        <v>70</v>
      </c>
      <c r="AG250" s="1172"/>
      <c r="AH250" s="1165"/>
      <c r="AI250" s="1165"/>
      <c r="AJ250" s="1168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  <c r="BY250" s="227"/>
      <c r="BZ250" s="227"/>
      <c r="CA250" s="227"/>
      <c r="CB250" s="227"/>
      <c r="CC250" s="227"/>
      <c r="CD250" s="227"/>
      <c r="CE250" s="227"/>
      <c r="CF250" s="227"/>
      <c r="CG250" s="494"/>
      <c r="CH250" s="494"/>
      <c r="CI250" s="494"/>
      <c r="CJ250" s="494"/>
      <c r="CK250" s="494"/>
      <c r="CL250" s="494"/>
      <c r="CM250" s="494"/>
      <c r="CN250" s="494"/>
      <c r="CO250" s="227"/>
    </row>
    <row r="251" spans="1:93" s="226" customFormat="1" x14ac:dyDescent="0.2">
      <c r="A251" s="1149"/>
      <c r="B251" s="1151"/>
      <c r="C251" s="203" t="s">
        <v>149</v>
      </c>
      <c r="D251" s="203" t="s">
        <v>30</v>
      </c>
      <c r="E251" s="197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166"/>
      <c r="AI251" s="1166"/>
      <c r="AJ251" s="1169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  <c r="BY251" s="227"/>
      <c r="BZ251" s="227"/>
      <c r="CA251" s="227"/>
      <c r="CB251" s="227"/>
      <c r="CC251" s="227"/>
      <c r="CD251" s="227"/>
      <c r="CE251" s="227"/>
      <c r="CF251" s="227"/>
      <c r="CG251" s="494"/>
      <c r="CH251" s="494"/>
      <c r="CI251" s="494"/>
      <c r="CJ251" s="494"/>
      <c r="CK251" s="494"/>
      <c r="CL251" s="494"/>
      <c r="CM251" s="494"/>
      <c r="CN251" s="494"/>
      <c r="CO251" s="227"/>
    </row>
    <row r="252" spans="1:93" s="226" customFormat="1" ht="15" thickBot="1" x14ac:dyDescent="0.25">
      <c r="A252" s="1140" t="s">
        <v>102</v>
      </c>
      <c r="B252" s="1140"/>
      <c r="C252" s="473">
        <f>SUM(D252+E252)</f>
        <v>11</v>
      </c>
      <c r="D252" s="473">
        <f t="shared" ref="D252:E254" si="40">SUM(F252+H252+J252+L252+N252+P252+R252+T252+V252+X252+Z252+AB252+AD252+AF252)</f>
        <v>0</v>
      </c>
      <c r="E252" s="406">
        <f t="shared" si="40"/>
        <v>11</v>
      </c>
      <c r="F252" s="163">
        <f>+enero!F252+Febrero!F252+'Marzo '!F252+'Abril '!F252+'Mayo '!F252+Junio!F252+Julio!F252+Agosto!F252+Septiembre!F252+'Octubre '!F252+Noviembre!F252+'Diciembre '!F252</f>
        <v>0</v>
      </c>
      <c r="G252" s="163">
        <f>+enero!G252+Febrero!G252+'Marzo '!G252+'Abril '!G252+'Mayo '!G252+Junio!G252+Julio!G252+Agosto!G252+Septiembre!G252+'Octubre '!G252+Noviembre!G252+'Diciembre '!G252</f>
        <v>3</v>
      </c>
      <c r="H252" s="163">
        <f>+enero!H252+Febrero!H252+'Marzo '!H252+'Abril '!H252+'Mayo '!H252+Junio!H252+Julio!H252+Agosto!H252+Septiembre!H252+'Octubre '!H252+Noviembre!H252+'Diciembre '!H252</f>
        <v>0</v>
      </c>
      <c r="I252" s="163">
        <f>+enero!I252+Febrero!I252+'Marzo '!I252+'Abril '!I252+'Mayo '!I252+Junio!I252+Julio!I252+Agosto!I252+Septiembre!I252+'Octubre '!I252+Noviembre!I252+'Diciembre '!I252</f>
        <v>1</v>
      </c>
      <c r="J252" s="163">
        <f>+enero!J252+Febrero!J252+'Marzo '!J252+'Abril '!J252+'Mayo '!J252+Junio!J252+Julio!J252+Agosto!J252+Septiembre!J252+'Octubre '!J252+Noviembre!J252+'Diciembre '!J252</f>
        <v>0</v>
      </c>
      <c r="K252" s="163">
        <f>+enero!K252+Febrero!K252+'Marzo '!K252+'Abril '!K252+'Mayo '!K252+Junio!K252+Julio!K252+Agosto!K252+Septiembre!K252+'Octubre '!K252+Noviembre!K252+'Diciembre '!K252</f>
        <v>2</v>
      </c>
      <c r="L252" s="163">
        <f>+enero!L252+Febrero!L252+'Marzo '!L252+'Abril '!L252+'Mayo '!L252+Junio!L252+Julio!L252+Agosto!L252+Septiembre!L252+'Octubre '!L252+Noviembre!L252+'Diciembre '!L252</f>
        <v>0</v>
      </c>
      <c r="M252" s="163">
        <f>+enero!M252+Febrero!M252+'Marzo '!M252+'Abril '!M252+'Mayo '!M252+Junio!M252+Julio!M252+Agosto!M252+Septiembre!M252+'Octubre '!M252+Noviembre!M252+'Diciembre '!M252</f>
        <v>2</v>
      </c>
      <c r="N252" s="163">
        <f>+enero!N252+Febrero!N252+'Marzo '!N252+'Abril '!N252+'Mayo '!N252+Junio!N252+Julio!N252+Agosto!N252+Septiembre!N252+'Octubre '!N252+Noviembre!N252+'Diciembre '!N252</f>
        <v>0</v>
      </c>
      <c r="O252" s="163">
        <f>+enero!O252+Febrero!O252+'Marzo '!O252+'Abril '!O252+'Mayo '!O252+Junio!O252+Julio!O252+Agosto!O252+Septiembre!O252+'Octubre '!O252+Noviembre!O252+'Diciembre '!O252</f>
        <v>0</v>
      </c>
      <c r="P252" s="163">
        <f>+enero!P252+Febrero!P252+'Marzo '!P252+'Abril '!P252+'Mayo '!P252+Junio!P252+Julio!P252+Agosto!P252+Septiembre!P252+'Octubre '!P252+Noviembre!P252+'Diciembre '!P252</f>
        <v>0</v>
      </c>
      <c r="Q252" s="163">
        <f>+enero!Q252+Febrero!Q252+'Marzo '!Q252+'Abril '!Q252+'Mayo '!Q252+Junio!Q252+Julio!Q252+Agosto!Q252+Septiembre!Q252+'Octubre '!Q252+Noviembre!Q252+'Diciembre '!Q252</f>
        <v>1</v>
      </c>
      <c r="R252" s="163">
        <f>+enero!R252+Febrero!R252+'Marzo '!R252+'Abril '!R252+'Mayo '!R252+Junio!R252+Julio!R252+Agosto!R252+Septiembre!R252+'Octubre '!R252+Noviembre!R252+'Diciembre '!R252</f>
        <v>0</v>
      </c>
      <c r="S252" s="163">
        <f>+enero!S252+Febrero!S252+'Marzo '!S252+'Abril '!S252+'Mayo '!S252+Junio!S252+Julio!S252+Agosto!S252+Septiembre!S252+'Octubre '!S252+Noviembre!S252+'Diciembre '!S252</f>
        <v>0</v>
      </c>
      <c r="T252" s="163">
        <f>+enero!T252+Febrero!T252+'Marzo '!T252+'Abril '!T252+'Mayo '!T252+Junio!T252+Julio!T252+Agosto!T252+Septiembre!T252+'Octubre '!T252+Noviembre!T252+'Diciembre '!T252</f>
        <v>0</v>
      </c>
      <c r="U252" s="163">
        <f>+enero!U252+Febrero!U252+'Marzo '!U252+'Abril '!U252+'Mayo '!U252+Junio!U252+Julio!U252+Agosto!U252+Septiembre!U252+'Octubre '!U252+Noviembre!U252+'Diciembre '!U252</f>
        <v>2</v>
      </c>
      <c r="V252" s="163">
        <f>+enero!V252+Febrero!V252+'Marzo '!V252+'Abril '!V252+'Mayo '!V252+Junio!V252+Julio!V252+Agosto!V252+Septiembre!V252+'Octubre '!V252+Noviembre!V252+'Diciembre '!V252</f>
        <v>0</v>
      </c>
      <c r="W252" s="163">
        <f>+enero!W252+Febrero!W252+'Marzo '!W252+'Abril '!W252+'Mayo '!W252+Junio!W252+Julio!W252+Agosto!W252+Septiembre!W252+'Octubre '!W252+Noviembre!W252+'Diciembre '!W252</f>
        <v>0</v>
      </c>
      <c r="X252" s="163">
        <f>+enero!X252+Febrero!X252+'Marzo '!X252+'Abril '!X252+'Mayo '!X252+Junio!X252+Julio!X252+Agosto!X252+Septiembre!X252+'Octubre '!X252+Noviembre!X252+'Diciembre '!X252</f>
        <v>0</v>
      </c>
      <c r="Y252" s="163">
        <f>+enero!Y252+Febrero!Y252+'Marzo '!Y252+'Abril '!Y252+'Mayo '!Y252+Junio!Y252+Julio!Y252+Agosto!Y252+Septiembre!Y252+'Octubre '!Y252+Noviembre!Y252+'Diciembre '!Y252</f>
        <v>0</v>
      </c>
      <c r="Z252" s="163">
        <f>+enero!Z252+Febrero!Z252+'Marzo '!Z252+'Abril '!Z252+'Mayo '!Z252+Junio!Z252+Julio!Z252+Agosto!Z252+Septiembre!Z252+'Octubre '!Z252+Noviembre!Z252+'Diciembre '!Z252</f>
        <v>0</v>
      </c>
      <c r="AA252" s="163">
        <f>+enero!AA252+Febrero!AA252+'Marzo '!AA252+'Abril '!AA252+'Mayo '!AA252+Junio!AA252+Julio!AA252+Agosto!AA252+Septiembre!AA252+'Octubre '!AA252+Noviembre!AA252+'Diciembre '!AA252</f>
        <v>0</v>
      </c>
      <c r="AB252" s="163">
        <f>+enero!AB252+Febrero!AB252+'Marzo '!AB252+'Abril '!AB252+'Mayo '!AB252+Junio!AB252+Julio!AB252+Agosto!AB252+Septiembre!AB252+'Octubre '!AB252+Noviembre!AB252+'Diciembre '!AB252</f>
        <v>0</v>
      </c>
      <c r="AC252" s="163">
        <f>+enero!AC252+Febrero!AC252+'Marzo '!AC252+'Abril '!AC252+'Mayo '!AC252+Junio!AC252+Julio!AC252+Agosto!AC252+Septiembre!AC252+'Octubre '!AC252+Noviembre!AC252+'Diciembre '!AC252</f>
        <v>0</v>
      </c>
      <c r="AD252" s="163">
        <f>+enero!AD252+Febrero!AD252+'Marzo '!AD252+'Abril '!AD252+'Mayo '!AD252+Junio!AD252+Julio!AD252+Agosto!AD252+Septiembre!AD252+'Octubre '!AD252+Noviembre!AD252+'Diciembre '!AD252</f>
        <v>0</v>
      </c>
      <c r="AE252" s="163">
        <f>+enero!AE252+Febrero!AE252+'Marzo '!AE252+'Abril '!AE252+'Mayo '!AE252+Junio!AE252+Julio!AE252+Agosto!AE252+Septiembre!AE252+'Octubre '!AE252+Noviembre!AE252+'Diciembre '!AE252</f>
        <v>0</v>
      </c>
      <c r="AF252" s="163">
        <f>+enero!AF252+Febrero!AF252+'Marzo '!AF252+'Abril '!AF252+'Mayo '!AF252+Junio!AF252+Julio!AF252+Agosto!AF252+Septiembre!AF252+'Octubre '!AF252+Noviembre!AF252+'Diciembre '!AF252</f>
        <v>0</v>
      </c>
      <c r="AG252" s="163">
        <f>+enero!AG252+Febrero!AG252+'Marzo '!AG252+'Abril '!AG252+'Mayo '!AG252+Junio!AG252+Julio!AG252+Agosto!AG252+Septiembre!AG252+'Octubre '!AG252+Noviembre!AG252+'Diciembre '!AG252</f>
        <v>0</v>
      </c>
      <c r="AH252" s="163">
        <f>+enero!AH252+Febrero!AH252+'Marzo '!AH252+'Abril '!AH252+'Mayo '!AH252+Junio!AH252+Julio!AH252+Agosto!AH252+Septiembre!AH252+'Octubre '!AH252+Noviembre!AH252+'Diciembre '!AH252</f>
        <v>0</v>
      </c>
      <c r="AI252" s="163">
        <f>+enero!AI252+Febrero!AI252+'Marzo '!AI252+'Abril '!AI252+'Mayo '!AI252+Junio!AI252+Julio!AI252+Agosto!AI252+Septiembre!AI252+'Octubre '!AI252+Noviembre!AI252+'Diciembre '!AI252</f>
        <v>0</v>
      </c>
      <c r="AJ252" s="163">
        <f>+enero!AJ252+Febrero!AJ252+'Marzo '!AJ252+'Abril '!AJ252+'Mayo '!AJ252+Junio!AJ252+Julio!AJ252+Agosto!AJ252+Septiembre!AJ252+'Octubre '!AJ252+Noviembre!AJ252+'Diciembre '!AJ252</f>
        <v>0</v>
      </c>
      <c r="AK252" s="306" t="s">
        <v>194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BY252" s="227"/>
      <c r="BZ252" s="227"/>
      <c r="CA252" s="227"/>
      <c r="CB252" s="227"/>
      <c r="CC252" s="227"/>
      <c r="CD252" s="227"/>
      <c r="CE252" s="227"/>
      <c r="CF252" s="227"/>
      <c r="CG252" s="494"/>
      <c r="CH252" s="494"/>
      <c r="CI252" s="494"/>
      <c r="CJ252" s="494">
        <v>0</v>
      </c>
      <c r="CK252" s="494"/>
      <c r="CL252" s="494"/>
      <c r="CM252" s="494"/>
      <c r="CN252" s="494"/>
      <c r="CO252" s="227"/>
    </row>
    <row r="253" spans="1:93" s="226" customFormat="1" ht="15.75" thickTop="1" thickBot="1" x14ac:dyDescent="0.25">
      <c r="A253" s="1141" t="s">
        <v>166</v>
      </c>
      <c r="B253" s="1141"/>
      <c r="C253" s="476">
        <f>SUM(D253+E253)</f>
        <v>28</v>
      </c>
      <c r="D253" s="476">
        <f t="shared" si="40"/>
        <v>1</v>
      </c>
      <c r="E253" s="477">
        <f t="shared" si="40"/>
        <v>27</v>
      </c>
      <c r="F253" s="163">
        <f>+enero!F253+Febrero!F253+'Marzo '!F253+'Abril '!F253+'Mayo '!F253+Junio!F253+Julio!F253+Agosto!F253+Septiembre!F253+'Octubre '!F253+Noviembre!F253+'Diciembre '!F253</f>
        <v>0</v>
      </c>
      <c r="G253" s="163">
        <f>+enero!G253+Febrero!G253+'Marzo '!G253+'Abril '!G253+'Mayo '!G253+Junio!G253+Julio!G253+Agosto!G253+Septiembre!G253+'Octubre '!G253+Noviembre!G253+'Diciembre '!G253</f>
        <v>1</v>
      </c>
      <c r="H253" s="163">
        <f>+enero!H253+Febrero!H253+'Marzo '!H253+'Abril '!H253+'Mayo '!H253+Junio!H253+Julio!H253+Agosto!H253+Septiembre!H253+'Octubre '!H253+Noviembre!H253+'Diciembre '!H253</f>
        <v>0</v>
      </c>
      <c r="I253" s="163">
        <f>+enero!I253+Febrero!I253+'Marzo '!I253+'Abril '!I253+'Mayo '!I253+Junio!I253+Julio!I253+Agosto!I253+Septiembre!I253+'Octubre '!I253+Noviembre!I253+'Diciembre '!I253</f>
        <v>2</v>
      </c>
      <c r="J253" s="163">
        <f>+enero!J253+Febrero!J253+'Marzo '!J253+'Abril '!J253+'Mayo '!J253+Junio!J253+Julio!J253+Agosto!J253+Septiembre!J253+'Octubre '!J253+Noviembre!J253+'Diciembre '!J253</f>
        <v>0</v>
      </c>
      <c r="K253" s="163">
        <f>+enero!K253+Febrero!K253+'Marzo '!K253+'Abril '!K253+'Mayo '!K253+Junio!K253+Julio!K253+Agosto!K253+Septiembre!K253+'Octubre '!K253+Noviembre!K253+'Diciembre '!K253</f>
        <v>4</v>
      </c>
      <c r="L253" s="163">
        <f>+enero!L253+Febrero!L253+'Marzo '!L253+'Abril '!L253+'Mayo '!L253+Junio!L253+Julio!L253+Agosto!L253+Septiembre!L253+'Octubre '!L253+Noviembre!L253+'Diciembre '!L253</f>
        <v>0</v>
      </c>
      <c r="M253" s="163">
        <f>+enero!M253+Febrero!M253+'Marzo '!M253+'Abril '!M253+'Mayo '!M253+Junio!M253+Julio!M253+Agosto!M253+Septiembre!M253+'Octubre '!M253+Noviembre!M253+'Diciembre '!M253</f>
        <v>3</v>
      </c>
      <c r="N253" s="163">
        <f>+enero!N253+Febrero!N253+'Marzo '!N253+'Abril '!N253+'Mayo '!N253+Junio!N253+Julio!N253+Agosto!N253+Septiembre!N253+'Octubre '!N253+Noviembre!N253+'Diciembre '!N253</f>
        <v>0</v>
      </c>
      <c r="O253" s="163">
        <f>+enero!O253+Febrero!O253+'Marzo '!O253+'Abril '!O253+'Mayo '!O253+Junio!O253+Julio!O253+Agosto!O253+Septiembre!O253+'Octubre '!O253+Noviembre!O253+'Diciembre '!O253</f>
        <v>7</v>
      </c>
      <c r="P253" s="163">
        <f>+enero!P253+Febrero!P253+'Marzo '!P253+'Abril '!P253+'Mayo '!P253+Junio!P253+Julio!P253+Agosto!P253+Septiembre!P253+'Octubre '!P253+Noviembre!P253+'Diciembre '!P253</f>
        <v>1</v>
      </c>
      <c r="Q253" s="163">
        <f>+enero!Q253+Febrero!Q253+'Marzo '!Q253+'Abril '!Q253+'Mayo '!Q253+Junio!Q253+Julio!Q253+Agosto!Q253+Septiembre!Q253+'Octubre '!Q253+Noviembre!Q253+'Diciembre '!Q253</f>
        <v>1</v>
      </c>
      <c r="R253" s="163">
        <f>+enero!R253+Febrero!R253+'Marzo '!R253+'Abril '!R253+'Mayo '!R253+Junio!R253+Julio!R253+Agosto!R253+Septiembre!R253+'Octubre '!R253+Noviembre!R253+'Diciembre '!R253</f>
        <v>0</v>
      </c>
      <c r="S253" s="163">
        <f>+enero!S253+Febrero!S253+'Marzo '!S253+'Abril '!S253+'Mayo '!S253+Junio!S253+Julio!S253+Agosto!S253+Septiembre!S253+'Octubre '!S253+Noviembre!S253+'Diciembre '!S253</f>
        <v>7</v>
      </c>
      <c r="T253" s="163">
        <f>+enero!T253+Febrero!T253+'Marzo '!T253+'Abril '!T253+'Mayo '!T253+Junio!T253+Julio!T253+Agosto!T253+Septiembre!T253+'Octubre '!T253+Noviembre!T253+'Diciembre '!T253</f>
        <v>0</v>
      </c>
      <c r="U253" s="163">
        <f>+enero!U253+Febrero!U253+'Marzo '!U253+'Abril '!U253+'Mayo '!U253+Junio!U253+Julio!U253+Agosto!U253+Septiembre!U253+'Octubre '!U253+Noviembre!U253+'Diciembre '!U253</f>
        <v>2</v>
      </c>
      <c r="V253" s="163">
        <f>+enero!V253+Febrero!V253+'Marzo '!V253+'Abril '!V253+'Mayo '!V253+Junio!V253+Julio!V253+Agosto!V253+Septiembre!V253+'Octubre '!V253+Noviembre!V253+'Diciembre '!V253</f>
        <v>0</v>
      </c>
      <c r="W253" s="163">
        <f>+enero!W253+Febrero!W253+'Marzo '!W253+'Abril '!W253+'Mayo '!W253+Junio!W253+Julio!W253+Agosto!W253+Septiembre!W253+'Octubre '!W253+Noviembre!W253+'Diciembre '!W253</f>
        <v>0</v>
      </c>
      <c r="X253" s="163">
        <f>+enero!X253+Febrero!X253+'Marzo '!X253+'Abril '!X253+'Mayo '!X253+Junio!X253+Julio!X253+Agosto!X253+Septiembre!X253+'Octubre '!X253+Noviembre!X253+'Diciembre '!X253</f>
        <v>0</v>
      </c>
      <c r="Y253" s="163">
        <f>+enero!Y253+Febrero!Y253+'Marzo '!Y253+'Abril '!Y253+'Mayo '!Y253+Junio!Y253+Julio!Y253+Agosto!Y253+Septiembre!Y253+'Octubre '!Y253+Noviembre!Y253+'Diciembre '!Y253</f>
        <v>0</v>
      </c>
      <c r="Z253" s="163">
        <f>+enero!Z253+Febrero!Z253+'Marzo '!Z253+'Abril '!Z253+'Mayo '!Z253+Junio!Z253+Julio!Z253+Agosto!Z253+Septiembre!Z253+'Octubre '!Z253+Noviembre!Z253+'Diciembre '!Z253</f>
        <v>0</v>
      </c>
      <c r="AA253" s="163">
        <f>+enero!AA253+Febrero!AA253+'Marzo '!AA253+'Abril '!AA253+'Mayo '!AA253+Junio!AA253+Julio!AA253+Agosto!AA253+Septiembre!AA253+'Octubre '!AA253+Noviembre!AA253+'Diciembre '!AA253</f>
        <v>0</v>
      </c>
      <c r="AB253" s="163">
        <f>+enero!AB253+Febrero!AB253+'Marzo '!AB253+'Abril '!AB253+'Mayo '!AB253+Junio!AB253+Julio!AB253+Agosto!AB253+Septiembre!AB253+'Octubre '!AB253+Noviembre!AB253+'Diciembre '!AB253</f>
        <v>0</v>
      </c>
      <c r="AC253" s="163">
        <f>+enero!AC253+Febrero!AC253+'Marzo '!AC253+'Abril '!AC253+'Mayo '!AC253+Junio!AC253+Julio!AC253+Agosto!AC253+Septiembre!AC253+'Octubre '!AC253+Noviembre!AC253+'Diciembre '!AC253</f>
        <v>0</v>
      </c>
      <c r="AD253" s="163">
        <f>+enero!AD253+Febrero!AD253+'Marzo '!AD253+'Abril '!AD253+'Mayo '!AD253+Junio!AD253+Julio!AD253+Agosto!AD253+Septiembre!AD253+'Octubre '!AD253+Noviembre!AD253+'Diciembre '!AD253</f>
        <v>0</v>
      </c>
      <c r="AE253" s="163">
        <f>+enero!AE253+Febrero!AE253+'Marzo '!AE253+'Abril '!AE253+'Mayo '!AE253+Junio!AE253+Julio!AE253+Agosto!AE253+Septiembre!AE253+'Octubre '!AE253+Noviembre!AE253+'Diciembre '!AE253</f>
        <v>0</v>
      </c>
      <c r="AF253" s="163">
        <f>+enero!AF253+Febrero!AF253+'Marzo '!AF253+'Abril '!AF253+'Mayo '!AF253+Junio!AF253+Julio!AF253+Agosto!AF253+Septiembre!AF253+'Octubre '!AF253+Noviembre!AF253+'Diciembre '!AF253</f>
        <v>0</v>
      </c>
      <c r="AG253" s="163">
        <f>+enero!AG253+Febrero!AG253+'Marzo '!AG253+'Abril '!AG253+'Mayo '!AG253+Junio!AG253+Julio!AG253+Agosto!AG253+Septiembre!AG253+'Octubre '!AG253+Noviembre!AG253+'Diciembre '!AG253</f>
        <v>0</v>
      </c>
      <c r="AH253" s="163">
        <f>+enero!AH253+Febrero!AH253+'Marzo '!AH253+'Abril '!AH253+'Mayo '!AH253+Junio!AH253+Julio!AH253+Agosto!AH253+Septiembre!AH253+'Octubre '!AH253+Noviembre!AH253+'Diciembre '!AH253</f>
        <v>0</v>
      </c>
      <c r="AI253" s="163">
        <f>+enero!AI253+Febrero!AI253+'Marzo '!AI253+'Abril '!AI253+'Mayo '!AI253+Junio!AI253+Julio!AI253+Agosto!AI253+Septiembre!AI253+'Octubre '!AI253+Noviembre!AI253+'Diciembre '!AI253</f>
        <v>0</v>
      </c>
      <c r="AJ253" s="163">
        <f>+enero!AJ253+Febrero!AJ253+'Marzo '!AJ253+'Abril '!AJ253+'Mayo '!AJ253+Junio!AJ253+Julio!AJ253+Agosto!AJ253+Septiembre!AJ253+'Octubre '!AJ253+Noviembre!AJ253+'Diciembre '!AJ253</f>
        <v>0</v>
      </c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BY253" s="227"/>
      <c r="BZ253" s="227"/>
      <c r="CA253" s="227"/>
      <c r="CB253" s="227"/>
      <c r="CC253" s="227"/>
      <c r="CD253" s="227"/>
      <c r="CE253" s="227"/>
      <c r="CF253" s="227"/>
      <c r="CG253" s="494"/>
      <c r="CH253" s="494"/>
      <c r="CI253" s="494"/>
      <c r="CJ253" s="494">
        <v>0</v>
      </c>
      <c r="CK253" s="494"/>
      <c r="CL253" s="494"/>
      <c r="CM253" s="494"/>
      <c r="CN253" s="494"/>
      <c r="CO253" s="227"/>
    </row>
    <row r="254" spans="1:93" s="226" customFormat="1" ht="15" thickTop="1" x14ac:dyDescent="0.2">
      <c r="A254" s="1142" t="s">
        <v>55</v>
      </c>
      <c r="B254" s="1142"/>
      <c r="C254" s="281">
        <f>SUM(D254+E254)</f>
        <v>34</v>
      </c>
      <c r="D254" s="281">
        <f t="shared" si="40"/>
        <v>1</v>
      </c>
      <c r="E254" s="395">
        <f t="shared" si="40"/>
        <v>33</v>
      </c>
      <c r="F254" s="163">
        <f>+enero!F254+Febrero!F254+'Marzo '!F254+'Abril '!F254+'Mayo '!F254+Junio!F254+Julio!F254+Agosto!F254+Septiembre!F254+'Octubre '!F254+Noviembre!F254+'Diciembre '!F254</f>
        <v>0</v>
      </c>
      <c r="G254" s="163">
        <f>+enero!G254+Febrero!G254+'Marzo '!G254+'Abril '!G254+'Mayo '!G254+Junio!G254+Julio!G254+Agosto!G254+Septiembre!G254+'Octubre '!G254+Noviembre!G254+'Diciembre '!G254</f>
        <v>1</v>
      </c>
      <c r="H254" s="163">
        <f>+enero!H254+Febrero!H254+'Marzo '!H254+'Abril '!H254+'Mayo '!H254+Junio!H254+Julio!H254+Agosto!H254+Septiembre!H254+'Octubre '!H254+Noviembre!H254+'Diciembre '!H254</f>
        <v>1</v>
      </c>
      <c r="I254" s="163">
        <f>+enero!I254+Febrero!I254+'Marzo '!I254+'Abril '!I254+'Mayo '!I254+Junio!I254+Julio!I254+Agosto!I254+Septiembre!I254+'Octubre '!I254+Noviembre!I254+'Diciembre '!I254</f>
        <v>2</v>
      </c>
      <c r="J254" s="163">
        <f>+enero!J254+Febrero!J254+'Marzo '!J254+'Abril '!J254+'Mayo '!J254+Junio!J254+Julio!J254+Agosto!J254+Septiembre!J254+'Octubre '!J254+Noviembre!J254+'Diciembre '!J254</f>
        <v>0</v>
      </c>
      <c r="K254" s="163">
        <f>+enero!K254+Febrero!K254+'Marzo '!K254+'Abril '!K254+'Mayo '!K254+Junio!K254+Julio!K254+Agosto!K254+Septiembre!K254+'Octubre '!K254+Noviembre!K254+'Diciembre '!K254</f>
        <v>4</v>
      </c>
      <c r="L254" s="163">
        <f>+enero!L254+Febrero!L254+'Marzo '!L254+'Abril '!L254+'Mayo '!L254+Junio!L254+Julio!L254+Agosto!L254+Septiembre!L254+'Octubre '!L254+Noviembre!L254+'Diciembre '!L254</f>
        <v>0</v>
      </c>
      <c r="M254" s="163">
        <f>+enero!M254+Febrero!M254+'Marzo '!M254+'Abril '!M254+'Mayo '!M254+Junio!M254+Julio!M254+Agosto!M254+Septiembre!M254+'Octubre '!M254+Noviembre!M254+'Diciembre '!M254</f>
        <v>11</v>
      </c>
      <c r="N254" s="163">
        <f>+enero!N254+Febrero!N254+'Marzo '!N254+'Abril '!N254+'Mayo '!N254+Junio!N254+Julio!N254+Agosto!N254+Septiembre!N254+'Octubre '!N254+Noviembre!N254+'Diciembre '!N254</f>
        <v>0</v>
      </c>
      <c r="O254" s="163">
        <f>+enero!O254+Febrero!O254+'Marzo '!O254+'Abril '!O254+'Mayo '!O254+Junio!O254+Julio!O254+Agosto!O254+Septiembre!O254+'Octubre '!O254+Noviembre!O254+'Diciembre '!O254</f>
        <v>7</v>
      </c>
      <c r="P254" s="163">
        <f>+enero!P254+Febrero!P254+'Marzo '!P254+'Abril '!P254+'Mayo '!P254+Junio!P254+Julio!P254+Agosto!P254+Septiembre!P254+'Octubre '!P254+Noviembre!P254+'Diciembre '!P254</f>
        <v>0</v>
      </c>
      <c r="Q254" s="163">
        <f>+enero!Q254+Febrero!Q254+'Marzo '!Q254+'Abril '!Q254+'Mayo '!Q254+Junio!Q254+Julio!Q254+Agosto!Q254+Septiembre!Q254+'Octubre '!Q254+Noviembre!Q254+'Diciembre '!Q254</f>
        <v>0</v>
      </c>
      <c r="R254" s="163">
        <f>+enero!R254+Febrero!R254+'Marzo '!R254+'Abril '!R254+'Mayo '!R254+Junio!R254+Julio!R254+Agosto!R254+Septiembre!R254+'Octubre '!R254+Noviembre!R254+'Diciembre '!R254</f>
        <v>0</v>
      </c>
      <c r="S254" s="163">
        <f>+enero!S254+Febrero!S254+'Marzo '!S254+'Abril '!S254+'Mayo '!S254+Junio!S254+Julio!S254+Agosto!S254+Septiembre!S254+'Octubre '!S254+Noviembre!S254+'Diciembre '!S254</f>
        <v>6</v>
      </c>
      <c r="T254" s="163">
        <f>+enero!T254+Febrero!T254+'Marzo '!T254+'Abril '!T254+'Mayo '!T254+Junio!T254+Julio!T254+Agosto!T254+Septiembre!T254+'Octubre '!T254+Noviembre!T254+'Diciembre '!T254</f>
        <v>0</v>
      </c>
      <c r="U254" s="163">
        <f>+enero!U254+Febrero!U254+'Marzo '!U254+'Abril '!U254+'Mayo '!U254+Junio!U254+Julio!U254+Agosto!U254+Septiembre!U254+'Octubre '!U254+Noviembre!U254+'Diciembre '!U254</f>
        <v>2</v>
      </c>
      <c r="V254" s="163">
        <f>+enero!V254+Febrero!V254+'Marzo '!V254+'Abril '!V254+'Mayo '!V254+Junio!V254+Julio!V254+Agosto!V254+Septiembre!V254+'Octubre '!V254+Noviembre!V254+'Diciembre '!V254</f>
        <v>0</v>
      </c>
      <c r="W254" s="163">
        <f>+enero!W254+Febrero!W254+'Marzo '!W254+'Abril '!W254+'Mayo '!W254+Junio!W254+Julio!W254+Agosto!W254+Septiembre!W254+'Octubre '!W254+Noviembre!W254+'Diciembre '!W254</f>
        <v>0</v>
      </c>
      <c r="X254" s="163">
        <f>+enero!X254+Febrero!X254+'Marzo '!X254+'Abril '!X254+'Mayo '!X254+Junio!X254+Julio!X254+Agosto!X254+Septiembre!X254+'Octubre '!X254+Noviembre!X254+'Diciembre '!X254</f>
        <v>0</v>
      </c>
      <c r="Y254" s="163">
        <f>+enero!Y254+Febrero!Y254+'Marzo '!Y254+'Abril '!Y254+'Mayo '!Y254+Junio!Y254+Julio!Y254+Agosto!Y254+Septiembre!Y254+'Octubre '!Y254+Noviembre!Y254+'Diciembre '!Y254</f>
        <v>0</v>
      </c>
      <c r="Z254" s="163">
        <f>+enero!Z254+Febrero!Z254+'Marzo '!Z254+'Abril '!Z254+'Mayo '!Z254+Junio!Z254+Julio!Z254+Agosto!Z254+Septiembre!Z254+'Octubre '!Z254+Noviembre!Z254+'Diciembre '!Z254</f>
        <v>0</v>
      </c>
      <c r="AA254" s="163">
        <f>+enero!AA254+Febrero!AA254+'Marzo '!AA254+'Abril '!AA254+'Mayo '!AA254+Junio!AA254+Julio!AA254+Agosto!AA254+Septiembre!AA254+'Octubre '!AA254+Noviembre!AA254+'Diciembre '!AA254</f>
        <v>0</v>
      </c>
      <c r="AB254" s="163">
        <f>+enero!AB254+Febrero!AB254+'Marzo '!AB254+'Abril '!AB254+'Mayo '!AB254+Junio!AB254+Julio!AB254+Agosto!AB254+Septiembre!AB254+'Octubre '!AB254+Noviembre!AB254+'Diciembre '!AB254</f>
        <v>0</v>
      </c>
      <c r="AC254" s="163">
        <f>+enero!AC254+Febrero!AC254+'Marzo '!AC254+'Abril '!AC254+'Mayo '!AC254+Junio!AC254+Julio!AC254+Agosto!AC254+Septiembre!AC254+'Octubre '!AC254+Noviembre!AC254+'Diciembre '!AC254</f>
        <v>0</v>
      </c>
      <c r="AD254" s="163">
        <f>+enero!AD254+Febrero!AD254+'Marzo '!AD254+'Abril '!AD254+'Mayo '!AD254+Junio!AD254+Julio!AD254+Agosto!AD254+Septiembre!AD254+'Octubre '!AD254+Noviembre!AD254+'Diciembre '!AD254</f>
        <v>0</v>
      </c>
      <c r="AE254" s="163">
        <f>+enero!AE254+Febrero!AE254+'Marzo '!AE254+'Abril '!AE254+'Mayo '!AE254+Junio!AE254+Julio!AE254+Agosto!AE254+Septiembre!AE254+'Octubre '!AE254+Noviembre!AE254+'Diciembre '!AE254</f>
        <v>0</v>
      </c>
      <c r="AF254" s="163">
        <f>+enero!AF254+Febrero!AF254+'Marzo '!AF254+'Abril '!AF254+'Mayo '!AF254+Junio!AF254+Julio!AF254+Agosto!AF254+Septiembre!AF254+'Octubre '!AF254+Noviembre!AF254+'Diciembre '!AF254</f>
        <v>0</v>
      </c>
      <c r="AG254" s="163">
        <f>+enero!AG254+Febrero!AG254+'Marzo '!AG254+'Abril '!AG254+'Mayo '!AG254+Junio!AG254+Julio!AG254+Agosto!AG254+Septiembre!AG254+'Octubre '!AG254+Noviembre!AG254+'Diciembre '!AG254</f>
        <v>0</v>
      </c>
      <c r="AH254" s="163">
        <f>+enero!AH254+Febrero!AH254+'Marzo '!AH254+'Abril '!AH254+'Mayo '!AH254+Junio!AH254+Julio!AH254+Agosto!AH254+Septiembre!AH254+'Octubre '!AH254+Noviembre!AH254+'Diciembre '!AH254</f>
        <v>0</v>
      </c>
      <c r="AI254" s="163">
        <f>+enero!AI254+Febrero!AI254+'Marzo '!AI254+'Abril '!AI254+'Mayo '!AI254+Junio!AI254+Julio!AI254+Agosto!AI254+Septiembre!AI254+'Octubre '!AI254+Noviembre!AI254+'Diciembre '!AI254</f>
        <v>0</v>
      </c>
      <c r="AJ254" s="163">
        <f>+enero!AJ254+Febrero!AJ254+'Marzo '!AJ254+'Abril '!AJ254+'Mayo '!AJ254+Junio!AJ254+Julio!AJ254+Agosto!AJ254+Septiembre!AJ254+'Octubre '!AJ254+Noviembre!AJ254+'Diciembre '!AJ254</f>
        <v>0</v>
      </c>
      <c r="AK254" s="305" t="s">
        <v>194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BY254" s="227"/>
      <c r="BZ254" s="227"/>
      <c r="CA254" s="227"/>
      <c r="CB254" s="227"/>
      <c r="CC254" s="227"/>
      <c r="CD254" s="227"/>
      <c r="CE254" s="227"/>
      <c r="CF254" s="227"/>
      <c r="CG254" s="494"/>
      <c r="CH254" s="494"/>
      <c r="CI254" s="494"/>
      <c r="CJ254" s="494">
        <v>0</v>
      </c>
      <c r="CK254" s="494"/>
      <c r="CL254" s="494"/>
      <c r="CM254" s="494"/>
      <c r="CN254" s="494"/>
      <c r="CO254" s="227"/>
    </row>
    <row r="255" spans="1:93" s="226" customFormat="1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  <c r="BY255" s="227"/>
      <c r="BZ255" s="227"/>
      <c r="CA255" s="227"/>
      <c r="CB255" s="227"/>
      <c r="CC255" s="227"/>
      <c r="CD255" s="227"/>
      <c r="CE255" s="227"/>
      <c r="CF255" s="227"/>
      <c r="CG255" s="227"/>
      <c r="CH255" s="227"/>
      <c r="CI255" s="227"/>
      <c r="CJ255" s="227"/>
      <c r="CK255" s="227"/>
      <c r="CL255" s="227"/>
      <c r="CM255" s="227"/>
      <c r="CN255" s="227"/>
      <c r="CO255" s="227"/>
    </row>
    <row r="256" spans="1:93" s="226" customFormat="1" x14ac:dyDescent="0.2">
      <c r="A256" s="1143" t="s">
        <v>279</v>
      </c>
      <c r="B256" s="1146" t="s">
        <v>280</v>
      </c>
      <c r="C256" s="1147"/>
      <c r="D256" s="1148"/>
      <c r="E256" s="1152" t="s">
        <v>281</v>
      </c>
      <c r="F256" s="1153"/>
      <c r="G256" s="1153"/>
      <c r="H256" s="1153"/>
      <c r="I256" s="1153"/>
      <c r="J256" s="1153"/>
      <c r="K256" s="1153"/>
      <c r="L256" s="1153"/>
      <c r="M256" s="1153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  <c r="BY256" s="227"/>
      <c r="BZ256" s="227"/>
      <c r="CA256" s="227"/>
      <c r="CB256" s="227"/>
      <c r="CC256" s="227"/>
      <c r="CD256" s="227"/>
      <c r="CE256" s="227"/>
      <c r="CF256" s="227"/>
      <c r="CG256" s="227"/>
      <c r="CH256" s="227"/>
      <c r="CI256" s="227"/>
      <c r="CJ256" s="227"/>
      <c r="CK256" s="227"/>
      <c r="CL256" s="227"/>
      <c r="CM256" s="227"/>
      <c r="CN256" s="227"/>
      <c r="CO256" s="227"/>
    </row>
    <row r="257" spans="1:93" s="226" customFormat="1" x14ac:dyDescent="0.2">
      <c r="A257" s="1144"/>
      <c r="B257" s="1149"/>
      <c r="C257" s="1150"/>
      <c r="D257" s="1151"/>
      <c r="E257" s="1154" t="s">
        <v>99</v>
      </c>
      <c r="F257" s="1155"/>
      <c r="G257" s="1156" t="s">
        <v>100</v>
      </c>
      <c r="H257" s="1157"/>
      <c r="I257" s="1154" t="s">
        <v>101</v>
      </c>
      <c r="J257" s="1155"/>
      <c r="K257" s="1154" t="s">
        <v>57</v>
      </c>
      <c r="L257" s="1155"/>
      <c r="M257" s="1154" t="s">
        <v>8</v>
      </c>
      <c r="N257" s="1155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BY257" s="227"/>
      <c r="BZ257" s="227"/>
      <c r="CA257" s="227"/>
      <c r="CB257" s="227"/>
      <c r="CC257" s="227"/>
      <c r="CD257" s="227"/>
      <c r="CE257" s="227"/>
      <c r="CF257" s="227"/>
      <c r="CG257" s="227"/>
      <c r="CH257" s="227"/>
      <c r="CI257" s="227"/>
      <c r="CJ257" s="227"/>
      <c r="CK257" s="227"/>
      <c r="CL257" s="227"/>
      <c r="CM257" s="227"/>
      <c r="CN257" s="227"/>
      <c r="CO257" s="227"/>
    </row>
    <row r="258" spans="1:93" s="226" customFormat="1" x14ac:dyDescent="0.2">
      <c r="A258" s="1145"/>
      <c r="B258" s="195" t="s">
        <v>149</v>
      </c>
      <c r="C258" s="197" t="s">
        <v>30</v>
      </c>
      <c r="D258" s="198" t="s">
        <v>48</v>
      </c>
      <c r="E258" s="65" t="s">
        <v>30</v>
      </c>
      <c r="F258" s="219" t="s">
        <v>48</v>
      </c>
      <c r="G258" s="65" t="s">
        <v>30</v>
      </c>
      <c r="H258" s="219" t="s">
        <v>48</v>
      </c>
      <c r="I258" s="65" t="s">
        <v>30</v>
      </c>
      <c r="J258" s="219" t="s">
        <v>48</v>
      </c>
      <c r="K258" s="65" t="s">
        <v>30</v>
      </c>
      <c r="L258" s="219" t="s">
        <v>48</v>
      </c>
      <c r="M258" s="65" t="s">
        <v>30</v>
      </c>
      <c r="N258" s="219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BY258" s="227"/>
      <c r="BZ258" s="227"/>
      <c r="CA258" s="227"/>
      <c r="CB258" s="227"/>
      <c r="CC258" s="227"/>
      <c r="CD258" s="227"/>
      <c r="CE258" s="227"/>
      <c r="CF258" s="227"/>
      <c r="CG258" s="227"/>
      <c r="CH258" s="227"/>
      <c r="CI258" s="227"/>
      <c r="CJ258" s="227"/>
      <c r="CK258" s="227"/>
      <c r="CL258" s="227"/>
      <c r="CM258" s="227"/>
      <c r="CN258" s="227"/>
      <c r="CO258" s="227"/>
    </row>
    <row r="259" spans="1:93" s="226" customFormat="1" x14ac:dyDescent="0.2">
      <c r="A259" s="487" t="s">
        <v>34</v>
      </c>
      <c r="B259" s="488">
        <f>SUM(C259+D259)</f>
        <v>0</v>
      </c>
      <c r="C259" s="489">
        <f>SUM(E259+G259+I259+K259+M259)</f>
        <v>0</v>
      </c>
      <c r="D259" s="490">
        <f>SUM(F259+H259+J259+L259+N259)</f>
        <v>0</v>
      </c>
      <c r="E259" s="68">
        <f>+enero!E259+Febrero!E259+'Marzo '!E259+'Abril '!E259+'Mayo '!E259+Junio!E259+Julio!E259+Agosto!E259+Septiembre!E259+'Octubre '!E259+Noviembre!E259+'Diciembre '!E259</f>
        <v>0</v>
      </c>
      <c r="F259" s="68">
        <f>+enero!F259+Febrero!F259+'Marzo '!F259+'Abril '!F259+'Mayo '!F259+Junio!F259+Julio!F259+Agosto!F259+Septiembre!F259+'Octubre '!F259+Noviembre!F259+'Diciembre '!F259</f>
        <v>0</v>
      </c>
      <c r="G259" s="68">
        <f>+enero!G259+Febrero!G259+'Marzo '!G259+'Abril '!G259+'Mayo '!G259+Junio!G259+Julio!G259+Agosto!G259+Septiembre!G259+'Octubre '!G259+Noviembre!G259+'Diciembre '!G259</f>
        <v>0</v>
      </c>
      <c r="H259" s="68">
        <f>+enero!H259+Febrero!H259+'Marzo '!H259+'Abril '!H259+'Mayo '!H259+Junio!H259+Julio!H259+Agosto!H259+Septiembre!H259+'Octubre '!H259+Noviembre!H259+'Diciembre '!H259</f>
        <v>0</v>
      </c>
      <c r="I259" s="68">
        <f>+enero!I259+Febrero!I259+'Marzo '!I259+'Abril '!I259+'Mayo '!I259+Junio!I259+Julio!I259+Agosto!I259+Septiembre!I259+'Octubre '!I259+Noviembre!I259+'Diciembre '!I259</f>
        <v>0</v>
      </c>
      <c r="J259" s="68">
        <f>+enero!J259+Febrero!J259+'Marzo '!J259+'Abril '!J259+'Mayo '!J259+Junio!J259+Julio!J259+Agosto!J259+Septiembre!J259+'Octubre '!J259+Noviembre!J259+'Diciembre '!J259</f>
        <v>0</v>
      </c>
      <c r="K259" s="68">
        <f>+enero!K259+Febrero!K259+'Marzo '!K259+'Abril '!K259+'Mayo '!K259+Junio!K259+Julio!K259+Agosto!K259+Septiembre!K259+'Octubre '!K259+Noviembre!K259+'Diciembre '!K259</f>
        <v>0</v>
      </c>
      <c r="L259" s="68">
        <f>+enero!L259+Febrero!L259+'Marzo '!L259+'Abril '!L259+'Mayo '!L259+Junio!L259+Julio!L259+Agosto!L259+Septiembre!L259+'Octubre '!L259+Noviembre!L259+'Diciembre '!L259</f>
        <v>0</v>
      </c>
      <c r="M259" s="68">
        <f>+enero!M259+Febrero!M259+'Marzo '!M259+'Abril '!M259+'Mayo '!M259+Junio!M259+Julio!M259+Agosto!M259+Septiembre!M259+'Octubre '!M259+Noviembre!M259+'Diciembre '!M259</f>
        <v>0</v>
      </c>
      <c r="N259" s="68">
        <f>+enero!N259+Febrero!N259+'Marzo '!N259+'Abril '!N259+'Mayo '!N259+Junio!N259+Julio!N259+Agosto!N259+Septiembre!N259+'Octubre '!N259+Noviembre!N259+'Diciembre '!N259</f>
        <v>0</v>
      </c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  <c r="BY259" s="227"/>
      <c r="BZ259" s="227"/>
      <c r="CA259" s="227"/>
      <c r="CB259" s="227"/>
      <c r="CC259" s="227"/>
      <c r="CD259" s="227"/>
      <c r="CE259" s="227"/>
      <c r="CF259" s="227"/>
      <c r="CG259" s="227"/>
      <c r="CH259" s="227"/>
      <c r="CI259" s="227"/>
      <c r="CJ259" s="227"/>
      <c r="CK259" s="227"/>
      <c r="CL259" s="227"/>
      <c r="CM259" s="227"/>
      <c r="CN259" s="227"/>
      <c r="CO259" s="227"/>
    </row>
    <row r="260" spans="1:93" s="226" customFormat="1" x14ac:dyDescent="0.2">
      <c r="A260" s="487" t="s">
        <v>77</v>
      </c>
      <c r="B260" s="491">
        <f>SUM(C260+D260)</f>
        <v>0</v>
      </c>
      <c r="C260" s="489">
        <f>SUM(E260+G260+I260+K260+M260)</f>
        <v>0</v>
      </c>
      <c r="D260" s="490">
        <f>SUM(F260+H260+J260+L260+N260)</f>
        <v>0</v>
      </c>
      <c r="E260" s="68">
        <f>+enero!E260+Febrero!E260+'Marzo '!E260+'Abril '!E260+'Mayo '!E260+Junio!E260+Julio!E260+Agosto!E260+Septiembre!E260+'Octubre '!E260+Noviembre!E260+'Diciembre '!E260</f>
        <v>0</v>
      </c>
      <c r="F260" s="68">
        <f>+enero!F260+Febrero!F260+'Marzo '!F260+'Abril '!F260+'Mayo '!F260+Junio!F260+Julio!F260+Agosto!F260+Septiembre!F260+'Octubre '!F260+Noviembre!F260+'Diciembre '!F260</f>
        <v>0</v>
      </c>
      <c r="G260" s="68">
        <f>+enero!G260+Febrero!G260+'Marzo '!G260+'Abril '!G260+'Mayo '!G260+Junio!G260+Julio!G260+Agosto!G260+Septiembre!G260+'Octubre '!G260+Noviembre!G260+'Diciembre '!G260</f>
        <v>0</v>
      </c>
      <c r="H260" s="68">
        <f>+enero!H260+Febrero!H260+'Marzo '!H260+'Abril '!H260+'Mayo '!H260+Junio!H260+Julio!H260+Agosto!H260+Septiembre!H260+'Octubre '!H260+Noviembre!H260+'Diciembre '!H260</f>
        <v>0</v>
      </c>
      <c r="I260" s="68">
        <f>+enero!I260+Febrero!I260+'Marzo '!I260+'Abril '!I260+'Mayo '!I260+Junio!I260+Julio!I260+Agosto!I260+Septiembre!I260+'Octubre '!I260+Noviembre!I260+'Diciembre '!I260</f>
        <v>0</v>
      </c>
      <c r="J260" s="68">
        <f>+enero!J260+Febrero!J260+'Marzo '!J260+'Abril '!J260+'Mayo '!J260+Junio!J260+Julio!J260+Agosto!J260+Septiembre!J260+'Octubre '!J260+Noviembre!J260+'Diciembre '!J260</f>
        <v>0</v>
      </c>
      <c r="K260" s="68">
        <f>+enero!K260+Febrero!K260+'Marzo '!K260+'Abril '!K260+'Mayo '!K260+Junio!K260+Julio!K260+Agosto!K260+Septiembre!K260+'Octubre '!K260+Noviembre!K260+'Diciembre '!K260</f>
        <v>0</v>
      </c>
      <c r="L260" s="68">
        <f>+enero!L260+Febrero!L260+'Marzo '!L260+'Abril '!L260+'Mayo '!L260+Junio!L260+Julio!L260+Agosto!L260+Septiembre!L260+'Octubre '!L260+Noviembre!L260+'Diciembre '!L260</f>
        <v>0</v>
      </c>
      <c r="M260" s="68">
        <f>+enero!M260+Febrero!M260+'Marzo '!M260+'Abril '!M260+'Mayo '!M260+Junio!M260+Julio!M260+Agosto!M260+Septiembre!M260+'Octubre '!M260+Noviembre!M260+'Diciembre '!M260</f>
        <v>0</v>
      </c>
      <c r="N260" s="68">
        <f>+enero!N260+Febrero!N260+'Marzo '!N260+'Abril '!N260+'Mayo '!N260+Junio!N260+Julio!N260+Agosto!N260+Septiembre!N260+'Octubre '!N260+Noviembre!N260+'Diciembre '!N260</f>
        <v>0</v>
      </c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BY260" s="227"/>
      <c r="BZ260" s="227"/>
      <c r="CA260" s="227"/>
      <c r="CB260" s="227"/>
      <c r="CC260" s="227"/>
      <c r="CD260" s="227"/>
      <c r="CE260" s="227"/>
      <c r="CF260" s="227"/>
      <c r="CG260" s="227"/>
      <c r="CH260" s="227"/>
      <c r="CI260" s="227"/>
      <c r="CJ260" s="227"/>
      <c r="CK260" s="227"/>
      <c r="CL260" s="227"/>
      <c r="CM260" s="227"/>
      <c r="CN260" s="227"/>
      <c r="CO260" s="227"/>
    </row>
    <row r="261" spans="1:93" s="226" customFormat="1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BY261" s="227"/>
      <c r="BZ261" s="227"/>
      <c r="CA261" s="227"/>
      <c r="CB261" s="227"/>
      <c r="CC261" s="227"/>
      <c r="CD261" s="227"/>
      <c r="CE261" s="227"/>
      <c r="CF261" s="227"/>
      <c r="CG261" s="227"/>
      <c r="CH261" s="227"/>
      <c r="CI261" s="227"/>
      <c r="CJ261" s="227"/>
      <c r="CK261" s="227"/>
      <c r="CL261" s="227"/>
      <c r="CM261" s="227"/>
      <c r="CN261" s="227"/>
      <c r="CO261" s="227"/>
    </row>
    <row r="262" spans="1:93" s="226" customFormat="1" x14ac:dyDescent="0.2">
      <c r="BY262" s="227"/>
      <c r="BZ262" s="227"/>
      <c r="CA262" s="227"/>
      <c r="CB262" s="227"/>
      <c r="CC262" s="227"/>
      <c r="CD262" s="227"/>
      <c r="CE262" s="227"/>
      <c r="CF262" s="227"/>
      <c r="CG262" s="227"/>
      <c r="CH262" s="227"/>
      <c r="CI262" s="227"/>
      <c r="CJ262" s="227"/>
      <c r="CK262" s="227"/>
      <c r="CL262" s="227"/>
      <c r="CM262" s="227"/>
      <c r="CN262" s="227"/>
      <c r="CO262" s="227"/>
    </row>
    <row r="263" spans="1:93" s="226" customFormat="1" x14ac:dyDescent="0.2">
      <c r="BY263" s="227"/>
      <c r="BZ263" s="227"/>
      <c r="CA263" s="227"/>
      <c r="CB263" s="227"/>
      <c r="CC263" s="227"/>
      <c r="CD263" s="227"/>
      <c r="CE263" s="227"/>
      <c r="CF263" s="227"/>
      <c r="CG263" s="227"/>
      <c r="CH263" s="227"/>
      <c r="CI263" s="227"/>
      <c r="CJ263" s="227"/>
      <c r="CK263" s="227"/>
      <c r="CL263" s="227"/>
      <c r="CM263" s="227"/>
      <c r="CN263" s="227"/>
      <c r="CO263" s="227"/>
    </row>
    <row r="264" spans="1:93" s="226" customFormat="1" x14ac:dyDescent="0.2">
      <c r="BY264" s="227"/>
      <c r="BZ264" s="227"/>
      <c r="CA264" s="227"/>
      <c r="CB264" s="227"/>
      <c r="CC264" s="227"/>
      <c r="CD264" s="227"/>
      <c r="CE264" s="227"/>
      <c r="CF264" s="227"/>
      <c r="CG264" s="227"/>
      <c r="CH264" s="227"/>
      <c r="CI264" s="227"/>
      <c r="CJ264" s="227"/>
      <c r="CK264" s="227"/>
      <c r="CL264" s="227"/>
      <c r="CM264" s="227"/>
      <c r="CN264" s="227"/>
      <c r="CO264" s="227"/>
    </row>
    <row r="265" spans="1:93" s="226" customFormat="1" x14ac:dyDescent="0.2">
      <c r="BY265" s="227"/>
      <c r="BZ265" s="227"/>
      <c r="CA265" s="227"/>
      <c r="CB265" s="227"/>
      <c r="CC265" s="227"/>
      <c r="CD265" s="227"/>
      <c r="CE265" s="227"/>
      <c r="CF265" s="227"/>
      <c r="CG265" s="227"/>
      <c r="CH265" s="227"/>
      <c r="CI265" s="227"/>
      <c r="CJ265" s="227"/>
      <c r="CK265" s="227"/>
      <c r="CL265" s="227"/>
      <c r="CM265" s="227"/>
      <c r="CN265" s="227"/>
      <c r="CO265" s="227"/>
    </row>
    <row r="266" spans="1:93" s="226" customFormat="1" x14ac:dyDescent="0.2">
      <c r="BY266" s="227"/>
      <c r="BZ266" s="227"/>
      <c r="CA266" s="227"/>
      <c r="CB266" s="227"/>
      <c r="CC266" s="227"/>
      <c r="CD266" s="227"/>
      <c r="CE266" s="227"/>
      <c r="CF266" s="227"/>
      <c r="CG266" s="227"/>
      <c r="CH266" s="227"/>
      <c r="CI266" s="227"/>
      <c r="CJ266" s="227"/>
      <c r="CK266" s="227"/>
      <c r="CL266" s="227"/>
      <c r="CM266" s="227"/>
      <c r="CN266" s="227"/>
      <c r="CO266" s="227"/>
    </row>
    <row r="267" spans="1:93" s="226" customFormat="1" x14ac:dyDescent="0.2">
      <c r="BY267" s="227"/>
      <c r="BZ267" s="227"/>
      <c r="CA267" s="227"/>
      <c r="CB267" s="227"/>
      <c r="CC267" s="227"/>
      <c r="CD267" s="227"/>
      <c r="CE267" s="227"/>
      <c r="CF267" s="227"/>
      <c r="CG267" s="227"/>
      <c r="CH267" s="227"/>
      <c r="CI267" s="227"/>
      <c r="CJ267" s="227"/>
      <c r="CK267" s="227"/>
      <c r="CL267" s="227"/>
      <c r="CM267" s="227"/>
      <c r="CN267" s="227"/>
      <c r="CO267" s="227"/>
    </row>
    <row r="268" spans="1:93" s="226" customFormat="1" x14ac:dyDescent="0.2">
      <c r="BY268" s="227"/>
      <c r="BZ268" s="227"/>
      <c r="CA268" s="227"/>
      <c r="CB268" s="227"/>
      <c r="CC268" s="227"/>
      <c r="CD268" s="227"/>
      <c r="CE268" s="227"/>
      <c r="CF268" s="227"/>
      <c r="CG268" s="227"/>
      <c r="CH268" s="227"/>
      <c r="CI268" s="227"/>
      <c r="CJ268" s="227"/>
      <c r="CK268" s="227"/>
      <c r="CL268" s="227"/>
      <c r="CM268" s="227"/>
      <c r="CN268" s="227"/>
      <c r="CO268" s="227"/>
    </row>
    <row r="269" spans="1:93" s="226" customFormat="1" x14ac:dyDescent="0.2">
      <c r="BY269" s="227"/>
      <c r="BZ269" s="227"/>
      <c r="CA269" s="227"/>
      <c r="CB269" s="227"/>
      <c r="CC269" s="227"/>
      <c r="CD269" s="227"/>
      <c r="CE269" s="227"/>
      <c r="CF269" s="227"/>
      <c r="CG269" s="227"/>
      <c r="CH269" s="227"/>
      <c r="CI269" s="227"/>
      <c r="CJ269" s="227"/>
      <c r="CK269" s="227"/>
      <c r="CL269" s="227"/>
      <c r="CM269" s="227"/>
      <c r="CN269" s="227"/>
      <c r="CO269" s="227"/>
    </row>
    <row r="270" spans="1:93" s="226" customFormat="1" x14ac:dyDescent="0.2">
      <c r="BY270" s="227"/>
      <c r="BZ270" s="227"/>
      <c r="CA270" s="227"/>
      <c r="CB270" s="227"/>
      <c r="CC270" s="227"/>
      <c r="CD270" s="227"/>
      <c r="CE270" s="227"/>
      <c r="CF270" s="227"/>
      <c r="CG270" s="227"/>
      <c r="CH270" s="227"/>
      <c r="CI270" s="227"/>
      <c r="CJ270" s="227"/>
      <c r="CK270" s="227"/>
      <c r="CL270" s="227"/>
      <c r="CM270" s="227"/>
      <c r="CN270" s="227"/>
      <c r="CO270" s="227"/>
    </row>
    <row r="271" spans="1:93" s="226" customFormat="1" x14ac:dyDescent="0.2">
      <c r="BY271" s="227"/>
      <c r="BZ271" s="227"/>
      <c r="CA271" s="227"/>
      <c r="CB271" s="227"/>
      <c r="CC271" s="227"/>
      <c r="CD271" s="227"/>
      <c r="CE271" s="227"/>
      <c r="CF271" s="227"/>
      <c r="CG271" s="227"/>
      <c r="CH271" s="227"/>
      <c r="CI271" s="227"/>
      <c r="CJ271" s="227"/>
      <c r="CK271" s="227"/>
      <c r="CL271" s="227"/>
      <c r="CM271" s="227"/>
      <c r="CN271" s="227"/>
      <c r="CO271" s="227"/>
    </row>
    <row r="272" spans="1:93" s="226" customFormat="1" x14ac:dyDescent="0.2">
      <c r="BY272" s="227"/>
      <c r="BZ272" s="227"/>
      <c r="CA272" s="227"/>
      <c r="CB272" s="227"/>
      <c r="CC272" s="227"/>
      <c r="CD272" s="227"/>
      <c r="CE272" s="227"/>
      <c r="CF272" s="227"/>
      <c r="CG272" s="227"/>
      <c r="CH272" s="227"/>
      <c r="CI272" s="227"/>
      <c r="CJ272" s="227"/>
      <c r="CK272" s="227"/>
      <c r="CL272" s="227"/>
      <c r="CM272" s="227"/>
      <c r="CN272" s="227"/>
      <c r="CO272" s="227"/>
    </row>
    <row r="273" spans="1:93" s="226" customFormat="1" x14ac:dyDescent="0.2">
      <c r="BY273" s="227"/>
      <c r="BZ273" s="227"/>
      <c r="CA273" s="227"/>
      <c r="CB273" s="227"/>
      <c r="CC273" s="227"/>
      <c r="CD273" s="227"/>
      <c r="CE273" s="227"/>
      <c r="CF273" s="227"/>
      <c r="CG273" s="227"/>
      <c r="CH273" s="227"/>
      <c r="CI273" s="227"/>
      <c r="CJ273" s="227"/>
      <c r="CK273" s="227"/>
      <c r="CL273" s="227"/>
      <c r="CM273" s="227"/>
      <c r="CN273" s="227"/>
      <c r="CO273" s="227"/>
    </row>
    <row r="274" spans="1:93" s="226" customFormat="1" x14ac:dyDescent="0.2">
      <c r="BY274" s="227"/>
      <c r="BZ274" s="227"/>
      <c r="CA274" s="227"/>
      <c r="CB274" s="227"/>
      <c r="CC274" s="227"/>
      <c r="CD274" s="227"/>
      <c r="CE274" s="227"/>
      <c r="CF274" s="227"/>
      <c r="CG274" s="227"/>
      <c r="CH274" s="227"/>
      <c r="CI274" s="227"/>
      <c r="CJ274" s="227"/>
      <c r="CK274" s="227"/>
      <c r="CL274" s="227"/>
      <c r="CM274" s="227"/>
      <c r="CN274" s="227"/>
      <c r="CO274" s="227"/>
    </row>
    <row r="275" spans="1:93" s="226" customFormat="1" x14ac:dyDescent="0.2">
      <c r="BY275" s="227"/>
      <c r="BZ275" s="227"/>
      <c r="CA275" s="227"/>
      <c r="CB275" s="227"/>
      <c r="CC275" s="227"/>
      <c r="CD275" s="227"/>
      <c r="CE275" s="227"/>
      <c r="CF275" s="227"/>
      <c r="CG275" s="227"/>
      <c r="CH275" s="227"/>
      <c r="CI275" s="227"/>
      <c r="CJ275" s="227"/>
      <c r="CK275" s="227"/>
      <c r="CL275" s="227"/>
      <c r="CM275" s="227"/>
      <c r="CN275" s="227"/>
      <c r="CO275" s="227"/>
    </row>
    <row r="276" spans="1:93" s="226" customFormat="1" x14ac:dyDescent="0.2">
      <c r="BY276" s="227"/>
      <c r="BZ276" s="227"/>
      <c r="CA276" s="227"/>
      <c r="CB276" s="227"/>
      <c r="CC276" s="227"/>
      <c r="CD276" s="227"/>
      <c r="CE276" s="227"/>
      <c r="CF276" s="227"/>
      <c r="CG276" s="227"/>
      <c r="CH276" s="227"/>
      <c r="CI276" s="227"/>
      <c r="CJ276" s="227"/>
      <c r="CK276" s="227"/>
      <c r="CL276" s="227"/>
      <c r="CM276" s="227"/>
      <c r="CN276" s="227"/>
      <c r="CO276" s="227"/>
    </row>
    <row r="277" spans="1:93" s="226" customFormat="1" x14ac:dyDescent="0.2">
      <c r="BY277" s="227"/>
      <c r="BZ277" s="227"/>
      <c r="CA277" s="227"/>
      <c r="CB277" s="227"/>
      <c r="CC277" s="227"/>
      <c r="CD277" s="227"/>
      <c r="CE277" s="227"/>
      <c r="CF277" s="227"/>
      <c r="CG277" s="227"/>
      <c r="CH277" s="227"/>
      <c r="CI277" s="227"/>
      <c r="CJ277" s="227"/>
      <c r="CK277" s="227"/>
      <c r="CL277" s="227"/>
      <c r="CM277" s="227"/>
      <c r="CN277" s="227"/>
      <c r="CO277" s="227"/>
    </row>
    <row r="278" spans="1:93" s="226" customFormat="1" x14ac:dyDescent="0.2">
      <c r="BY278" s="227"/>
      <c r="BZ278" s="227"/>
      <c r="CA278" s="227"/>
      <c r="CB278" s="227"/>
      <c r="CC278" s="227"/>
      <c r="CD278" s="227"/>
      <c r="CE278" s="227"/>
      <c r="CF278" s="227"/>
      <c r="CG278" s="227"/>
      <c r="CH278" s="227"/>
      <c r="CI278" s="227"/>
      <c r="CJ278" s="227"/>
      <c r="CK278" s="227"/>
      <c r="CL278" s="227"/>
      <c r="CM278" s="227"/>
      <c r="CN278" s="227"/>
      <c r="CO278" s="227"/>
    </row>
    <row r="279" spans="1:93" s="226" customFormat="1" x14ac:dyDescent="0.2">
      <c r="BY279" s="227"/>
      <c r="BZ279" s="227"/>
      <c r="CA279" s="227"/>
      <c r="CB279" s="227"/>
      <c r="CC279" s="227"/>
      <c r="CD279" s="227"/>
      <c r="CE279" s="227"/>
      <c r="CF279" s="227"/>
      <c r="CG279" s="227"/>
      <c r="CH279" s="227"/>
      <c r="CI279" s="227"/>
      <c r="CJ279" s="227"/>
      <c r="CK279" s="227"/>
      <c r="CL279" s="227"/>
      <c r="CM279" s="227"/>
      <c r="CN279" s="227"/>
      <c r="CO279" s="227"/>
    </row>
    <row r="280" spans="1:93" s="226" customFormat="1" x14ac:dyDescent="0.2">
      <c r="BY280" s="227"/>
      <c r="BZ280" s="227"/>
      <c r="CA280" s="227"/>
      <c r="CB280" s="227"/>
      <c r="CC280" s="227"/>
      <c r="CD280" s="227"/>
      <c r="CE280" s="227"/>
      <c r="CF280" s="227"/>
      <c r="CG280" s="227"/>
      <c r="CH280" s="227"/>
      <c r="CI280" s="227"/>
      <c r="CJ280" s="227"/>
      <c r="CK280" s="227"/>
      <c r="CL280" s="227"/>
      <c r="CM280" s="227"/>
      <c r="CN280" s="227"/>
      <c r="CO280" s="227"/>
    </row>
    <row r="281" spans="1:93" s="226" customFormat="1" x14ac:dyDescent="0.2">
      <c r="BY281" s="227"/>
      <c r="BZ281" s="227"/>
      <c r="CA281" s="227"/>
      <c r="CB281" s="227"/>
      <c r="CC281" s="227"/>
      <c r="CD281" s="227"/>
      <c r="CE281" s="227"/>
      <c r="CF281" s="227"/>
      <c r="CG281" s="227"/>
      <c r="CH281" s="227"/>
      <c r="CI281" s="227"/>
      <c r="CJ281" s="227"/>
      <c r="CK281" s="227"/>
      <c r="CL281" s="227"/>
      <c r="CM281" s="227"/>
      <c r="CN281" s="227"/>
      <c r="CO281" s="227"/>
    </row>
    <row r="282" spans="1:93" s="226" customFormat="1" x14ac:dyDescent="0.2">
      <c r="BY282" s="227"/>
      <c r="BZ282" s="227"/>
      <c r="CA282" s="227"/>
      <c r="CB282" s="227"/>
      <c r="CC282" s="227"/>
      <c r="CD282" s="227"/>
      <c r="CE282" s="227"/>
      <c r="CF282" s="227"/>
      <c r="CG282" s="227"/>
      <c r="CH282" s="227"/>
      <c r="CI282" s="227"/>
      <c r="CJ282" s="227"/>
      <c r="CK282" s="227"/>
      <c r="CL282" s="227"/>
      <c r="CM282" s="227"/>
      <c r="CN282" s="227"/>
      <c r="CO282" s="227"/>
    </row>
    <row r="283" spans="1:93" s="226" customFormat="1" x14ac:dyDescent="0.2">
      <c r="BY283" s="227"/>
      <c r="BZ283" s="227"/>
      <c r="CA283" s="227"/>
      <c r="CB283" s="227"/>
      <c r="CC283" s="227"/>
      <c r="CD283" s="227"/>
      <c r="CE283" s="227"/>
      <c r="CF283" s="227"/>
      <c r="CG283" s="227"/>
      <c r="CH283" s="227"/>
      <c r="CI283" s="227"/>
      <c r="CJ283" s="227"/>
      <c r="CK283" s="227"/>
      <c r="CL283" s="227"/>
      <c r="CM283" s="227"/>
      <c r="CN283" s="227"/>
      <c r="CO283" s="227"/>
    </row>
    <row r="284" spans="1:93" s="226" customFormat="1" x14ac:dyDescent="0.2">
      <c r="BY284" s="227"/>
      <c r="BZ284" s="227"/>
      <c r="CA284" s="227"/>
      <c r="CB284" s="227"/>
      <c r="CC284" s="227"/>
      <c r="CD284" s="227"/>
      <c r="CE284" s="227"/>
      <c r="CF284" s="227"/>
      <c r="CG284" s="227"/>
      <c r="CH284" s="227"/>
      <c r="CI284" s="227"/>
      <c r="CJ284" s="227"/>
      <c r="CK284" s="227"/>
      <c r="CL284" s="227"/>
      <c r="CM284" s="227"/>
      <c r="CN284" s="227"/>
      <c r="CO284" s="227"/>
    </row>
    <row r="285" spans="1:93" s="226" customFormat="1" x14ac:dyDescent="0.2">
      <c r="BY285" s="227"/>
      <c r="BZ285" s="227"/>
      <c r="CA285" s="227"/>
      <c r="CB285" s="227"/>
      <c r="CC285" s="227"/>
      <c r="CD285" s="227"/>
      <c r="CE285" s="227"/>
      <c r="CF285" s="227"/>
      <c r="CG285" s="227"/>
      <c r="CH285" s="227"/>
      <c r="CI285" s="227"/>
      <c r="CJ285" s="227"/>
      <c r="CK285" s="227"/>
      <c r="CL285" s="227"/>
      <c r="CM285" s="227"/>
      <c r="CN285" s="227"/>
      <c r="CO285" s="227"/>
    </row>
    <row r="286" spans="1:93" s="226" customFormat="1" x14ac:dyDescent="0.2">
      <c r="BY286" s="227"/>
      <c r="BZ286" s="227"/>
      <c r="CA286" s="227"/>
      <c r="CB286" s="227"/>
      <c r="CC286" s="227"/>
      <c r="CD286" s="227"/>
      <c r="CE286" s="227"/>
      <c r="CF286" s="227"/>
      <c r="CG286" s="227"/>
      <c r="CH286" s="227"/>
      <c r="CI286" s="227"/>
      <c r="CJ286" s="227"/>
      <c r="CK286" s="227"/>
      <c r="CL286" s="227"/>
      <c r="CM286" s="227"/>
      <c r="CN286" s="227"/>
      <c r="CO286" s="227"/>
    </row>
    <row r="287" spans="1:93" s="226" customFormat="1" hidden="1" x14ac:dyDescent="0.2">
      <c r="A287" s="496">
        <f>SUM(C11:C16,C20:C30,C34:C44,B47,C50,C55:C59,C64,C69:C74,C79:C84,C89:C93,C100,C105,C106,C119,C126,C127:C130,D136,D138:D166,D170,D172:D200,C204:C205,C210:C213,C218:C236,C241:C247,C252:C254,B259:B260)</f>
        <v>3812</v>
      </c>
      <c r="B287" s="497">
        <f>SUM(CG8:CN254)</f>
        <v>0</v>
      </c>
      <c r="BY287" s="227"/>
      <c r="BZ287" s="227"/>
      <c r="CA287" s="227"/>
      <c r="CB287" s="227"/>
      <c r="CC287" s="227"/>
      <c r="CD287" s="227"/>
      <c r="CE287" s="227"/>
      <c r="CF287" s="227"/>
      <c r="CG287" s="227"/>
      <c r="CH287" s="227"/>
      <c r="CI287" s="227"/>
      <c r="CJ287" s="227"/>
      <c r="CK287" s="227"/>
      <c r="CL287" s="227"/>
      <c r="CM287" s="227"/>
      <c r="CN287" s="227"/>
      <c r="CO287" s="227"/>
    </row>
    <row r="288" spans="1:93" s="226" customFormat="1" x14ac:dyDescent="0.2">
      <c r="BY288" s="227"/>
      <c r="BZ288" s="227"/>
      <c r="CA288" s="227"/>
      <c r="CB288" s="227"/>
      <c r="CC288" s="227"/>
      <c r="CD288" s="227"/>
      <c r="CE288" s="227"/>
      <c r="CF288" s="227"/>
      <c r="CG288" s="227"/>
      <c r="CH288" s="227"/>
      <c r="CI288" s="227"/>
      <c r="CJ288" s="227"/>
      <c r="CK288" s="227"/>
      <c r="CL288" s="227"/>
      <c r="CM288" s="227"/>
      <c r="CN288" s="227"/>
      <c r="CO288" s="227"/>
    </row>
    <row r="289" spans="77:93" s="226" customFormat="1" x14ac:dyDescent="0.2">
      <c r="BY289" s="227"/>
      <c r="BZ289" s="227"/>
      <c r="CA289" s="227"/>
      <c r="CB289" s="227"/>
      <c r="CC289" s="227"/>
      <c r="CD289" s="227"/>
      <c r="CE289" s="227"/>
      <c r="CF289" s="227"/>
      <c r="CG289" s="227"/>
      <c r="CH289" s="227"/>
      <c r="CI289" s="227"/>
      <c r="CJ289" s="227"/>
      <c r="CK289" s="227"/>
      <c r="CL289" s="227"/>
      <c r="CM289" s="227"/>
      <c r="CN289" s="227"/>
      <c r="CO289" s="227"/>
    </row>
    <row r="290" spans="77:93" s="226" customFormat="1" x14ac:dyDescent="0.2">
      <c r="BY290" s="227"/>
      <c r="BZ290" s="227"/>
      <c r="CA290" s="227"/>
      <c r="CB290" s="227"/>
      <c r="CC290" s="227"/>
      <c r="CD290" s="227"/>
      <c r="CE290" s="227"/>
      <c r="CF290" s="227"/>
      <c r="CG290" s="227"/>
      <c r="CH290" s="227"/>
      <c r="CI290" s="227"/>
      <c r="CJ290" s="227"/>
      <c r="CK290" s="227"/>
      <c r="CL290" s="227"/>
      <c r="CM290" s="227"/>
      <c r="CN290" s="227"/>
      <c r="CO290" s="227"/>
    </row>
    <row r="291" spans="77:93" s="226" customFormat="1" x14ac:dyDescent="0.2">
      <c r="BY291" s="227"/>
      <c r="BZ291" s="227"/>
      <c r="CA291" s="227"/>
      <c r="CB291" s="227"/>
      <c r="CC291" s="227"/>
      <c r="CD291" s="227"/>
      <c r="CE291" s="227"/>
      <c r="CF291" s="227"/>
      <c r="CG291" s="227"/>
      <c r="CH291" s="227"/>
      <c r="CI291" s="227"/>
      <c r="CJ291" s="227"/>
      <c r="CK291" s="227"/>
      <c r="CL291" s="227"/>
      <c r="CM291" s="227"/>
      <c r="CN291" s="227"/>
      <c r="CO291" s="227"/>
    </row>
    <row r="292" spans="77:93" s="226" customFormat="1" x14ac:dyDescent="0.2">
      <c r="BY292" s="227"/>
      <c r="BZ292" s="227"/>
      <c r="CA292" s="227"/>
      <c r="CB292" s="227"/>
      <c r="CC292" s="227"/>
      <c r="CD292" s="227"/>
      <c r="CE292" s="227"/>
      <c r="CF292" s="227"/>
      <c r="CG292" s="227"/>
      <c r="CH292" s="227"/>
      <c r="CI292" s="227"/>
      <c r="CJ292" s="227"/>
      <c r="CK292" s="227"/>
      <c r="CL292" s="227"/>
      <c r="CM292" s="227"/>
      <c r="CN292" s="227"/>
      <c r="CO292" s="227"/>
    </row>
    <row r="293" spans="77:93" s="226" customFormat="1" x14ac:dyDescent="0.2">
      <c r="BY293" s="227"/>
      <c r="BZ293" s="227"/>
      <c r="CA293" s="227"/>
      <c r="CB293" s="227"/>
      <c r="CC293" s="227"/>
      <c r="CD293" s="227"/>
      <c r="CE293" s="227"/>
      <c r="CF293" s="227"/>
      <c r="CG293" s="227"/>
      <c r="CH293" s="227"/>
      <c r="CI293" s="227"/>
      <c r="CJ293" s="227"/>
      <c r="CK293" s="227"/>
      <c r="CL293" s="227"/>
      <c r="CM293" s="227"/>
      <c r="CN293" s="227"/>
      <c r="CO293" s="227"/>
    </row>
    <row r="294" spans="77:93" s="226" customFormat="1" x14ac:dyDescent="0.2">
      <c r="BY294" s="227"/>
      <c r="BZ294" s="227"/>
      <c r="CA294" s="227"/>
      <c r="CB294" s="227"/>
      <c r="CC294" s="227"/>
      <c r="CD294" s="227"/>
      <c r="CE294" s="227"/>
      <c r="CF294" s="227"/>
      <c r="CG294" s="227"/>
      <c r="CH294" s="227"/>
      <c r="CI294" s="227"/>
      <c r="CJ294" s="227"/>
      <c r="CK294" s="227"/>
      <c r="CL294" s="227"/>
      <c r="CM294" s="227"/>
      <c r="CN294" s="227"/>
      <c r="CO294" s="227"/>
    </row>
    <row r="295" spans="77:93" s="226" customFormat="1" x14ac:dyDescent="0.2">
      <c r="BY295" s="227"/>
      <c r="BZ295" s="227"/>
      <c r="CA295" s="227"/>
      <c r="CB295" s="227"/>
      <c r="CC295" s="227"/>
      <c r="CD295" s="227"/>
      <c r="CE295" s="227"/>
      <c r="CF295" s="227"/>
      <c r="CG295" s="227"/>
      <c r="CH295" s="227"/>
      <c r="CI295" s="227"/>
      <c r="CJ295" s="227"/>
      <c r="CK295" s="227"/>
      <c r="CL295" s="227"/>
      <c r="CM295" s="227"/>
      <c r="CN295" s="227"/>
      <c r="CO295" s="227"/>
    </row>
    <row r="296" spans="77:93" s="226" customFormat="1" x14ac:dyDescent="0.2">
      <c r="BY296" s="227"/>
      <c r="BZ296" s="227"/>
      <c r="CA296" s="227"/>
      <c r="CB296" s="227"/>
      <c r="CC296" s="227"/>
      <c r="CD296" s="227"/>
      <c r="CE296" s="227"/>
      <c r="CF296" s="227"/>
      <c r="CG296" s="227"/>
      <c r="CH296" s="227"/>
      <c r="CI296" s="227"/>
      <c r="CJ296" s="227"/>
      <c r="CK296" s="227"/>
      <c r="CL296" s="227"/>
      <c r="CM296" s="227"/>
      <c r="CN296" s="227"/>
      <c r="CO296" s="227"/>
    </row>
    <row r="297" spans="77:93" s="226" customFormat="1" x14ac:dyDescent="0.2">
      <c r="BY297" s="227"/>
      <c r="BZ297" s="227"/>
      <c r="CA297" s="227"/>
      <c r="CB297" s="227"/>
      <c r="CC297" s="227"/>
      <c r="CD297" s="227"/>
      <c r="CE297" s="227"/>
      <c r="CF297" s="227"/>
      <c r="CG297" s="227"/>
      <c r="CH297" s="227"/>
      <c r="CI297" s="227"/>
      <c r="CJ297" s="227"/>
      <c r="CK297" s="227"/>
      <c r="CL297" s="227"/>
      <c r="CM297" s="227"/>
      <c r="CN297" s="227"/>
      <c r="CO297" s="227"/>
    </row>
    <row r="298" spans="77:93" s="226" customFormat="1" x14ac:dyDescent="0.2">
      <c r="BY298" s="227"/>
      <c r="BZ298" s="227"/>
      <c r="CA298" s="227"/>
      <c r="CB298" s="227"/>
      <c r="CC298" s="227"/>
      <c r="CD298" s="227"/>
      <c r="CE298" s="227"/>
      <c r="CF298" s="227"/>
      <c r="CG298" s="227"/>
      <c r="CH298" s="227"/>
      <c r="CI298" s="227"/>
      <c r="CJ298" s="227"/>
      <c r="CK298" s="227"/>
      <c r="CL298" s="227"/>
      <c r="CM298" s="227"/>
      <c r="CN298" s="227"/>
      <c r="CO298" s="227"/>
    </row>
    <row r="299" spans="77:93" s="226" customFormat="1" x14ac:dyDescent="0.2">
      <c r="BY299" s="227"/>
      <c r="BZ299" s="227"/>
      <c r="CA299" s="227"/>
      <c r="CB299" s="227"/>
      <c r="CC299" s="227"/>
      <c r="CD299" s="227"/>
      <c r="CE299" s="227"/>
      <c r="CF299" s="227"/>
      <c r="CG299" s="227"/>
      <c r="CH299" s="227"/>
      <c r="CI299" s="227"/>
      <c r="CJ299" s="227"/>
      <c r="CK299" s="227"/>
      <c r="CL299" s="227"/>
      <c r="CM299" s="227"/>
      <c r="CN299" s="227"/>
      <c r="CO299" s="227"/>
    </row>
    <row r="300" spans="77:93" s="226" customFormat="1" x14ac:dyDescent="0.2">
      <c r="BY300" s="227"/>
      <c r="BZ300" s="227"/>
      <c r="CA300" s="227"/>
      <c r="CB300" s="227"/>
      <c r="CC300" s="227"/>
      <c r="CD300" s="227"/>
      <c r="CE300" s="227"/>
      <c r="CF300" s="227"/>
      <c r="CG300" s="227"/>
      <c r="CH300" s="227"/>
      <c r="CI300" s="227"/>
      <c r="CJ300" s="227"/>
      <c r="CK300" s="227"/>
      <c r="CL300" s="227"/>
      <c r="CM300" s="227"/>
      <c r="CN300" s="227"/>
      <c r="CO300" s="227"/>
    </row>
    <row r="301" spans="77:93" s="226" customFormat="1" x14ac:dyDescent="0.2">
      <c r="BY301" s="227"/>
      <c r="BZ301" s="227"/>
      <c r="CA301" s="227"/>
      <c r="CB301" s="227"/>
      <c r="CC301" s="227"/>
      <c r="CD301" s="227"/>
      <c r="CE301" s="227"/>
      <c r="CF301" s="227"/>
      <c r="CG301" s="227"/>
      <c r="CH301" s="227"/>
      <c r="CI301" s="227"/>
      <c r="CJ301" s="227"/>
      <c r="CK301" s="227"/>
      <c r="CL301" s="227"/>
      <c r="CM301" s="227"/>
      <c r="CN301" s="227"/>
      <c r="CO301" s="227"/>
    </row>
    <row r="302" spans="77:93" s="226" customFormat="1" x14ac:dyDescent="0.2">
      <c r="BY302" s="227"/>
      <c r="BZ302" s="227"/>
      <c r="CA302" s="227"/>
      <c r="CB302" s="227"/>
      <c r="CC302" s="227"/>
      <c r="CD302" s="227"/>
      <c r="CE302" s="227"/>
      <c r="CF302" s="227"/>
      <c r="CG302" s="227"/>
      <c r="CH302" s="227"/>
      <c r="CI302" s="227"/>
      <c r="CJ302" s="227"/>
      <c r="CK302" s="227"/>
      <c r="CL302" s="227"/>
      <c r="CM302" s="227"/>
      <c r="CN302" s="227"/>
      <c r="CO302" s="227"/>
    </row>
    <row r="303" spans="77:93" s="226" customFormat="1" x14ac:dyDescent="0.2">
      <c r="BY303" s="227"/>
      <c r="BZ303" s="227"/>
      <c r="CA303" s="227"/>
      <c r="CB303" s="227"/>
      <c r="CC303" s="227"/>
      <c r="CD303" s="227"/>
      <c r="CE303" s="227"/>
      <c r="CF303" s="227"/>
      <c r="CG303" s="227"/>
      <c r="CH303" s="227"/>
      <c r="CI303" s="227"/>
      <c r="CJ303" s="227"/>
      <c r="CK303" s="227"/>
      <c r="CL303" s="227"/>
      <c r="CM303" s="227"/>
      <c r="CN303" s="227"/>
      <c r="CO303" s="227"/>
    </row>
    <row r="304" spans="77:93" s="226" customFormat="1" x14ac:dyDescent="0.2">
      <c r="BY304" s="227"/>
      <c r="BZ304" s="227"/>
      <c r="CA304" s="227"/>
      <c r="CB304" s="227"/>
      <c r="CC304" s="227"/>
      <c r="CD304" s="227"/>
      <c r="CE304" s="227"/>
      <c r="CF304" s="227"/>
      <c r="CG304" s="227"/>
      <c r="CH304" s="227"/>
      <c r="CI304" s="227"/>
      <c r="CJ304" s="227"/>
      <c r="CK304" s="227"/>
      <c r="CL304" s="227"/>
      <c r="CM304" s="227"/>
      <c r="CN304" s="227"/>
      <c r="CO304" s="227"/>
    </row>
    <row r="305" spans="77:93" s="226" customFormat="1" x14ac:dyDescent="0.2">
      <c r="BY305" s="227"/>
      <c r="BZ305" s="227"/>
      <c r="CA305" s="227"/>
      <c r="CB305" s="227"/>
      <c r="CC305" s="227"/>
      <c r="CD305" s="227"/>
      <c r="CE305" s="227"/>
      <c r="CF305" s="227"/>
      <c r="CG305" s="227"/>
      <c r="CH305" s="227"/>
      <c r="CI305" s="227"/>
      <c r="CJ305" s="227"/>
      <c r="CK305" s="227"/>
      <c r="CL305" s="227"/>
      <c r="CM305" s="227"/>
      <c r="CN305" s="227"/>
      <c r="CO305" s="227"/>
    </row>
    <row r="306" spans="77:93" s="226" customFormat="1" x14ac:dyDescent="0.2">
      <c r="BY306" s="227"/>
      <c r="BZ306" s="227"/>
      <c r="CA306" s="227"/>
      <c r="CB306" s="227"/>
      <c r="CC306" s="227"/>
      <c r="CD306" s="227"/>
      <c r="CE306" s="227"/>
      <c r="CF306" s="227"/>
      <c r="CG306" s="227"/>
      <c r="CH306" s="227"/>
      <c r="CI306" s="227"/>
      <c r="CJ306" s="227"/>
      <c r="CK306" s="227"/>
      <c r="CL306" s="227"/>
      <c r="CM306" s="227"/>
      <c r="CN306" s="227"/>
      <c r="CO306" s="227"/>
    </row>
    <row r="307" spans="77:93" s="226" customFormat="1" x14ac:dyDescent="0.2">
      <c r="BY307" s="227"/>
      <c r="BZ307" s="227"/>
      <c r="CA307" s="227"/>
      <c r="CB307" s="227"/>
      <c r="CC307" s="227"/>
      <c r="CD307" s="227"/>
      <c r="CE307" s="227"/>
      <c r="CF307" s="227"/>
      <c r="CG307" s="227"/>
      <c r="CH307" s="227"/>
      <c r="CI307" s="227"/>
      <c r="CJ307" s="227"/>
      <c r="CK307" s="227"/>
      <c r="CL307" s="227"/>
      <c r="CM307" s="227"/>
      <c r="CN307" s="227"/>
      <c r="CO307" s="227"/>
    </row>
    <row r="308" spans="77:93" s="226" customFormat="1" x14ac:dyDescent="0.2">
      <c r="BY308" s="227"/>
      <c r="BZ308" s="227"/>
      <c r="CA308" s="227"/>
      <c r="CB308" s="227"/>
      <c r="CC308" s="227"/>
      <c r="CD308" s="227"/>
      <c r="CE308" s="227"/>
      <c r="CF308" s="227"/>
      <c r="CG308" s="227"/>
      <c r="CH308" s="227"/>
      <c r="CI308" s="227"/>
      <c r="CJ308" s="227"/>
      <c r="CK308" s="227"/>
      <c r="CL308" s="227"/>
      <c r="CM308" s="227"/>
      <c r="CN308" s="227"/>
      <c r="CO308" s="227"/>
    </row>
    <row r="309" spans="77:93" s="226" customFormat="1" x14ac:dyDescent="0.2">
      <c r="BY309" s="227"/>
      <c r="BZ309" s="227"/>
      <c r="CA309" s="227"/>
      <c r="CB309" s="227"/>
      <c r="CC309" s="227"/>
      <c r="CD309" s="227"/>
      <c r="CE309" s="227"/>
      <c r="CF309" s="227"/>
      <c r="CG309" s="227"/>
      <c r="CH309" s="227"/>
      <c r="CI309" s="227"/>
      <c r="CJ309" s="227"/>
      <c r="CK309" s="227"/>
      <c r="CL309" s="227"/>
      <c r="CM309" s="227"/>
      <c r="CN309" s="227"/>
      <c r="CO309" s="227"/>
    </row>
    <row r="310" spans="77:93" s="226" customFormat="1" x14ac:dyDescent="0.2">
      <c r="BY310" s="227"/>
      <c r="BZ310" s="227"/>
      <c r="CA310" s="227"/>
      <c r="CB310" s="227"/>
      <c r="CC310" s="227"/>
      <c r="CD310" s="227"/>
      <c r="CE310" s="227"/>
      <c r="CF310" s="227"/>
      <c r="CG310" s="227"/>
      <c r="CH310" s="227"/>
      <c r="CI310" s="227"/>
      <c r="CJ310" s="227"/>
      <c r="CK310" s="227"/>
      <c r="CL310" s="227"/>
      <c r="CM310" s="227"/>
      <c r="CN310" s="227"/>
      <c r="CO310" s="227"/>
    </row>
    <row r="321" spans="77:93" s="226" customFormat="1" x14ac:dyDescent="0.2">
      <c r="BY321" s="227"/>
      <c r="BZ321" s="227"/>
      <c r="CA321" s="227"/>
      <c r="CB321" s="227"/>
      <c r="CC321" s="227"/>
      <c r="CD321" s="227"/>
      <c r="CE321" s="227"/>
      <c r="CF321" s="227"/>
      <c r="CG321" s="227"/>
      <c r="CH321" s="227"/>
      <c r="CI321" s="227"/>
      <c r="CJ321" s="227"/>
      <c r="CK321" s="227"/>
      <c r="CL321" s="227"/>
      <c r="CM321" s="227"/>
      <c r="CN321" s="227"/>
      <c r="CO321" s="227"/>
    </row>
    <row r="322" spans="77:93" s="226" customFormat="1" x14ac:dyDescent="0.2">
      <c r="BY322" s="227"/>
      <c r="BZ322" s="227"/>
      <c r="CA322" s="227"/>
      <c r="CB322" s="227"/>
      <c r="CC322" s="227"/>
      <c r="CD322" s="227"/>
      <c r="CE322" s="227"/>
      <c r="CF322" s="227"/>
      <c r="CG322" s="227"/>
      <c r="CH322" s="227"/>
      <c r="CI322" s="227"/>
      <c r="CJ322" s="227"/>
      <c r="CK322" s="227"/>
      <c r="CL322" s="227"/>
      <c r="CM322" s="227"/>
      <c r="CN322" s="227"/>
      <c r="CO322" s="227"/>
    </row>
    <row r="326" spans="77:93" s="226" customFormat="1" x14ac:dyDescent="0.2">
      <c r="BY326" s="227"/>
      <c r="BZ326" s="227"/>
      <c r="CA326" s="227"/>
      <c r="CB326" s="227"/>
      <c r="CC326" s="227"/>
      <c r="CD326" s="227"/>
      <c r="CE326" s="227"/>
      <c r="CF326" s="227"/>
      <c r="CG326" s="227"/>
      <c r="CH326" s="227"/>
      <c r="CI326" s="227"/>
      <c r="CJ326" s="227"/>
      <c r="CK326" s="227"/>
      <c r="CL326" s="227"/>
      <c r="CM326" s="227"/>
      <c r="CN326" s="227"/>
      <c r="CO326" s="227"/>
    </row>
    <row r="327" spans="77:93" s="226" customFormat="1" x14ac:dyDescent="0.2">
      <c r="BY327" s="227"/>
      <c r="BZ327" s="227"/>
      <c r="CA327" s="227"/>
      <c r="CB327" s="227"/>
      <c r="CC327" s="227"/>
      <c r="CD327" s="227"/>
      <c r="CE327" s="227"/>
      <c r="CF327" s="227"/>
      <c r="CG327" s="227"/>
      <c r="CH327" s="227"/>
      <c r="CI327" s="227"/>
      <c r="CJ327" s="227"/>
      <c r="CK327" s="227"/>
      <c r="CL327" s="227"/>
      <c r="CM327" s="227"/>
      <c r="CN327" s="227"/>
      <c r="CO327" s="227"/>
    </row>
    <row r="328" spans="77:93" s="226" customFormat="1" x14ac:dyDescent="0.2">
      <c r="BY328" s="227"/>
      <c r="BZ328" s="227"/>
      <c r="CA328" s="227"/>
      <c r="CB328" s="227"/>
      <c r="CC328" s="227"/>
      <c r="CD328" s="227"/>
      <c r="CE328" s="227"/>
      <c r="CF328" s="227"/>
      <c r="CG328" s="227"/>
      <c r="CH328" s="227"/>
      <c r="CI328" s="227"/>
      <c r="CJ328" s="227"/>
      <c r="CK328" s="227"/>
      <c r="CL328" s="227"/>
      <c r="CM328" s="227"/>
      <c r="CN328" s="227"/>
      <c r="CO328" s="227"/>
    </row>
    <row r="329" spans="77:93" s="226" customFormat="1" x14ac:dyDescent="0.2">
      <c r="BY329" s="227"/>
      <c r="BZ329" s="227"/>
      <c r="CA329" s="227"/>
      <c r="CB329" s="227"/>
      <c r="CC329" s="227"/>
      <c r="CD329" s="227"/>
      <c r="CE329" s="227"/>
      <c r="CF329" s="227"/>
      <c r="CG329" s="227"/>
      <c r="CH329" s="227"/>
      <c r="CI329" s="227"/>
      <c r="CJ329" s="227"/>
      <c r="CK329" s="227"/>
      <c r="CL329" s="227"/>
      <c r="CM329" s="227"/>
      <c r="CN329" s="227"/>
      <c r="CO329" s="227"/>
    </row>
    <row r="331" spans="77:93" s="226" customFormat="1" x14ac:dyDescent="0.2">
      <c r="BY331" s="227"/>
      <c r="BZ331" s="227"/>
      <c r="CA331" s="227"/>
      <c r="CB331" s="227"/>
      <c r="CC331" s="227"/>
      <c r="CD331" s="227"/>
      <c r="CE331" s="227"/>
      <c r="CF331" s="227"/>
      <c r="CG331" s="227"/>
      <c r="CH331" s="227"/>
      <c r="CI331" s="227"/>
      <c r="CJ331" s="227"/>
      <c r="CK331" s="227"/>
      <c r="CL331" s="227"/>
      <c r="CM331" s="227"/>
      <c r="CN331" s="227"/>
      <c r="CO331" s="227"/>
    </row>
  </sheetData>
  <mergeCells count="421"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55:B55"/>
    <mergeCell ref="A56:B56"/>
    <mergeCell ref="A49:B49"/>
    <mergeCell ref="A57:B57"/>
    <mergeCell ref="A34:B34"/>
    <mergeCell ref="A35:B35"/>
    <mergeCell ref="A32:B33"/>
    <mergeCell ref="C32:C33"/>
    <mergeCell ref="D32:L32"/>
    <mergeCell ref="A36:B36"/>
    <mergeCell ref="A37:A41"/>
    <mergeCell ref="A42:A43"/>
    <mergeCell ref="A79:B79"/>
    <mergeCell ref="A80:A84"/>
    <mergeCell ref="AB87:AC87"/>
    <mergeCell ref="AD87:AE87"/>
    <mergeCell ref="AF87:AG8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F86:AG86"/>
    <mergeCell ref="C66:E67"/>
    <mergeCell ref="F66:AG66"/>
    <mergeCell ref="F67:G67"/>
    <mergeCell ref="H67:I67"/>
    <mergeCell ref="J67:K67"/>
    <mergeCell ref="L67:M67"/>
    <mergeCell ref="N67:O67"/>
    <mergeCell ref="A105:B105"/>
    <mergeCell ref="A101:A104"/>
    <mergeCell ref="A106:B106"/>
    <mergeCell ref="B146:C146"/>
    <mergeCell ref="B147:C147"/>
    <mergeCell ref="B148:C148"/>
    <mergeCell ref="B138:C138"/>
    <mergeCell ref="B139:C139"/>
    <mergeCell ref="B142:C142"/>
    <mergeCell ref="B143:C143"/>
    <mergeCell ref="B144:C144"/>
    <mergeCell ref="B145:C145"/>
    <mergeCell ref="A123:A126"/>
    <mergeCell ref="A127:A130"/>
    <mergeCell ref="A110:A112"/>
    <mergeCell ref="A114:A117"/>
    <mergeCell ref="A119:B119"/>
    <mergeCell ref="A118:B118"/>
    <mergeCell ref="A113:B113"/>
    <mergeCell ref="A108:B109"/>
    <mergeCell ref="C108:E108"/>
    <mergeCell ref="A244:B244"/>
    <mergeCell ref="A241:B241"/>
    <mergeCell ref="A242:B242"/>
    <mergeCell ref="A243:B243"/>
    <mergeCell ref="A245:A247"/>
    <mergeCell ref="A218:B218"/>
    <mergeCell ref="T208:U208"/>
    <mergeCell ref="C207:E208"/>
    <mergeCell ref="J202:K202"/>
    <mergeCell ref="L202:M202"/>
    <mergeCell ref="A204:A205"/>
    <mergeCell ref="R208:S208"/>
    <mergeCell ref="A219:A227"/>
    <mergeCell ref="A228:A236"/>
    <mergeCell ref="A238:B240"/>
    <mergeCell ref="C238:E239"/>
    <mergeCell ref="F238:AO238"/>
    <mergeCell ref="AL239:AM239"/>
    <mergeCell ref="AN239:AO239"/>
    <mergeCell ref="V208:W208"/>
    <mergeCell ref="X208:Y208"/>
    <mergeCell ref="Z208:AA208"/>
    <mergeCell ref="AB208:AC208"/>
    <mergeCell ref="AD208:AE208"/>
    <mergeCell ref="AH86:AJ86"/>
    <mergeCell ref="F87:G87"/>
    <mergeCell ref="H87:I87"/>
    <mergeCell ref="J87:K87"/>
    <mergeCell ref="L87:M87"/>
    <mergeCell ref="N87:O87"/>
    <mergeCell ref="P87:Q87"/>
    <mergeCell ref="R87:S87"/>
    <mergeCell ref="H108:I108"/>
    <mergeCell ref="J108:K108"/>
    <mergeCell ref="L108:M108"/>
    <mergeCell ref="N108:P108"/>
    <mergeCell ref="AH87:AH88"/>
    <mergeCell ref="AI87:AI88"/>
    <mergeCell ref="AJ87:AJ88"/>
    <mergeCell ref="F108:G108"/>
    <mergeCell ref="Q108:R108"/>
    <mergeCell ref="S108:T108"/>
    <mergeCell ref="U108:V108"/>
    <mergeCell ref="W108:X108"/>
    <mergeCell ref="Y108:Z108"/>
    <mergeCell ref="A100:B100"/>
    <mergeCell ref="A97:A99"/>
    <mergeCell ref="A89:B89"/>
    <mergeCell ref="A86:B88"/>
    <mergeCell ref="C86:E87"/>
    <mergeCell ref="T87:U87"/>
    <mergeCell ref="V87:W87"/>
    <mergeCell ref="X87:Y87"/>
    <mergeCell ref="Z87:AA87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199:C199"/>
    <mergeCell ref="A200:C200"/>
    <mergeCell ref="A202:B203"/>
    <mergeCell ref="C202:E202"/>
    <mergeCell ref="F202:G202"/>
    <mergeCell ref="H202:I202"/>
    <mergeCell ref="A161:C161"/>
    <mergeCell ref="A162:C162"/>
    <mergeCell ref="A165:C165"/>
    <mergeCell ref="A166:C166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63:C163"/>
    <mergeCell ref="A164:C164"/>
    <mergeCell ref="A168:C169"/>
    <mergeCell ref="AF208:AG208"/>
    <mergeCell ref="AH208:AI208"/>
    <mergeCell ref="AJ208:AK208"/>
    <mergeCell ref="A44:B44"/>
    <mergeCell ref="A50:B50"/>
    <mergeCell ref="A52:B54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6:B68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N121:O121"/>
    <mergeCell ref="AO134:AO135"/>
    <mergeCell ref="AP134:AP135"/>
    <mergeCell ref="A121:B122"/>
    <mergeCell ref="C121:E121"/>
    <mergeCell ref="F121:G121"/>
    <mergeCell ref="H121:I121"/>
    <mergeCell ref="J121:K121"/>
    <mergeCell ref="L121:M121"/>
    <mergeCell ref="O134:P134"/>
    <mergeCell ref="Q134:R134"/>
    <mergeCell ref="S134:T134"/>
    <mergeCell ref="A134:C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U134:V134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150:A152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A176:A183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F208:G208"/>
    <mergeCell ref="H208:I208"/>
    <mergeCell ref="J208:K208"/>
    <mergeCell ref="L208:M208"/>
    <mergeCell ref="N208:O208"/>
    <mergeCell ref="P208:Q208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P238:AP240"/>
    <mergeCell ref="A215:B217"/>
    <mergeCell ref="C215:E216"/>
    <mergeCell ref="F215:AM215"/>
    <mergeCell ref="AN215:AP215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  <dataValidation allowBlank="1" showInputMessage="1" showErrorMessage="1" errorTitle="ERROR" error="Por favor ingrese solo Números." sqref="A97:A99 A110:A112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workbookViewId="0">
      <selection activeCell="J23" sqref="J23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16384" width="11.42578125" style="568"/>
  </cols>
  <sheetData>
    <row r="1" spans="1:92" x14ac:dyDescent="0.2">
      <c r="A1" s="567" t="s">
        <v>0</v>
      </c>
    </row>
    <row r="2" spans="1:92" x14ac:dyDescent="0.2">
      <c r="A2" s="567" t="str">
        <f>CONCATENATE("COMUNA: ",[9]NOMBRE!B2," - ","( ",[9]NOMBRE!C2,[9]NOMBRE!D2,[9]NOMBRE!E2,[9]NOMBRE!F2,[9]NOMBRE!G2," )")</f>
        <v>COMUNA: Linares - ( 07401 )</v>
      </c>
    </row>
    <row r="3" spans="1:92" x14ac:dyDescent="0.2">
      <c r="A3" s="567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</row>
    <row r="4" spans="1:92" x14ac:dyDescent="0.2">
      <c r="A4" s="567" t="str">
        <f>CONCATENATE("MES: ",[9]NOMBRE!B6," - ","( ",[9]NOMBRE!C6,[9]NOMBRE!D6," )")</f>
        <v>MES: SEPTIEMBRE - ( 09 )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</row>
    <row r="5" spans="1:92" x14ac:dyDescent="0.2">
      <c r="A5" s="567" t="str">
        <f>CONCATENATE("AÑO: ",[9]NOMBRE!B7)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</row>
    <row r="6" spans="1:92" ht="15" x14ac:dyDescent="0.2">
      <c r="A6" s="1546" t="s">
        <v>1</v>
      </c>
      <c r="B6" s="1546"/>
      <c r="C6" s="1546"/>
      <c r="D6" s="1546"/>
      <c r="E6" s="1546"/>
      <c r="F6" s="1546"/>
      <c r="G6" s="1546"/>
      <c r="H6" s="1546"/>
      <c r="I6" s="1546"/>
      <c r="J6" s="1546"/>
      <c r="K6" s="1546"/>
      <c r="L6" s="1546"/>
      <c r="M6" s="1546"/>
      <c r="N6" s="1546"/>
      <c r="O6" s="1546"/>
      <c r="P6" s="1546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</row>
    <row r="7" spans="1:92" ht="15" x14ac:dyDescent="0.2">
      <c r="A7" s="1053"/>
      <c r="B7" s="1053"/>
      <c r="C7" s="1053"/>
      <c r="D7" s="1053"/>
      <c r="E7" s="1053"/>
      <c r="F7" s="1053"/>
      <c r="G7" s="1053"/>
      <c r="H7" s="1053"/>
      <c r="I7" s="1053"/>
      <c r="J7" s="1053"/>
      <c r="K7" s="1053"/>
      <c r="L7" s="1053"/>
      <c r="M7" s="1053"/>
      <c r="N7" s="1053"/>
      <c r="O7" s="1053"/>
      <c r="P7" s="1053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</row>
    <row r="8" spans="1:92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CG8" s="582"/>
      <c r="CH8" s="582"/>
      <c r="CI8" s="582"/>
      <c r="CJ8" s="582"/>
      <c r="CK8" s="582"/>
      <c r="CL8" s="582"/>
      <c r="CM8" s="582"/>
      <c r="CN8" s="582"/>
    </row>
    <row r="9" spans="1:92" ht="14.25" customHeight="1" x14ac:dyDescent="0.2">
      <c r="A9" s="1549" t="s">
        <v>3</v>
      </c>
      <c r="B9" s="1514"/>
      <c r="C9" s="1429" t="s">
        <v>4</v>
      </c>
      <c r="D9" s="1551" t="s">
        <v>5</v>
      </c>
      <c r="E9" s="1552"/>
      <c r="F9" s="1552"/>
      <c r="G9" s="1552"/>
      <c r="H9" s="1552"/>
      <c r="I9" s="1552"/>
      <c r="J9" s="1552"/>
      <c r="K9" s="1552"/>
      <c r="L9" s="1553"/>
      <c r="M9" s="1425" t="s">
        <v>185</v>
      </c>
      <c r="N9" s="1425" t="s">
        <v>186</v>
      </c>
      <c r="O9" s="1425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CG9" s="582"/>
      <c r="CH9" s="582"/>
      <c r="CI9" s="582"/>
      <c r="CJ9" s="582"/>
      <c r="CK9" s="582"/>
      <c r="CL9" s="582"/>
      <c r="CM9" s="582"/>
      <c r="CN9" s="582"/>
    </row>
    <row r="10" spans="1:92" ht="21" x14ac:dyDescent="0.2">
      <c r="A10" s="1550"/>
      <c r="B10" s="1518"/>
      <c r="C10" s="1430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427"/>
      <c r="N10" s="1427"/>
      <c r="O10" s="1427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CG10" s="582"/>
      <c r="CH10" s="582"/>
      <c r="CI10" s="582"/>
      <c r="CJ10" s="582"/>
      <c r="CK10" s="582"/>
      <c r="CL10" s="582"/>
      <c r="CM10" s="582"/>
      <c r="CN10" s="582"/>
    </row>
    <row r="11" spans="1:92" x14ac:dyDescent="0.2">
      <c r="A11" s="1547" t="s">
        <v>189</v>
      </c>
      <c r="B11" s="1548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CD11" s="569" t="str">
        <f>IF(C11&gt;=[9]A03!C77,"","Total Gestantes ingresadas a control prenatal debe ser MAYOR o IGUAL que el Total de Evaluaciones a Gestantes de REM A03 Sección B2")</f>
        <v/>
      </c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</row>
    <row r="12" spans="1:92" x14ac:dyDescent="0.2">
      <c r="A12" s="1543" t="s">
        <v>15</v>
      </c>
      <c r="B12" s="1543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CD12" s="569" t="str">
        <f>IF(C11&lt;C12," Total Gestantes debe ser Mayor a primigestas","")</f>
        <v/>
      </c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</row>
    <row r="13" spans="1:92" x14ac:dyDescent="0.2">
      <c r="A13" s="1533" t="s">
        <v>16</v>
      </c>
      <c r="B13" s="1534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CD13" s="569" t="str">
        <f>IF(C11&lt;C13,"  Total Gestantes debe ser Mayor que Gestantes Ingresadas Antes De Las 14 Semanas","")</f>
        <v/>
      </c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</row>
    <row r="14" spans="1:92" x14ac:dyDescent="0.2">
      <c r="A14" s="1533" t="s">
        <v>17</v>
      </c>
      <c r="B14" s="1534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CD14" s="569" t="str">
        <f>IF(C11&lt;C14,"  Total Gestantes debe ser Mayor que Gestantes con Eco Antes De Las 20 Semanas","")</f>
        <v/>
      </c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</row>
    <row r="15" spans="1:92" x14ac:dyDescent="0.2">
      <c r="A15" s="1544" t="s">
        <v>18</v>
      </c>
      <c r="B15" s="1545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CD15" s="569" t="str">
        <f>IF(C11&lt;C15," Total Gestantes debe ser Mayor Que  Gestantes Con Embarazo No Planificado","")</f>
        <v/>
      </c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</row>
    <row r="16" spans="1:92" x14ac:dyDescent="0.2">
      <c r="A16" s="1531" t="s">
        <v>191</v>
      </c>
      <c r="B16" s="1532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</row>
    <row r="17" spans="1:92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CG17" s="582"/>
      <c r="CH17" s="582"/>
      <c r="CI17" s="582"/>
      <c r="CJ17" s="582"/>
      <c r="CK17" s="582"/>
      <c r="CL17" s="582"/>
      <c r="CM17" s="582"/>
      <c r="CN17" s="582"/>
    </row>
    <row r="18" spans="1:92" x14ac:dyDescent="0.2">
      <c r="A18" s="1408" t="s">
        <v>20</v>
      </c>
      <c r="B18" s="1410"/>
      <c r="C18" s="1425" t="s">
        <v>21</v>
      </c>
      <c r="D18" s="1425" t="s">
        <v>192</v>
      </c>
      <c r="E18" s="1425" t="s">
        <v>193</v>
      </c>
      <c r="F18" s="1425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CG18" s="582"/>
      <c r="CH18" s="582"/>
      <c r="CI18" s="582"/>
      <c r="CJ18" s="582"/>
      <c r="CK18" s="582"/>
      <c r="CL18" s="582"/>
      <c r="CM18" s="582"/>
      <c r="CN18" s="582"/>
    </row>
    <row r="19" spans="1:92" ht="18.75" customHeight="1" x14ac:dyDescent="0.2">
      <c r="A19" s="1411"/>
      <c r="B19" s="1413"/>
      <c r="C19" s="1427"/>
      <c r="D19" s="1427"/>
      <c r="E19" s="1427"/>
      <c r="F19" s="1427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CG19" s="582"/>
      <c r="CH19" s="582"/>
      <c r="CI19" s="582"/>
      <c r="CJ19" s="582"/>
      <c r="CK19" s="582"/>
      <c r="CL19" s="582"/>
      <c r="CM19" s="582"/>
      <c r="CN19" s="582"/>
    </row>
    <row r="20" spans="1:92" x14ac:dyDescent="0.2">
      <c r="A20" s="1556" t="s">
        <v>22</v>
      </c>
      <c r="B20" s="1557"/>
      <c r="C20" s="613"/>
      <c r="D20" s="613"/>
      <c r="E20" s="613"/>
      <c r="F20" s="613"/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CD20" s="569" t="str">
        <f>IF(AND(SUM(C21:C30)&lt;&gt;0,C20=0),"Debe ingresar el total de gestantes Ingresadas a ARO","")</f>
        <v>Debe ingresar el total de gestantes Ingresadas a ARO</v>
      </c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</row>
    <row r="21" spans="1:92" x14ac:dyDescent="0.2">
      <c r="A21" s="1558" t="s">
        <v>195</v>
      </c>
      <c r="B21" s="1559"/>
      <c r="C21" s="616">
        <v>1</v>
      </c>
      <c r="D21" s="616">
        <v>0</v>
      </c>
      <c r="E21" s="616">
        <v>0</v>
      </c>
      <c r="F21" s="616">
        <v>0</v>
      </c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</row>
    <row r="22" spans="1:92" ht="14.25" customHeight="1" x14ac:dyDescent="0.2">
      <c r="A22" s="1533" t="s">
        <v>196</v>
      </c>
      <c r="B22" s="1534"/>
      <c r="C22" s="617">
        <v>6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</row>
    <row r="23" spans="1:92" ht="14.25" customHeight="1" x14ac:dyDescent="0.2">
      <c r="A23" s="1533" t="s">
        <v>197</v>
      </c>
      <c r="B23" s="1534"/>
      <c r="C23" s="617">
        <v>10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</row>
    <row r="24" spans="1:92" ht="14.25" customHeight="1" x14ac:dyDescent="0.2">
      <c r="A24" s="1554" t="s">
        <v>198</v>
      </c>
      <c r="B24" s="1555"/>
      <c r="C24" s="617">
        <v>1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</row>
    <row r="25" spans="1:92" x14ac:dyDescent="0.2">
      <c r="A25" s="1554" t="s">
        <v>23</v>
      </c>
      <c r="B25" s="1555"/>
      <c r="C25" s="617">
        <v>2</v>
      </c>
      <c r="D25" s="617">
        <v>0</v>
      </c>
      <c r="E25" s="617">
        <v>0</v>
      </c>
      <c r="F25" s="617">
        <v>0</v>
      </c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</row>
    <row r="26" spans="1:92" x14ac:dyDescent="0.2">
      <c r="A26" s="1554" t="s">
        <v>24</v>
      </c>
      <c r="B26" s="1555"/>
      <c r="C26" s="617"/>
      <c r="D26" s="617"/>
      <c r="E26" s="617"/>
      <c r="F26" s="617"/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</row>
    <row r="27" spans="1:92" x14ac:dyDescent="0.2">
      <c r="A27" s="1554" t="s">
        <v>199</v>
      </c>
      <c r="B27" s="1555"/>
      <c r="C27" s="617">
        <v>12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</row>
    <row r="28" spans="1:92" x14ac:dyDescent="0.2">
      <c r="A28" s="1554" t="s">
        <v>200</v>
      </c>
      <c r="B28" s="1555"/>
      <c r="C28" s="617">
        <v>7</v>
      </c>
      <c r="D28" s="617">
        <v>0</v>
      </c>
      <c r="E28" s="617">
        <v>0</v>
      </c>
      <c r="F28" s="617">
        <v>0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</row>
    <row r="29" spans="1:92" x14ac:dyDescent="0.2">
      <c r="A29" s="1560" t="s">
        <v>201</v>
      </c>
      <c r="B29" s="1561"/>
      <c r="C29" s="617"/>
      <c r="D29" s="617"/>
      <c r="E29" s="617"/>
      <c r="F29" s="617"/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</row>
    <row r="30" spans="1:92" ht="14.25" customHeight="1" x14ac:dyDescent="0.2">
      <c r="A30" s="1562" t="s">
        <v>202</v>
      </c>
      <c r="B30" s="1563"/>
      <c r="C30" s="618">
        <v>34</v>
      </c>
      <c r="D30" s="618">
        <v>0</v>
      </c>
      <c r="E30" s="618">
        <v>0</v>
      </c>
      <c r="F30" s="618">
        <v>1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</row>
    <row r="31" spans="1:92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CG31" s="582"/>
      <c r="CH31" s="582"/>
      <c r="CI31" s="582"/>
      <c r="CJ31" s="582"/>
      <c r="CK31" s="582"/>
      <c r="CL31" s="582"/>
      <c r="CM31" s="582"/>
      <c r="CN31" s="582"/>
    </row>
    <row r="32" spans="1:92" x14ac:dyDescent="0.2">
      <c r="A32" s="1549" t="s">
        <v>26</v>
      </c>
      <c r="B32" s="1514"/>
      <c r="C32" s="1429" t="s">
        <v>4</v>
      </c>
      <c r="D32" s="1551" t="s">
        <v>5</v>
      </c>
      <c r="E32" s="1552"/>
      <c r="F32" s="1552"/>
      <c r="G32" s="1552"/>
      <c r="H32" s="1552"/>
      <c r="I32" s="1552"/>
      <c r="J32" s="1552"/>
      <c r="K32" s="1552"/>
      <c r="L32" s="1553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CG32" s="582"/>
      <c r="CH32" s="582"/>
      <c r="CI32" s="582"/>
      <c r="CJ32" s="582"/>
      <c r="CK32" s="582"/>
      <c r="CL32" s="582"/>
      <c r="CM32" s="582"/>
      <c r="CN32" s="582"/>
    </row>
    <row r="33" spans="1:92" ht="21" x14ac:dyDescent="0.2">
      <c r="A33" s="1550"/>
      <c r="B33" s="1518"/>
      <c r="C33" s="1430"/>
      <c r="D33" s="1054" t="s">
        <v>6</v>
      </c>
      <c r="E33" s="1042" t="s">
        <v>7</v>
      </c>
      <c r="F33" s="1042" t="s">
        <v>8</v>
      </c>
      <c r="G33" s="1042" t="s">
        <v>9</v>
      </c>
      <c r="H33" s="1042" t="s">
        <v>10</v>
      </c>
      <c r="I33" s="1042" t="s">
        <v>11</v>
      </c>
      <c r="J33" s="1042" t="s">
        <v>12</v>
      </c>
      <c r="K33" s="1042" t="s">
        <v>13</v>
      </c>
      <c r="L33" s="1042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CG33" s="582"/>
      <c r="CH33" s="582"/>
      <c r="CI33" s="582"/>
      <c r="CJ33" s="582"/>
      <c r="CK33" s="582"/>
      <c r="CL33" s="582"/>
      <c r="CM33" s="582"/>
      <c r="CN33" s="582"/>
    </row>
    <row r="34" spans="1:92" x14ac:dyDescent="0.2">
      <c r="A34" s="1421" t="s">
        <v>27</v>
      </c>
      <c r="B34" s="1421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CG34" s="582"/>
      <c r="CH34" s="582"/>
      <c r="CI34" s="582"/>
      <c r="CJ34" s="582"/>
      <c r="CK34" s="582"/>
      <c r="CL34" s="582"/>
      <c r="CM34" s="582"/>
      <c r="CN34" s="582"/>
    </row>
    <row r="35" spans="1:92" x14ac:dyDescent="0.2">
      <c r="A35" s="1564" t="s">
        <v>203</v>
      </c>
      <c r="B35" s="1565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CG35" s="582"/>
      <c r="CH35" s="582"/>
      <c r="CI35" s="582"/>
      <c r="CJ35" s="582"/>
      <c r="CK35" s="582"/>
      <c r="CL35" s="582"/>
      <c r="CM35" s="582"/>
      <c r="CN35" s="582"/>
    </row>
    <row r="36" spans="1:92" x14ac:dyDescent="0.2">
      <c r="A36" s="1566" t="s">
        <v>204</v>
      </c>
      <c r="B36" s="1567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CG36" s="582"/>
      <c r="CH36" s="582"/>
      <c r="CI36" s="582"/>
      <c r="CJ36" s="582"/>
      <c r="CK36" s="582"/>
      <c r="CL36" s="582"/>
      <c r="CM36" s="582"/>
      <c r="CN36" s="582"/>
    </row>
    <row r="37" spans="1:92" x14ac:dyDescent="0.2">
      <c r="A37" s="1468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CG37" s="582"/>
      <c r="CH37" s="582"/>
      <c r="CI37" s="582"/>
      <c r="CJ37" s="582"/>
      <c r="CK37" s="582"/>
      <c r="CL37" s="582"/>
      <c r="CM37" s="582"/>
      <c r="CN37" s="582"/>
    </row>
    <row r="38" spans="1:92" x14ac:dyDescent="0.2">
      <c r="A38" s="1568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CG38" s="582"/>
      <c r="CH38" s="582"/>
      <c r="CI38" s="582"/>
      <c r="CJ38" s="582"/>
      <c r="CK38" s="582"/>
      <c r="CL38" s="582"/>
      <c r="CM38" s="582"/>
      <c r="CN38" s="582"/>
    </row>
    <row r="39" spans="1:92" x14ac:dyDescent="0.2">
      <c r="A39" s="1568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CG39" s="582"/>
      <c r="CH39" s="582"/>
      <c r="CI39" s="582"/>
      <c r="CJ39" s="582"/>
      <c r="CK39" s="582"/>
      <c r="CL39" s="582"/>
      <c r="CM39" s="582"/>
      <c r="CN39" s="582"/>
    </row>
    <row r="40" spans="1:92" x14ac:dyDescent="0.2">
      <c r="A40" s="1568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CG40" s="582"/>
      <c r="CH40" s="582"/>
      <c r="CI40" s="582"/>
      <c r="CJ40" s="582"/>
      <c r="CK40" s="582"/>
      <c r="CL40" s="582"/>
      <c r="CM40" s="582"/>
      <c r="CN40" s="582"/>
    </row>
    <row r="41" spans="1:92" x14ac:dyDescent="0.2">
      <c r="A41" s="1469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CG41" s="582"/>
      <c r="CH41" s="582"/>
      <c r="CI41" s="582"/>
      <c r="CJ41" s="582"/>
      <c r="CK41" s="582"/>
      <c r="CL41" s="582"/>
      <c r="CM41" s="582"/>
      <c r="CN41" s="582"/>
    </row>
    <row r="42" spans="1:92" x14ac:dyDescent="0.2">
      <c r="A42" s="1569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CG42" s="582"/>
      <c r="CH42" s="582"/>
      <c r="CI42" s="582"/>
      <c r="CJ42" s="582"/>
      <c r="CK42" s="582"/>
      <c r="CL42" s="582"/>
      <c r="CM42" s="582"/>
      <c r="CN42" s="582"/>
    </row>
    <row r="43" spans="1:92" ht="15" thickBot="1" x14ac:dyDescent="0.25">
      <c r="A43" s="1570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CG43" s="582"/>
      <c r="CH43" s="582"/>
      <c r="CI43" s="582"/>
      <c r="CJ43" s="582"/>
      <c r="CK43" s="582"/>
      <c r="CL43" s="582"/>
      <c r="CM43" s="582"/>
      <c r="CN43" s="582"/>
    </row>
    <row r="44" spans="1:92" ht="15" thickTop="1" x14ac:dyDescent="0.2">
      <c r="A44" s="1571" t="s">
        <v>212</v>
      </c>
      <c r="B44" s="1572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CG44" s="582"/>
      <c r="CH44" s="582"/>
      <c r="CI44" s="582"/>
      <c r="CJ44" s="582"/>
      <c r="CK44" s="582"/>
      <c r="CL44" s="582"/>
      <c r="CM44" s="582"/>
      <c r="CN44" s="582"/>
    </row>
    <row r="45" spans="1:92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CG45" s="582"/>
      <c r="CH45" s="582"/>
      <c r="CI45" s="582"/>
      <c r="CJ45" s="582"/>
      <c r="CK45" s="582"/>
      <c r="CL45" s="582"/>
      <c r="CM45" s="582"/>
      <c r="CN45" s="582"/>
    </row>
    <row r="46" spans="1:92" x14ac:dyDescent="0.2">
      <c r="A46" s="1045" t="s">
        <v>32</v>
      </c>
      <c r="B46" s="1054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CG46" s="582"/>
      <c r="CH46" s="582"/>
      <c r="CI46" s="582"/>
      <c r="CJ46" s="582"/>
      <c r="CK46" s="582"/>
      <c r="CL46" s="582"/>
      <c r="CM46" s="582"/>
      <c r="CN46" s="582"/>
    </row>
    <row r="47" spans="1:92" x14ac:dyDescent="0.2">
      <c r="A47" s="1059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CG47" s="582"/>
      <c r="CH47" s="582"/>
      <c r="CI47" s="582"/>
      <c r="CJ47" s="582"/>
      <c r="CK47" s="582"/>
      <c r="CL47" s="582"/>
      <c r="CM47" s="582"/>
      <c r="CN47" s="582"/>
    </row>
    <row r="48" spans="1:92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CG48" s="582"/>
      <c r="CH48" s="582"/>
      <c r="CI48" s="582"/>
      <c r="CJ48" s="582"/>
      <c r="CK48" s="582"/>
      <c r="CL48" s="582"/>
      <c r="CM48" s="582"/>
      <c r="CN48" s="582"/>
    </row>
    <row r="49" spans="1:92" x14ac:dyDescent="0.2">
      <c r="A49" s="1422" t="s">
        <v>36</v>
      </c>
      <c r="B49" s="1424"/>
      <c r="C49" s="1054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CG49" s="582"/>
      <c r="CH49" s="582"/>
      <c r="CI49" s="582"/>
      <c r="CJ49" s="582"/>
      <c r="CK49" s="582"/>
      <c r="CL49" s="582"/>
      <c r="CM49" s="582"/>
      <c r="CN49" s="582"/>
    </row>
    <row r="50" spans="1:92" x14ac:dyDescent="0.2">
      <c r="A50" s="1538" t="s">
        <v>39</v>
      </c>
      <c r="B50" s="1539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CA50" s="569" t="str">
        <f>IF(AND(([9]A01!$C18+[9]A01!$C19+[9]A01!$C20+[9]A01!$C21+[9]A01!$F31+[9]A01!$F32+[9]A01!$F33)&lt;&gt;0,D50=0,E50=""),"Observacion : En A01 existen contoles no ingresados, Revisar","")</f>
        <v/>
      </c>
      <c r="CG50" s="582"/>
      <c r="CH50" s="582"/>
      <c r="CI50" s="582"/>
      <c r="CJ50" s="582"/>
      <c r="CK50" s="582"/>
      <c r="CL50" s="582"/>
      <c r="CM50" s="582"/>
      <c r="CN50" s="582"/>
    </row>
    <row r="51" spans="1:92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CG51" s="582"/>
      <c r="CH51" s="582"/>
      <c r="CI51" s="582"/>
      <c r="CJ51" s="582"/>
      <c r="CK51" s="582"/>
      <c r="CL51" s="582"/>
      <c r="CM51" s="582"/>
      <c r="CN51" s="582"/>
    </row>
    <row r="52" spans="1:92" ht="14.25" customHeight="1" x14ac:dyDescent="0.2">
      <c r="A52" s="1408" t="s">
        <v>40</v>
      </c>
      <c r="B52" s="1410"/>
      <c r="C52" s="1408" t="s">
        <v>41</v>
      </c>
      <c r="D52" s="1409"/>
      <c r="E52" s="1410"/>
      <c r="F52" s="1428" t="s">
        <v>34</v>
      </c>
      <c r="G52" s="1428"/>
      <c r="H52" s="1428"/>
      <c r="I52" s="1428"/>
      <c r="J52" s="1428"/>
      <c r="K52" s="1428"/>
      <c r="L52" s="1428"/>
      <c r="M52" s="1428"/>
      <c r="N52" s="1428"/>
      <c r="O52" s="1428"/>
      <c r="P52" s="1428"/>
      <c r="Q52" s="1415"/>
      <c r="R52" s="1535" t="s">
        <v>214</v>
      </c>
      <c r="S52" s="1536"/>
      <c r="T52" s="1536"/>
      <c r="U52" s="1536"/>
      <c r="V52" s="1537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CG52" s="582"/>
      <c r="CH52" s="582"/>
      <c r="CI52" s="582"/>
      <c r="CJ52" s="582"/>
      <c r="CK52" s="582"/>
      <c r="CL52" s="582"/>
      <c r="CM52" s="582"/>
      <c r="CN52" s="582"/>
    </row>
    <row r="53" spans="1:92" ht="22.5" customHeight="1" x14ac:dyDescent="0.2">
      <c r="A53" s="1419"/>
      <c r="B53" s="1420"/>
      <c r="C53" s="1411"/>
      <c r="D53" s="1412"/>
      <c r="E53" s="1413"/>
      <c r="F53" s="1414" t="s">
        <v>42</v>
      </c>
      <c r="G53" s="1415"/>
      <c r="H53" s="1414" t="s">
        <v>43</v>
      </c>
      <c r="I53" s="1415"/>
      <c r="J53" s="1414" t="s">
        <v>44</v>
      </c>
      <c r="K53" s="1415"/>
      <c r="L53" s="1414" t="s">
        <v>45</v>
      </c>
      <c r="M53" s="1415"/>
      <c r="N53" s="1414" t="s">
        <v>46</v>
      </c>
      <c r="O53" s="1415"/>
      <c r="P53" s="1414" t="s">
        <v>47</v>
      </c>
      <c r="Q53" s="1415"/>
      <c r="R53" s="1414" t="s">
        <v>53</v>
      </c>
      <c r="S53" s="1415"/>
      <c r="T53" s="1425" t="s">
        <v>215</v>
      </c>
      <c r="U53" s="1414" t="s">
        <v>54</v>
      </c>
      <c r="V53" s="1415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CG53" s="582"/>
      <c r="CH53" s="582"/>
      <c r="CI53" s="582"/>
      <c r="CJ53" s="582"/>
      <c r="CK53" s="582"/>
      <c r="CL53" s="582"/>
      <c r="CM53" s="582"/>
      <c r="CN53" s="582"/>
    </row>
    <row r="54" spans="1:92" ht="31.5" x14ac:dyDescent="0.2">
      <c r="A54" s="1411"/>
      <c r="B54" s="1413"/>
      <c r="C54" s="1041" t="s">
        <v>149</v>
      </c>
      <c r="D54" s="1055" t="s">
        <v>30</v>
      </c>
      <c r="E54" s="1035" t="s">
        <v>48</v>
      </c>
      <c r="F54" s="1044" t="s">
        <v>30</v>
      </c>
      <c r="G54" s="1046" t="s">
        <v>48</v>
      </c>
      <c r="H54" s="1044" t="s">
        <v>30</v>
      </c>
      <c r="I54" s="1046" t="s">
        <v>48</v>
      </c>
      <c r="J54" s="1044" t="s">
        <v>30</v>
      </c>
      <c r="K54" s="1046" t="s">
        <v>48</v>
      </c>
      <c r="L54" s="1044" t="s">
        <v>30</v>
      </c>
      <c r="M54" s="1046" t="s">
        <v>48</v>
      </c>
      <c r="N54" s="1044" t="s">
        <v>30</v>
      </c>
      <c r="O54" s="1046" t="s">
        <v>48</v>
      </c>
      <c r="P54" s="1044" t="s">
        <v>30</v>
      </c>
      <c r="Q54" s="1046" t="s">
        <v>48</v>
      </c>
      <c r="R54" s="1055" t="s">
        <v>216</v>
      </c>
      <c r="S54" s="1055" t="s">
        <v>217</v>
      </c>
      <c r="T54" s="1427"/>
      <c r="U54" s="1045" t="s">
        <v>218</v>
      </c>
      <c r="V54" s="1055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CG54" s="582"/>
      <c r="CH54" s="582"/>
      <c r="CI54" s="582"/>
      <c r="CJ54" s="582"/>
      <c r="CK54" s="582"/>
      <c r="CL54" s="582"/>
      <c r="CM54" s="582"/>
      <c r="CN54" s="582"/>
    </row>
    <row r="55" spans="1:92" x14ac:dyDescent="0.2">
      <c r="A55" s="1573" t="s">
        <v>49</v>
      </c>
      <c r="B55" s="1574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CG55" s="582"/>
      <c r="CH55" s="582"/>
      <c r="CI55" s="582"/>
      <c r="CJ55" s="582"/>
      <c r="CK55" s="582"/>
      <c r="CL55" s="582"/>
      <c r="CM55" s="582"/>
      <c r="CN55" s="582"/>
    </row>
    <row r="56" spans="1:92" x14ac:dyDescent="0.2">
      <c r="A56" s="1511" t="s">
        <v>50</v>
      </c>
      <c r="B56" s="1513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CG56" s="582"/>
      <c r="CH56" s="582"/>
      <c r="CI56" s="582"/>
      <c r="CJ56" s="582"/>
      <c r="CK56" s="582"/>
      <c r="CL56" s="582"/>
      <c r="CM56" s="582"/>
      <c r="CN56" s="582"/>
    </row>
    <row r="57" spans="1:92" x14ac:dyDescent="0.2">
      <c r="A57" s="1511" t="s">
        <v>51</v>
      </c>
      <c r="B57" s="1513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CG57" s="582"/>
      <c r="CH57" s="582"/>
      <c r="CI57" s="582"/>
      <c r="CJ57" s="582"/>
      <c r="CK57" s="582"/>
      <c r="CL57" s="582"/>
      <c r="CM57" s="582"/>
      <c r="CN57" s="582"/>
    </row>
    <row r="58" spans="1:92" ht="15" customHeight="1" x14ac:dyDescent="0.2">
      <c r="A58" s="1442" t="s">
        <v>220</v>
      </c>
      <c r="B58" s="1444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CG58" s="582"/>
      <c r="CH58" s="582"/>
      <c r="CI58" s="582"/>
      <c r="CJ58" s="582"/>
      <c r="CK58" s="582"/>
      <c r="CL58" s="582"/>
      <c r="CM58" s="582"/>
      <c r="CN58" s="582"/>
    </row>
    <row r="59" spans="1:92" x14ac:dyDescent="0.2">
      <c r="A59" s="1575" t="s">
        <v>52</v>
      </c>
      <c r="B59" s="1576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CG59" s="582"/>
      <c r="CH59" s="582"/>
      <c r="CI59" s="582"/>
      <c r="CJ59" s="582"/>
      <c r="CK59" s="582"/>
      <c r="CL59" s="582"/>
      <c r="CM59" s="582"/>
      <c r="CN59" s="582"/>
    </row>
    <row r="60" spans="1:92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CG60" s="582"/>
      <c r="CH60" s="582"/>
      <c r="CI60" s="582"/>
      <c r="CJ60" s="582"/>
      <c r="CK60" s="582"/>
      <c r="CL60" s="582"/>
      <c r="CM60" s="582"/>
      <c r="CN60" s="582"/>
    </row>
    <row r="61" spans="1:92" ht="15" customHeight="1" x14ac:dyDescent="0.2">
      <c r="A61" s="1549" t="s">
        <v>222</v>
      </c>
      <c r="B61" s="1514"/>
      <c r="C61" s="1578" t="s">
        <v>33</v>
      </c>
      <c r="D61" s="1579"/>
      <c r="E61" s="1580"/>
      <c r="F61" s="1414" t="s">
        <v>223</v>
      </c>
      <c r="G61" s="1428"/>
      <c r="H61" s="1428"/>
      <c r="I61" s="1428"/>
      <c r="J61" s="1428"/>
      <c r="K61" s="1428"/>
      <c r="L61" s="1428"/>
      <c r="M61" s="1428"/>
      <c r="N61" s="1428"/>
      <c r="O61" s="1428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CG61" s="582"/>
      <c r="CH61" s="582"/>
      <c r="CI61" s="582"/>
      <c r="CJ61" s="582"/>
      <c r="CK61" s="582"/>
      <c r="CL61" s="582"/>
      <c r="CM61" s="582"/>
      <c r="CN61" s="582"/>
    </row>
    <row r="62" spans="1:92" x14ac:dyDescent="0.2">
      <c r="A62" s="1577"/>
      <c r="B62" s="1515"/>
      <c r="C62" s="1541"/>
      <c r="D62" s="1581"/>
      <c r="E62" s="1542"/>
      <c r="F62" s="1414" t="s">
        <v>224</v>
      </c>
      <c r="G62" s="1415"/>
      <c r="H62" s="1414" t="s">
        <v>225</v>
      </c>
      <c r="I62" s="1415"/>
      <c r="J62" s="1414" t="s">
        <v>226</v>
      </c>
      <c r="K62" s="1415"/>
      <c r="L62" s="1414" t="s">
        <v>227</v>
      </c>
      <c r="M62" s="1415"/>
      <c r="N62" s="1422" t="s">
        <v>8</v>
      </c>
      <c r="O62" s="1424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CG62" s="582"/>
      <c r="CH62" s="582"/>
      <c r="CI62" s="582"/>
      <c r="CJ62" s="582"/>
      <c r="CK62" s="582"/>
      <c r="CL62" s="582"/>
      <c r="CM62" s="582"/>
      <c r="CN62" s="582"/>
    </row>
    <row r="63" spans="1:92" x14ac:dyDescent="0.2">
      <c r="A63" s="1550"/>
      <c r="B63" s="1518"/>
      <c r="C63" s="1036" t="s">
        <v>149</v>
      </c>
      <c r="D63" s="1055" t="s">
        <v>30</v>
      </c>
      <c r="E63" s="1055" t="s">
        <v>48</v>
      </c>
      <c r="F63" s="1055" t="s">
        <v>30</v>
      </c>
      <c r="G63" s="1055" t="s">
        <v>48</v>
      </c>
      <c r="H63" s="1055" t="s">
        <v>30</v>
      </c>
      <c r="I63" s="1055" t="s">
        <v>48</v>
      </c>
      <c r="J63" s="1055" t="s">
        <v>30</v>
      </c>
      <c r="K63" s="1055" t="s">
        <v>48</v>
      </c>
      <c r="L63" s="1055" t="s">
        <v>30</v>
      </c>
      <c r="M63" s="1055" t="s">
        <v>48</v>
      </c>
      <c r="N63" s="1055" t="s">
        <v>30</v>
      </c>
      <c r="O63" s="1055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CG63" s="582"/>
      <c r="CH63" s="582"/>
      <c r="CI63" s="582"/>
      <c r="CJ63" s="582"/>
      <c r="CK63" s="582"/>
      <c r="CL63" s="582"/>
      <c r="CM63" s="582"/>
      <c r="CN63" s="582"/>
    </row>
    <row r="64" spans="1:92" ht="15" customHeight="1" x14ac:dyDescent="0.2">
      <c r="A64" s="1414" t="s">
        <v>34</v>
      </c>
      <c r="B64" s="1415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CG64" s="582"/>
      <c r="CH64" s="582"/>
      <c r="CI64" s="582"/>
      <c r="CJ64" s="582"/>
      <c r="CK64" s="582"/>
      <c r="CL64" s="582"/>
      <c r="CM64" s="582"/>
      <c r="CN64" s="582"/>
    </row>
    <row r="65" spans="1:92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CG65" s="582"/>
      <c r="CH65" s="582"/>
      <c r="CI65" s="582"/>
      <c r="CJ65" s="582"/>
      <c r="CK65" s="582"/>
      <c r="CL65" s="582"/>
      <c r="CM65" s="582"/>
      <c r="CN65" s="582"/>
    </row>
    <row r="66" spans="1:92" ht="14.25" customHeight="1" x14ac:dyDescent="0.2">
      <c r="A66" s="1408" t="s">
        <v>32</v>
      </c>
      <c r="B66" s="1410"/>
      <c r="C66" s="1408" t="s">
        <v>33</v>
      </c>
      <c r="D66" s="1409"/>
      <c r="E66" s="1410"/>
      <c r="F66" s="1436" t="s">
        <v>34</v>
      </c>
      <c r="G66" s="1437"/>
      <c r="H66" s="1437"/>
      <c r="I66" s="1437"/>
      <c r="J66" s="1437"/>
      <c r="K66" s="1437"/>
      <c r="L66" s="1437"/>
      <c r="M66" s="1437"/>
      <c r="N66" s="1437"/>
      <c r="O66" s="1437"/>
      <c r="P66" s="1437"/>
      <c r="Q66" s="1437"/>
      <c r="R66" s="1437"/>
      <c r="S66" s="1437"/>
      <c r="T66" s="1437"/>
      <c r="U66" s="1437"/>
      <c r="V66" s="1437"/>
      <c r="W66" s="1437"/>
      <c r="X66" s="1437"/>
      <c r="Y66" s="1437"/>
      <c r="Z66" s="1437"/>
      <c r="AA66" s="1437"/>
      <c r="AB66" s="1437"/>
      <c r="AC66" s="1437"/>
      <c r="AD66" s="1437"/>
      <c r="AE66" s="1437"/>
      <c r="AF66" s="1437"/>
      <c r="AG66" s="1438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CG66" s="582"/>
      <c r="CH66" s="582"/>
      <c r="CI66" s="582"/>
      <c r="CJ66" s="582"/>
      <c r="CK66" s="582"/>
      <c r="CL66" s="582"/>
      <c r="CM66" s="582"/>
      <c r="CN66" s="582"/>
    </row>
    <row r="67" spans="1:92" x14ac:dyDescent="0.2">
      <c r="A67" s="1419"/>
      <c r="B67" s="1420"/>
      <c r="C67" s="1419"/>
      <c r="D67" s="1540"/>
      <c r="E67" s="1420"/>
      <c r="F67" s="1421" t="s">
        <v>57</v>
      </c>
      <c r="G67" s="1421"/>
      <c r="H67" s="1421" t="s">
        <v>58</v>
      </c>
      <c r="I67" s="1421"/>
      <c r="J67" s="1421" t="s">
        <v>59</v>
      </c>
      <c r="K67" s="1421"/>
      <c r="L67" s="1421" t="s">
        <v>60</v>
      </c>
      <c r="M67" s="1421"/>
      <c r="N67" s="1421" t="s">
        <v>61</v>
      </c>
      <c r="O67" s="1421"/>
      <c r="P67" s="1421" t="s">
        <v>62</v>
      </c>
      <c r="Q67" s="1421"/>
      <c r="R67" s="1421" t="s">
        <v>63</v>
      </c>
      <c r="S67" s="1421"/>
      <c r="T67" s="1421" t="s">
        <v>64</v>
      </c>
      <c r="U67" s="1421"/>
      <c r="V67" s="1421" t="s">
        <v>65</v>
      </c>
      <c r="W67" s="1421"/>
      <c r="X67" s="1421" t="s">
        <v>66</v>
      </c>
      <c r="Y67" s="1421"/>
      <c r="Z67" s="1414" t="s">
        <v>67</v>
      </c>
      <c r="AA67" s="1415"/>
      <c r="AB67" s="1414" t="s">
        <v>68</v>
      </c>
      <c r="AC67" s="1415"/>
      <c r="AD67" s="1414" t="s">
        <v>69</v>
      </c>
      <c r="AE67" s="1415"/>
      <c r="AF67" s="1414" t="s">
        <v>70</v>
      </c>
      <c r="AG67" s="1415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CG67" s="582"/>
      <c r="CH67" s="582"/>
      <c r="CI67" s="582"/>
      <c r="CJ67" s="582"/>
      <c r="CK67" s="582"/>
      <c r="CL67" s="582"/>
      <c r="CM67" s="582"/>
      <c r="CN67" s="582"/>
    </row>
    <row r="68" spans="1:92" x14ac:dyDescent="0.2">
      <c r="A68" s="1541"/>
      <c r="B68" s="1542"/>
      <c r="C68" s="1054" t="s">
        <v>149</v>
      </c>
      <c r="D68" s="1054" t="s">
        <v>30</v>
      </c>
      <c r="E68" s="1048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CG68" s="582"/>
      <c r="CH68" s="582"/>
      <c r="CI68" s="582"/>
      <c r="CJ68" s="582"/>
      <c r="CK68" s="582"/>
      <c r="CL68" s="582"/>
      <c r="CM68" s="582"/>
      <c r="CN68" s="582"/>
    </row>
    <row r="69" spans="1:92" x14ac:dyDescent="0.2">
      <c r="A69" s="1538" t="s">
        <v>71</v>
      </c>
      <c r="B69" s="1539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CG69" s="582"/>
      <c r="CH69" s="582"/>
      <c r="CI69" s="582"/>
      <c r="CJ69" s="582"/>
      <c r="CK69" s="582"/>
      <c r="CL69" s="582"/>
      <c r="CM69" s="582"/>
      <c r="CN69" s="582"/>
    </row>
    <row r="70" spans="1:92" x14ac:dyDescent="0.2">
      <c r="A70" s="1409" t="s">
        <v>72</v>
      </c>
      <c r="B70" s="1038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CG70" s="582"/>
      <c r="CH70" s="582"/>
      <c r="CI70" s="582"/>
      <c r="CJ70" s="582"/>
      <c r="CK70" s="582"/>
      <c r="CL70" s="582"/>
      <c r="CM70" s="582"/>
      <c r="CN70" s="582"/>
    </row>
    <row r="71" spans="1:92" x14ac:dyDescent="0.2">
      <c r="A71" s="1540"/>
      <c r="B71" s="1052" t="s">
        <v>74</v>
      </c>
      <c r="C71" s="648">
        <f t="shared" si="4"/>
        <v>3</v>
      </c>
      <c r="D71" s="648">
        <f t="shared" si="5"/>
        <v>0</v>
      </c>
      <c r="E71" s="648">
        <f t="shared" si="5"/>
        <v>3</v>
      </c>
      <c r="F71" s="617"/>
      <c r="G71" s="617"/>
      <c r="H71" s="617"/>
      <c r="I71" s="617"/>
      <c r="J71" s="617"/>
      <c r="K71" s="617"/>
      <c r="L71" s="617"/>
      <c r="M71" s="617"/>
      <c r="N71" s="617"/>
      <c r="O71" s="617"/>
      <c r="P71" s="617"/>
      <c r="Q71" s="617">
        <v>3</v>
      </c>
      <c r="R71" s="617"/>
      <c r="S71" s="617"/>
      <c r="T71" s="617"/>
      <c r="U71" s="617"/>
      <c r="V71" s="617"/>
      <c r="W71" s="617"/>
      <c r="X71" s="617"/>
      <c r="Y71" s="617"/>
      <c r="Z71" s="617"/>
      <c r="AA71" s="617"/>
      <c r="AB71" s="617"/>
      <c r="AC71" s="617"/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CG71" s="582"/>
      <c r="CH71" s="582"/>
      <c r="CI71" s="582"/>
      <c r="CJ71" s="582"/>
      <c r="CK71" s="582"/>
      <c r="CL71" s="582"/>
      <c r="CM71" s="582"/>
      <c r="CN71" s="582"/>
    </row>
    <row r="72" spans="1:92" x14ac:dyDescent="0.2">
      <c r="A72" s="1540"/>
      <c r="B72" s="1052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CG72" s="582"/>
      <c r="CH72" s="582"/>
      <c r="CI72" s="582"/>
      <c r="CJ72" s="582"/>
      <c r="CK72" s="582"/>
      <c r="CL72" s="582"/>
      <c r="CM72" s="582"/>
      <c r="CN72" s="582"/>
    </row>
    <row r="73" spans="1:92" ht="26.25" customHeight="1" x14ac:dyDescent="0.2">
      <c r="A73" s="1540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CG73" s="582"/>
      <c r="CH73" s="582"/>
      <c r="CI73" s="582"/>
      <c r="CJ73" s="582"/>
      <c r="CK73" s="582"/>
      <c r="CL73" s="582"/>
      <c r="CM73" s="582"/>
      <c r="CN73" s="582"/>
    </row>
    <row r="74" spans="1:92" x14ac:dyDescent="0.2">
      <c r="A74" s="1412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CG74" s="582"/>
      <c r="CH74" s="582"/>
      <c r="CI74" s="582"/>
      <c r="CJ74" s="582"/>
      <c r="CK74" s="582"/>
      <c r="CL74" s="582"/>
      <c r="CM74" s="582"/>
      <c r="CN74" s="582"/>
    </row>
    <row r="75" spans="1:92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CG75" s="582"/>
      <c r="CH75" s="582"/>
      <c r="CI75" s="582"/>
      <c r="CJ75" s="582"/>
      <c r="CK75" s="582"/>
      <c r="CL75" s="582"/>
      <c r="CM75" s="582"/>
      <c r="CN75" s="582"/>
    </row>
    <row r="76" spans="1:92" ht="14.25" customHeight="1" x14ac:dyDescent="0.2">
      <c r="A76" s="1408" t="s">
        <v>32</v>
      </c>
      <c r="B76" s="1410"/>
      <c r="C76" s="1425" t="s">
        <v>33</v>
      </c>
      <c r="D76" s="1425"/>
      <c r="E76" s="1425"/>
      <c r="F76" s="1448" t="s">
        <v>77</v>
      </c>
      <c r="G76" s="1448"/>
      <c r="H76" s="1448"/>
      <c r="I76" s="1448"/>
      <c r="J76" s="1448"/>
      <c r="K76" s="1448"/>
      <c r="L76" s="1448"/>
      <c r="M76" s="1448"/>
      <c r="N76" s="1448"/>
      <c r="O76" s="1448"/>
      <c r="P76" s="1448"/>
      <c r="Q76" s="1448"/>
      <c r="R76" s="1448"/>
      <c r="S76" s="1448"/>
      <c r="T76" s="1448"/>
      <c r="U76" s="1448"/>
      <c r="V76" s="1448"/>
      <c r="W76" s="1448"/>
      <c r="X76" s="1448"/>
      <c r="Y76" s="1448"/>
      <c r="Z76" s="1448"/>
      <c r="AA76" s="1448"/>
      <c r="AB76" s="1448"/>
      <c r="AC76" s="1448"/>
      <c r="AD76" s="1448"/>
      <c r="AE76" s="1448"/>
      <c r="AF76" s="1448"/>
      <c r="AG76" s="1448"/>
      <c r="AH76" s="1507" t="s">
        <v>230</v>
      </c>
      <c r="AI76" s="1507"/>
      <c r="AJ76" s="1507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CG76" s="582"/>
      <c r="CH76" s="582"/>
      <c r="CI76" s="582"/>
      <c r="CJ76" s="582"/>
      <c r="CK76" s="582"/>
      <c r="CL76" s="582"/>
      <c r="CM76" s="582"/>
      <c r="CN76" s="582"/>
    </row>
    <row r="77" spans="1:92" ht="14.25" customHeight="1" x14ac:dyDescent="0.2">
      <c r="A77" s="1419"/>
      <c r="B77" s="1420"/>
      <c r="C77" s="1426"/>
      <c r="D77" s="1426"/>
      <c r="E77" s="1426"/>
      <c r="F77" s="1421" t="s">
        <v>57</v>
      </c>
      <c r="G77" s="1421"/>
      <c r="H77" s="1421" t="s">
        <v>58</v>
      </c>
      <c r="I77" s="1421"/>
      <c r="J77" s="1475" t="s">
        <v>59</v>
      </c>
      <c r="K77" s="1475"/>
      <c r="L77" s="1475" t="s">
        <v>60</v>
      </c>
      <c r="M77" s="1475"/>
      <c r="N77" s="1475" t="s">
        <v>61</v>
      </c>
      <c r="O77" s="1475"/>
      <c r="P77" s="1475" t="s">
        <v>62</v>
      </c>
      <c r="Q77" s="1475"/>
      <c r="R77" s="1421" t="s">
        <v>63</v>
      </c>
      <c r="S77" s="1421"/>
      <c r="T77" s="1475" t="s">
        <v>64</v>
      </c>
      <c r="U77" s="1475"/>
      <c r="V77" s="1475" t="s">
        <v>65</v>
      </c>
      <c r="W77" s="1475"/>
      <c r="X77" s="1475" t="s">
        <v>66</v>
      </c>
      <c r="Y77" s="1475"/>
      <c r="Z77" s="1475" t="s">
        <v>67</v>
      </c>
      <c r="AA77" s="1475"/>
      <c r="AB77" s="1475" t="s">
        <v>68</v>
      </c>
      <c r="AC77" s="1475"/>
      <c r="AD77" s="1475" t="s">
        <v>69</v>
      </c>
      <c r="AE77" s="1475"/>
      <c r="AF77" s="1475" t="s">
        <v>70</v>
      </c>
      <c r="AG77" s="1475"/>
      <c r="AH77" s="1429" t="s">
        <v>231</v>
      </c>
      <c r="AI77" s="1429" t="s">
        <v>232</v>
      </c>
      <c r="AJ77" s="1429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CG77" s="582"/>
      <c r="CH77" s="582"/>
      <c r="CI77" s="582"/>
      <c r="CJ77" s="582"/>
      <c r="CK77" s="582"/>
      <c r="CL77" s="582"/>
      <c r="CM77" s="582"/>
      <c r="CN77" s="582"/>
    </row>
    <row r="78" spans="1:92" x14ac:dyDescent="0.2">
      <c r="A78" s="1541"/>
      <c r="B78" s="1542"/>
      <c r="C78" s="1054" t="s">
        <v>149</v>
      </c>
      <c r="D78" s="1054" t="s">
        <v>30</v>
      </c>
      <c r="E78" s="1054" t="s">
        <v>48</v>
      </c>
      <c r="F78" s="1050" t="s">
        <v>30</v>
      </c>
      <c r="G78" s="1050" t="s">
        <v>48</v>
      </c>
      <c r="H78" s="1050" t="s">
        <v>30</v>
      </c>
      <c r="I78" s="1050" t="s">
        <v>48</v>
      </c>
      <c r="J78" s="1050" t="s">
        <v>30</v>
      </c>
      <c r="K78" s="1050" t="s">
        <v>48</v>
      </c>
      <c r="L78" s="1050" t="s">
        <v>30</v>
      </c>
      <c r="M78" s="1050" t="s">
        <v>48</v>
      </c>
      <c r="N78" s="1050" t="s">
        <v>30</v>
      </c>
      <c r="O78" s="1050" t="s">
        <v>48</v>
      </c>
      <c r="P78" s="1050" t="s">
        <v>30</v>
      </c>
      <c r="Q78" s="1050" t="s">
        <v>48</v>
      </c>
      <c r="R78" s="1050" t="s">
        <v>30</v>
      </c>
      <c r="S78" s="1050" t="s">
        <v>48</v>
      </c>
      <c r="T78" s="1050" t="s">
        <v>30</v>
      </c>
      <c r="U78" s="1050" t="s">
        <v>48</v>
      </c>
      <c r="V78" s="1050" t="s">
        <v>30</v>
      </c>
      <c r="W78" s="1050" t="s">
        <v>48</v>
      </c>
      <c r="X78" s="1050" t="s">
        <v>30</v>
      </c>
      <c r="Y78" s="1050" t="s">
        <v>48</v>
      </c>
      <c r="Z78" s="1050" t="s">
        <v>30</v>
      </c>
      <c r="AA78" s="1050" t="s">
        <v>48</v>
      </c>
      <c r="AB78" s="1050" t="s">
        <v>30</v>
      </c>
      <c r="AC78" s="1050" t="s">
        <v>48</v>
      </c>
      <c r="AD78" s="1050" t="s">
        <v>30</v>
      </c>
      <c r="AE78" s="1050" t="s">
        <v>48</v>
      </c>
      <c r="AF78" s="1050" t="s">
        <v>30</v>
      </c>
      <c r="AG78" s="1050" t="s">
        <v>48</v>
      </c>
      <c r="AH78" s="1430"/>
      <c r="AI78" s="1430"/>
      <c r="AJ78" s="1430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CG78" s="582"/>
      <c r="CH78" s="582"/>
      <c r="CI78" s="582"/>
      <c r="CJ78" s="582"/>
      <c r="CK78" s="582"/>
      <c r="CL78" s="582"/>
      <c r="CM78" s="582"/>
      <c r="CN78" s="582"/>
    </row>
    <row r="79" spans="1:92" x14ac:dyDescent="0.2">
      <c r="A79" s="1538" t="s">
        <v>80</v>
      </c>
      <c r="B79" s="1539"/>
      <c r="C79" s="633">
        <f t="shared" ref="C79:C84" si="6">SUM(D79:E79)</f>
        <v>0</v>
      </c>
      <c r="D79" s="633">
        <f t="shared" ref="D79:E84" si="7">SUM(F79+H79+J79+L79+N79+P79+R79+T79+V79+X79+Z79+AB79+AD79+AF79)</f>
        <v>0</v>
      </c>
      <c r="E79" s="633">
        <f t="shared" si="7"/>
        <v>0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X79" s="640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CG79" s="582">
        <v>0</v>
      </c>
      <c r="CH79" s="582"/>
      <c r="CI79" s="582"/>
      <c r="CJ79" s="582"/>
      <c r="CK79" s="582"/>
      <c r="CL79" s="582"/>
      <c r="CM79" s="582"/>
      <c r="CN79" s="582"/>
    </row>
    <row r="80" spans="1:92" x14ac:dyDescent="0.2">
      <c r="A80" s="1409" t="s">
        <v>72</v>
      </c>
      <c r="B80" s="1038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CG80" s="582">
        <v>0</v>
      </c>
      <c r="CH80" s="582"/>
      <c r="CI80" s="582"/>
      <c r="CJ80" s="582"/>
      <c r="CK80" s="582"/>
      <c r="CL80" s="582"/>
      <c r="CM80" s="582"/>
      <c r="CN80" s="582"/>
    </row>
    <row r="81" spans="1:92" x14ac:dyDescent="0.2">
      <c r="A81" s="1540"/>
      <c r="B81" s="1052" t="s">
        <v>74</v>
      </c>
      <c r="C81" s="648">
        <f t="shared" si="6"/>
        <v>1</v>
      </c>
      <c r="D81" s="648">
        <f t="shared" si="7"/>
        <v>0</v>
      </c>
      <c r="E81" s="648">
        <f t="shared" si="7"/>
        <v>1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>
        <v>1</v>
      </c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CG81" s="582">
        <v>0</v>
      </c>
      <c r="CH81" s="582"/>
      <c r="CI81" s="582"/>
      <c r="CJ81" s="582"/>
      <c r="CK81" s="582"/>
      <c r="CL81" s="582"/>
      <c r="CM81" s="582"/>
      <c r="CN81" s="582"/>
    </row>
    <row r="82" spans="1:92" x14ac:dyDescent="0.2">
      <c r="A82" s="1540"/>
      <c r="B82" s="1052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CG82" s="582">
        <v>0</v>
      </c>
      <c r="CH82" s="582"/>
      <c r="CI82" s="582"/>
      <c r="CJ82" s="582"/>
      <c r="CK82" s="582"/>
      <c r="CL82" s="582"/>
      <c r="CM82" s="582"/>
      <c r="CN82" s="582"/>
    </row>
    <row r="83" spans="1:92" ht="30" customHeight="1" x14ac:dyDescent="0.2">
      <c r="A83" s="1540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CG83" s="582">
        <v>0</v>
      </c>
      <c r="CH83" s="582"/>
      <c r="CI83" s="582"/>
      <c r="CJ83" s="582"/>
      <c r="CK83" s="582"/>
      <c r="CL83" s="582"/>
      <c r="CM83" s="582"/>
      <c r="CN83" s="582"/>
    </row>
    <row r="84" spans="1:92" x14ac:dyDescent="0.2">
      <c r="A84" s="1412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CG84" s="582">
        <v>0</v>
      </c>
      <c r="CH84" s="582"/>
      <c r="CI84" s="582"/>
      <c r="CJ84" s="582"/>
      <c r="CK84" s="582"/>
      <c r="CL84" s="582"/>
      <c r="CM84" s="582"/>
      <c r="CN84" s="582"/>
    </row>
    <row r="85" spans="1:92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CG85" s="582"/>
      <c r="CH85" s="582"/>
      <c r="CI85" s="582"/>
      <c r="CJ85" s="582"/>
      <c r="CK85" s="582"/>
      <c r="CL85" s="582"/>
      <c r="CM85" s="582"/>
      <c r="CN85" s="582"/>
    </row>
    <row r="86" spans="1:92" ht="14.25" customHeight="1" x14ac:dyDescent="0.2">
      <c r="A86" s="1409" t="s">
        <v>32</v>
      </c>
      <c r="B86" s="1409"/>
      <c r="C86" s="1408" t="s">
        <v>33</v>
      </c>
      <c r="D86" s="1409"/>
      <c r="E86" s="1410"/>
      <c r="F86" s="1436" t="s">
        <v>34</v>
      </c>
      <c r="G86" s="1437"/>
      <c r="H86" s="1437"/>
      <c r="I86" s="1437"/>
      <c r="J86" s="1437"/>
      <c r="K86" s="1437"/>
      <c r="L86" s="1437"/>
      <c r="M86" s="1437"/>
      <c r="N86" s="1437"/>
      <c r="O86" s="1437"/>
      <c r="P86" s="1437"/>
      <c r="Q86" s="1437"/>
      <c r="R86" s="1437"/>
      <c r="S86" s="1437"/>
      <c r="T86" s="1437"/>
      <c r="U86" s="1437"/>
      <c r="V86" s="1437"/>
      <c r="W86" s="1437"/>
      <c r="X86" s="1437"/>
      <c r="Y86" s="1437"/>
      <c r="Z86" s="1437"/>
      <c r="AA86" s="1437"/>
      <c r="AB86" s="1437"/>
      <c r="AC86" s="1437"/>
      <c r="AD86" s="1437"/>
      <c r="AE86" s="1437"/>
      <c r="AF86" s="1437"/>
      <c r="AG86" s="1438"/>
      <c r="AH86" s="1507" t="s">
        <v>230</v>
      </c>
      <c r="AI86" s="1507"/>
      <c r="AJ86" s="1507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CG86" s="582"/>
      <c r="CH86" s="582"/>
      <c r="CI86" s="582"/>
      <c r="CJ86" s="582"/>
      <c r="CK86" s="582"/>
      <c r="CL86" s="582"/>
      <c r="CM86" s="582"/>
      <c r="CN86" s="582"/>
    </row>
    <row r="87" spans="1:92" ht="14.25" customHeight="1" x14ac:dyDescent="0.2">
      <c r="A87" s="1540"/>
      <c r="B87" s="1540"/>
      <c r="C87" s="1419"/>
      <c r="D87" s="1540"/>
      <c r="E87" s="1420"/>
      <c r="F87" s="1422" t="s">
        <v>82</v>
      </c>
      <c r="G87" s="1424"/>
      <c r="H87" s="1422" t="s">
        <v>58</v>
      </c>
      <c r="I87" s="1424"/>
      <c r="J87" s="1422" t="s">
        <v>59</v>
      </c>
      <c r="K87" s="1424"/>
      <c r="L87" s="1422" t="s">
        <v>60</v>
      </c>
      <c r="M87" s="1424"/>
      <c r="N87" s="1422" t="s">
        <v>61</v>
      </c>
      <c r="O87" s="1424"/>
      <c r="P87" s="1422" t="s">
        <v>62</v>
      </c>
      <c r="Q87" s="1424"/>
      <c r="R87" s="1422" t="s">
        <v>63</v>
      </c>
      <c r="S87" s="1424"/>
      <c r="T87" s="1422" t="s">
        <v>64</v>
      </c>
      <c r="U87" s="1424"/>
      <c r="V87" s="1422" t="s">
        <v>65</v>
      </c>
      <c r="W87" s="1424"/>
      <c r="X87" s="1422" t="s">
        <v>66</v>
      </c>
      <c r="Y87" s="1424"/>
      <c r="Z87" s="1414" t="s">
        <v>67</v>
      </c>
      <c r="AA87" s="1415"/>
      <c r="AB87" s="1414" t="s">
        <v>68</v>
      </c>
      <c r="AC87" s="1415"/>
      <c r="AD87" s="1414" t="s">
        <v>69</v>
      </c>
      <c r="AE87" s="1415"/>
      <c r="AF87" s="1414" t="s">
        <v>70</v>
      </c>
      <c r="AG87" s="1415"/>
      <c r="AH87" s="1429" t="s">
        <v>234</v>
      </c>
      <c r="AI87" s="1429" t="s">
        <v>235</v>
      </c>
      <c r="AJ87" s="1429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CG87" s="582"/>
      <c r="CH87" s="582"/>
      <c r="CI87" s="582"/>
      <c r="CJ87" s="582"/>
      <c r="CK87" s="582"/>
      <c r="CL87" s="582"/>
      <c r="CM87" s="582"/>
      <c r="CN87" s="582"/>
    </row>
    <row r="88" spans="1:92" x14ac:dyDescent="0.2">
      <c r="A88" s="1412"/>
      <c r="B88" s="1412"/>
      <c r="C88" s="1054" t="s">
        <v>149</v>
      </c>
      <c r="D88" s="1054" t="s">
        <v>30</v>
      </c>
      <c r="E88" s="1054" t="s">
        <v>48</v>
      </c>
      <c r="F88" s="1050" t="s">
        <v>30</v>
      </c>
      <c r="G88" s="1050" t="s">
        <v>48</v>
      </c>
      <c r="H88" s="1050" t="s">
        <v>30</v>
      </c>
      <c r="I88" s="1050" t="s">
        <v>48</v>
      </c>
      <c r="J88" s="1050" t="s">
        <v>30</v>
      </c>
      <c r="K88" s="1050" t="s">
        <v>48</v>
      </c>
      <c r="L88" s="1050" t="s">
        <v>30</v>
      </c>
      <c r="M88" s="1050" t="s">
        <v>48</v>
      </c>
      <c r="N88" s="1050" t="s">
        <v>30</v>
      </c>
      <c r="O88" s="1050" t="s">
        <v>48</v>
      </c>
      <c r="P88" s="1050" t="s">
        <v>30</v>
      </c>
      <c r="Q88" s="1050" t="s">
        <v>48</v>
      </c>
      <c r="R88" s="1050" t="s">
        <v>30</v>
      </c>
      <c r="S88" s="1050" t="s">
        <v>48</v>
      </c>
      <c r="T88" s="1050" t="s">
        <v>30</v>
      </c>
      <c r="U88" s="1050" t="s">
        <v>48</v>
      </c>
      <c r="V88" s="1050" t="s">
        <v>30</v>
      </c>
      <c r="W88" s="1050" t="s">
        <v>48</v>
      </c>
      <c r="X88" s="1050" t="s">
        <v>30</v>
      </c>
      <c r="Y88" s="1050" t="s">
        <v>48</v>
      </c>
      <c r="Z88" s="1050" t="s">
        <v>30</v>
      </c>
      <c r="AA88" s="1050" t="s">
        <v>48</v>
      </c>
      <c r="AB88" s="1050" t="s">
        <v>30</v>
      </c>
      <c r="AC88" s="1050" t="s">
        <v>48</v>
      </c>
      <c r="AD88" s="1050" t="s">
        <v>30</v>
      </c>
      <c r="AE88" s="1050" t="s">
        <v>48</v>
      </c>
      <c r="AF88" s="1050" t="s">
        <v>30</v>
      </c>
      <c r="AG88" s="1050" t="s">
        <v>48</v>
      </c>
      <c r="AH88" s="1430"/>
      <c r="AI88" s="1430"/>
      <c r="AJ88" s="1430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CG88" s="582"/>
      <c r="CH88" s="582"/>
      <c r="CI88" s="582"/>
      <c r="CJ88" s="582"/>
      <c r="CK88" s="582"/>
      <c r="CL88" s="582"/>
      <c r="CM88" s="582"/>
      <c r="CN88" s="582"/>
    </row>
    <row r="89" spans="1:92" x14ac:dyDescent="0.2">
      <c r="A89" s="1582" t="s">
        <v>83</v>
      </c>
      <c r="B89" s="1583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CG89" s="582"/>
      <c r="CH89" s="582"/>
      <c r="CI89" s="582"/>
      <c r="CJ89" s="582"/>
      <c r="CK89" s="582"/>
      <c r="CL89" s="582"/>
      <c r="CM89" s="582"/>
      <c r="CN89" s="582"/>
    </row>
    <row r="90" spans="1:92" x14ac:dyDescent="0.2">
      <c r="A90" s="1584" t="s">
        <v>84</v>
      </c>
      <c r="B90" s="1585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CG90" s="582"/>
      <c r="CH90" s="582"/>
      <c r="CI90" s="582"/>
      <c r="CJ90" s="582"/>
      <c r="CK90" s="582"/>
      <c r="CL90" s="582"/>
      <c r="CM90" s="582"/>
      <c r="CN90" s="582"/>
    </row>
    <row r="91" spans="1:92" x14ac:dyDescent="0.2">
      <c r="A91" s="1586" t="s">
        <v>236</v>
      </c>
      <c r="B91" s="1038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CG91" s="582"/>
      <c r="CH91" s="582"/>
      <c r="CI91" s="582"/>
      <c r="CJ91" s="582"/>
      <c r="CK91" s="582"/>
      <c r="CL91" s="582"/>
      <c r="CM91" s="582"/>
      <c r="CN91" s="582"/>
    </row>
    <row r="92" spans="1:92" x14ac:dyDescent="0.2">
      <c r="A92" s="1587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CG92" s="582"/>
      <c r="CH92" s="582"/>
      <c r="CI92" s="582"/>
      <c r="CJ92" s="582"/>
      <c r="CK92" s="582"/>
      <c r="CL92" s="582"/>
      <c r="CM92" s="582"/>
      <c r="CN92" s="582"/>
    </row>
    <row r="93" spans="1:92" x14ac:dyDescent="0.2">
      <c r="A93" s="1588" t="s">
        <v>87</v>
      </c>
      <c r="B93" s="1589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CA93" s="569" t="str">
        <f>IF(C93&gt;C91+C92,"Los Ingresos de pacientes dependientes severos con escaras DEBEN estar incluidos en los Ingresos de pacientes dependientes severos Oncológicos o No Oncológicos","")</f>
        <v/>
      </c>
      <c r="CG93" s="582"/>
      <c r="CH93" s="582"/>
      <c r="CI93" s="582"/>
      <c r="CJ93" s="582"/>
      <c r="CK93" s="582"/>
      <c r="CL93" s="582"/>
      <c r="CM93" s="582"/>
      <c r="CN93" s="582"/>
    </row>
    <row r="94" spans="1:92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CG94" s="582"/>
      <c r="CH94" s="582"/>
      <c r="CI94" s="582"/>
      <c r="CJ94" s="582"/>
      <c r="CK94" s="582"/>
      <c r="CL94" s="582"/>
      <c r="CM94" s="582"/>
      <c r="CN94" s="582"/>
    </row>
    <row r="95" spans="1:92" ht="14.25" customHeight="1" x14ac:dyDescent="0.2">
      <c r="A95" s="1408" t="s">
        <v>3</v>
      </c>
      <c r="B95" s="1410"/>
      <c r="C95" s="1414" t="s">
        <v>33</v>
      </c>
      <c r="D95" s="1428"/>
      <c r="E95" s="1415"/>
      <c r="F95" s="1414" t="s">
        <v>67</v>
      </c>
      <c r="G95" s="1415"/>
      <c r="H95" s="1414" t="s">
        <v>68</v>
      </c>
      <c r="I95" s="1415"/>
      <c r="J95" s="1414" t="s">
        <v>69</v>
      </c>
      <c r="K95" s="1415"/>
      <c r="L95" s="1414" t="s">
        <v>70</v>
      </c>
      <c r="M95" s="1415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CG95" s="582"/>
      <c r="CH95" s="582"/>
      <c r="CI95" s="582"/>
      <c r="CJ95" s="582"/>
      <c r="CK95" s="582"/>
      <c r="CL95" s="582"/>
      <c r="CM95" s="582"/>
      <c r="CN95" s="582"/>
    </row>
    <row r="96" spans="1:92" x14ac:dyDescent="0.2">
      <c r="A96" s="1411"/>
      <c r="B96" s="1413"/>
      <c r="C96" s="1054" t="s">
        <v>149</v>
      </c>
      <c r="D96" s="1054" t="s">
        <v>30</v>
      </c>
      <c r="E96" s="1054" t="s">
        <v>48</v>
      </c>
      <c r="F96" s="1054" t="s">
        <v>30</v>
      </c>
      <c r="G96" s="1054" t="s">
        <v>48</v>
      </c>
      <c r="H96" s="1054" t="s">
        <v>30</v>
      </c>
      <c r="I96" s="1054" t="s">
        <v>48</v>
      </c>
      <c r="J96" s="1054" t="s">
        <v>30</v>
      </c>
      <c r="K96" s="1054" t="s">
        <v>48</v>
      </c>
      <c r="L96" s="1054" t="s">
        <v>30</v>
      </c>
      <c r="M96" s="1054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CG96" s="582"/>
      <c r="CH96" s="582"/>
      <c r="CI96" s="582"/>
      <c r="CJ96" s="582"/>
      <c r="CK96" s="582"/>
      <c r="CL96" s="582"/>
      <c r="CM96" s="582"/>
      <c r="CN96" s="582"/>
    </row>
    <row r="97" spans="1:92" x14ac:dyDescent="0.2">
      <c r="A97" s="1499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CG97" s="582"/>
      <c r="CH97" s="582"/>
      <c r="CI97" s="582"/>
      <c r="CJ97" s="582"/>
      <c r="CK97" s="582"/>
      <c r="CL97" s="582"/>
      <c r="CM97" s="582"/>
      <c r="CN97" s="582"/>
    </row>
    <row r="98" spans="1:92" x14ac:dyDescent="0.2">
      <c r="A98" s="1500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CG98" s="582"/>
      <c r="CH98" s="582"/>
      <c r="CI98" s="582"/>
      <c r="CJ98" s="582"/>
      <c r="CK98" s="582"/>
      <c r="CL98" s="582"/>
      <c r="CM98" s="582"/>
      <c r="CN98" s="582"/>
    </row>
    <row r="99" spans="1:92" x14ac:dyDescent="0.2">
      <c r="A99" s="1501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CG99" s="582"/>
      <c r="CH99" s="582"/>
      <c r="CI99" s="582"/>
      <c r="CJ99" s="582"/>
      <c r="CK99" s="582"/>
      <c r="CL99" s="582"/>
      <c r="CM99" s="582"/>
      <c r="CN99" s="582"/>
    </row>
    <row r="100" spans="1:92" x14ac:dyDescent="0.2">
      <c r="A100" s="1590" t="s">
        <v>91</v>
      </c>
      <c r="B100" s="1590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CG100" s="582"/>
      <c r="CH100" s="582"/>
      <c r="CI100" s="582"/>
      <c r="CJ100" s="582"/>
      <c r="CK100" s="582"/>
      <c r="CL100" s="582"/>
      <c r="CM100" s="582"/>
      <c r="CN100" s="582"/>
    </row>
    <row r="101" spans="1:92" x14ac:dyDescent="0.2">
      <c r="A101" s="1502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CG101" s="582"/>
      <c r="CH101" s="582"/>
      <c r="CI101" s="582"/>
      <c r="CJ101" s="582"/>
      <c r="CK101" s="582"/>
      <c r="CL101" s="582"/>
      <c r="CM101" s="582"/>
      <c r="CN101" s="582"/>
    </row>
    <row r="102" spans="1:92" x14ac:dyDescent="0.2">
      <c r="A102" s="1503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CG102" s="582"/>
      <c r="CH102" s="582"/>
      <c r="CI102" s="582"/>
      <c r="CJ102" s="582"/>
      <c r="CK102" s="582"/>
      <c r="CL102" s="582"/>
      <c r="CM102" s="582"/>
      <c r="CN102" s="582"/>
    </row>
    <row r="103" spans="1:92" x14ac:dyDescent="0.2">
      <c r="A103" s="1503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CG103" s="582"/>
      <c r="CH103" s="582"/>
      <c r="CI103" s="582"/>
      <c r="CJ103" s="582"/>
      <c r="CK103" s="582"/>
      <c r="CL103" s="582"/>
      <c r="CM103" s="582"/>
      <c r="CN103" s="582"/>
    </row>
    <row r="104" spans="1:92" x14ac:dyDescent="0.2">
      <c r="A104" s="1504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CG104" s="582"/>
      <c r="CH104" s="582"/>
      <c r="CI104" s="582"/>
      <c r="CJ104" s="582"/>
      <c r="CK104" s="582"/>
      <c r="CL104" s="582"/>
      <c r="CM104" s="582"/>
      <c r="CN104" s="582"/>
    </row>
    <row r="105" spans="1:92" x14ac:dyDescent="0.2">
      <c r="A105" s="1590" t="s">
        <v>91</v>
      </c>
      <c r="B105" s="1590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CG105" s="582"/>
      <c r="CH105" s="582"/>
      <c r="CI105" s="582"/>
      <c r="CJ105" s="582"/>
      <c r="CK105" s="582"/>
      <c r="CL105" s="582"/>
      <c r="CM105" s="582"/>
      <c r="CN105" s="582"/>
    </row>
    <row r="106" spans="1:92" x14ac:dyDescent="0.2">
      <c r="A106" s="1505" t="s">
        <v>96</v>
      </c>
      <c r="B106" s="1505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CG106" s="582"/>
      <c r="CH106" s="582"/>
      <c r="CI106" s="582"/>
      <c r="CJ106" s="582"/>
      <c r="CK106" s="582"/>
      <c r="CL106" s="582"/>
      <c r="CM106" s="582"/>
      <c r="CN106" s="582"/>
    </row>
    <row r="107" spans="1:92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CG107" s="582"/>
      <c r="CH107" s="582"/>
      <c r="CI107" s="582"/>
      <c r="CJ107" s="582"/>
      <c r="CK107" s="582"/>
      <c r="CL107" s="582"/>
      <c r="CM107" s="582"/>
      <c r="CN107" s="582"/>
    </row>
    <row r="108" spans="1:92" ht="14.25" customHeight="1" x14ac:dyDescent="0.2">
      <c r="A108" s="1408" t="s">
        <v>3</v>
      </c>
      <c r="B108" s="1410"/>
      <c r="C108" s="1414" t="s">
        <v>33</v>
      </c>
      <c r="D108" s="1428"/>
      <c r="E108" s="1415"/>
      <c r="F108" s="1414" t="s">
        <v>67</v>
      </c>
      <c r="G108" s="1415"/>
      <c r="H108" s="1414" t="s">
        <v>68</v>
      </c>
      <c r="I108" s="1415"/>
      <c r="J108" s="1414" t="s">
        <v>69</v>
      </c>
      <c r="K108" s="1415"/>
      <c r="L108" s="1414" t="s">
        <v>70</v>
      </c>
      <c r="M108" s="1428"/>
      <c r="N108" s="1506" t="s">
        <v>230</v>
      </c>
      <c r="O108" s="1428"/>
      <c r="P108" s="1415"/>
      <c r="Q108" s="1496"/>
      <c r="R108" s="1497"/>
      <c r="S108" s="1498"/>
      <c r="T108" s="1498"/>
      <c r="U108" s="1498"/>
      <c r="V108" s="1498"/>
      <c r="W108" s="1498"/>
      <c r="X108" s="1498"/>
      <c r="Y108" s="1498"/>
      <c r="Z108" s="1498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CG108" s="582"/>
      <c r="CH108" s="582"/>
      <c r="CI108" s="582"/>
      <c r="CJ108" s="582"/>
      <c r="CK108" s="582"/>
      <c r="CL108" s="582"/>
      <c r="CM108" s="582"/>
      <c r="CN108" s="582"/>
    </row>
    <row r="109" spans="1:92" ht="21" x14ac:dyDescent="0.2">
      <c r="A109" s="1411"/>
      <c r="B109" s="1413"/>
      <c r="C109" s="1054" t="s">
        <v>149</v>
      </c>
      <c r="D109" s="1054" t="s">
        <v>30</v>
      </c>
      <c r="E109" s="1054" t="s">
        <v>48</v>
      </c>
      <c r="F109" s="1054" t="s">
        <v>30</v>
      </c>
      <c r="G109" s="1054" t="s">
        <v>48</v>
      </c>
      <c r="H109" s="1054" t="s">
        <v>30</v>
      </c>
      <c r="I109" s="1054" t="s">
        <v>48</v>
      </c>
      <c r="J109" s="1054" t="s">
        <v>30</v>
      </c>
      <c r="K109" s="1054" t="s">
        <v>48</v>
      </c>
      <c r="L109" s="1054" t="s">
        <v>30</v>
      </c>
      <c r="M109" s="1047" t="s">
        <v>48</v>
      </c>
      <c r="N109" s="761" t="s">
        <v>231</v>
      </c>
      <c r="O109" s="1045" t="s">
        <v>232</v>
      </c>
      <c r="P109" s="1055" t="s">
        <v>233</v>
      </c>
      <c r="Q109" s="762"/>
      <c r="R109" s="1056"/>
      <c r="S109" s="1056"/>
      <c r="T109" s="1056"/>
      <c r="U109" s="1056"/>
      <c r="V109" s="1056"/>
      <c r="W109" s="1056"/>
      <c r="X109" s="1056"/>
      <c r="Y109" s="1056"/>
      <c r="Z109" s="1056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CG109" s="582"/>
      <c r="CH109" s="582"/>
      <c r="CI109" s="582"/>
      <c r="CJ109" s="582"/>
      <c r="CK109" s="582"/>
      <c r="CL109" s="582"/>
      <c r="CM109" s="582"/>
      <c r="CN109" s="582"/>
    </row>
    <row r="110" spans="1:92" x14ac:dyDescent="0.2">
      <c r="A110" s="1499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CG110" s="582"/>
      <c r="CH110" s="582"/>
      <c r="CI110" s="582"/>
      <c r="CJ110" s="582"/>
      <c r="CK110" s="582"/>
      <c r="CL110" s="582"/>
      <c r="CM110" s="582"/>
      <c r="CN110" s="582"/>
    </row>
    <row r="111" spans="1:92" x14ac:dyDescent="0.2">
      <c r="A111" s="1500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CG111" s="582"/>
      <c r="CH111" s="582"/>
      <c r="CI111" s="582"/>
      <c r="CJ111" s="582"/>
      <c r="CK111" s="582"/>
      <c r="CL111" s="582"/>
      <c r="CM111" s="582"/>
      <c r="CN111" s="582"/>
    </row>
    <row r="112" spans="1:92" x14ac:dyDescent="0.2">
      <c r="A112" s="1501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CG112" s="582"/>
      <c r="CH112" s="582"/>
      <c r="CI112" s="582"/>
      <c r="CJ112" s="582"/>
      <c r="CK112" s="582"/>
      <c r="CL112" s="582"/>
      <c r="CM112" s="582"/>
      <c r="CN112" s="582"/>
    </row>
    <row r="113" spans="1:5464" x14ac:dyDescent="0.2">
      <c r="A113" s="1590" t="s">
        <v>91</v>
      </c>
      <c r="B113" s="1590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CG113" s="582">
        <v>0</v>
      </c>
      <c r="CH113" s="582"/>
      <c r="CI113" s="582"/>
      <c r="CJ113" s="582"/>
      <c r="CK113" s="582"/>
      <c r="CL113" s="582"/>
      <c r="CM113" s="582"/>
      <c r="CN113" s="582"/>
    </row>
    <row r="114" spans="1:5464" x14ac:dyDescent="0.2">
      <c r="A114" s="1502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CG114" s="582"/>
      <c r="CH114" s="582"/>
      <c r="CI114" s="582"/>
      <c r="CJ114" s="582"/>
      <c r="CK114" s="582"/>
      <c r="CL114" s="582"/>
      <c r="CM114" s="582"/>
      <c r="CN114" s="582"/>
    </row>
    <row r="115" spans="1:5464" x14ac:dyDescent="0.2">
      <c r="A115" s="1503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CG115" s="582"/>
      <c r="CH115" s="582"/>
      <c r="CI115" s="582"/>
      <c r="CJ115" s="582"/>
      <c r="CK115" s="582"/>
      <c r="CL115" s="582"/>
      <c r="CM115" s="582"/>
      <c r="CN115" s="582"/>
    </row>
    <row r="116" spans="1:5464" x14ac:dyDescent="0.2">
      <c r="A116" s="1503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CG116" s="582"/>
      <c r="CH116" s="582"/>
      <c r="CI116" s="582"/>
      <c r="CJ116" s="582"/>
      <c r="CK116" s="582"/>
      <c r="CL116" s="582"/>
      <c r="CM116" s="582"/>
      <c r="CN116" s="582"/>
    </row>
    <row r="117" spans="1:5464" x14ac:dyDescent="0.2">
      <c r="A117" s="1504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CG117" s="582"/>
      <c r="CH117" s="582"/>
      <c r="CI117" s="582"/>
      <c r="CJ117" s="582"/>
      <c r="CK117" s="582"/>
      <c r="CL117" s="582"/>
      <c r="CM117" s="582"/>
      <c r="CN117" s="582"/>
    </row>
    <row r="118" spans="1:5464" x14ac:dyDescent="0.2">
      <c r="A118" s="1590" t="s">
        <v>91</v>
      </c>
      <c r="B118" s="1590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CG118" s="582">
        <v>0</v>
      </c>
      <c r="CH118" s="582"/>
      <c r="CI118" s="582"/>
      <c r="CJ118" s="582"/>
      <c r="CK118" s="582"/>
      <c r="CL118" s="582"/>
      <c r="CM118" s="582"/>
      <c r="CN118" s="582"/>
    </row>
    <row r="119" spans="1:5464" x14ac:dyDescent="0.2">
      <c r="A119" s="1505" t="s">
        <v>96</v>
      </c>
      <c r="B119" s="1505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CG119" s="582"/>
      <c r="CH119" s="582"/>
      <c r="CI119" s="582"/>
      <c r="CJ119" s="582"/>
      <c r="CK119" s="582"/>
      <c r="CL119" s="582"/>
      <c r="CM119" s="582"/>
      <c r="CN119" s="582"/>
    </row>
    <row r="120" spans="1:5464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CG120" s="582"/>
      <c r="CH120" s="582"/>
      <c r="CI120" s="582"/>
      <c r="CJ120" s="582"/>
      <c r="CK120" s="582"/>
      <c r="CL120" s="582"/>
      <c r="CM120" s="582"/>
      <c r="CN120" s="582"/>
    </row>
    <row r="121" spans="1:5464" ht="14.25" customHeight="1" x14ac:dyDescent="0.2">
      <c r="A121" s="1408" t="s">
        <v>3</v>
      </c>
      <c r="B121" s="1410"/>
      <c r="C121" s="1428" t="s">
        <v>33</v>
      </c>
      <c r="D121" s="1428"/>
      <c r="E121" s="1415"/>
      <c r="F121" s="1414" t="s">
        <v>66</v>
      </c>
      <c r="G121" s="1415"/>
      <c r="H121" s="1414" t="s">
        <v>67</v>
      </c>
      <c r="I121" s="1415"/>
      <c r="J121" s="1414" t="s">
        <v>68</v>
      </c>
      <c r="K121" s="1415"/>
      <c r="L121" s="1414" t="s">
        <v>69</v>
      </c>
      <c r="M121" s="1415"/>
      <c r="N121" s="1414" t="s">
        <v>70</v>
      </c>
      <c r="O121" s="1415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CG121" s="582"/>
      <c r="CH121" s="582"/>
      <c r="CI121" s="582"/>
      <c r="CJ121" s="582"/>
      <c r="CK121" s="582"/>
      <c r="CL121" s="582"/>
      <c r="CM121" s="582"/>
      <c r="CN121" s="582"/>
    </row>
    <row r="122" spans="1:5464" ht="19.5" customHeight="1" x14ac:dyDescent="0.2">
      <c r="A122" s="1411"/>
      <c r="B122" s="1413"/>
      <c r="C122" s="1054" t="s">
        <v>149</v>
      </c>
      <c r="D122" s="1054" t="s">
        <v>30</v>
      </c>
      <c r="E122" s="1048" t="s">
        <v>48</v>
      </c>
      <c r="F122" s="584" t="s">
        <v>30</v>
      </c>
      <c r="G122" s="1048" t="s">
        <v>48</v>
      </c>
      <c r="H122" s="584" t="s">
        <v>30</v>
      </c>
      <c r="I122" s="1048" t="s">
        <v>48</v>
      </c>
      <c r="J122" s="584" t="s">
        <v>30</v>
      </c>
      <c r="K122" s="1048" t="s">
        <v>48</v>
      </c>
      <c r="L122" s="584" t="s">
        <v>30</v>
      </c>
      <c r="M122" s="1048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CG122" s="582"/>
      <c r="CH122" s="582"/>
      <c r="CI122" s="582"/>
      <c r="CJ122" s="582"/>
      <c r="CK122" s="582"/>
      <c r="CL122" s="582"/>
      <c r="CM122" s="582"/>
      <c r="CN122" s="582"/>
    </row>
    <row r="123" spans="1:5464" x14ac:dyDescent="0.2">
      <c r="A123" s="1514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CG123" s="582"/>
      <c r="CH123" s="582"/>
      <c r="CI123" s="582"/>
      <c r="CJ123" s="582"/>
      <c r="CK123" s="582"/>
      <c r="CL123" s="582"/>
      <c r="CM123" s="582"/>
      <c r="CN123" s="582"/>
    </row>
    <row r="124" spans="1:5464" x14ac:dyDescent="0.2">
      <c r="A124" s="1515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CG124" s="582"/>
      <c r="CH124" s="582"/>
      <c r="CI124" s="582"/>
      <c r="CJ124" s="582"/>
      <c r="CK124" s="582"/>
      <c r="CL124" s="582"/>
      <c r="CM124" s="582"/>
      <c r="CN124" s="582"/>
    </row>
    <row r="125" spans="1:5464" x14ac:dyDescent="0.2">
      <c r="A125" s="1515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CG125" s="582"/>
      <c r="CH125" s="582"/>
      <c r="CI125" s="582"/>
      <c r="CJ125" s="582"/>
      <c r="CK125" s="582"/>
      <c r="CL125" s="582"/>
      <c r="CM125" s="582"/>
      <c r="CN125" s="582"/>
    </row>
    <row r="126" spans="1:5464" s="823" customFormat="1" ht="15" thickBot="1" x14ac:dyDescent="0.25">
      <c r="A126" s="1516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517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x14ac:dyDescent="0.2">
      <c r="A128" s="1515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CG128" s="582"/>
      <c r="CH128" s="582"/>
      <c r="CI128" s="582"/>
      <c r="CJ128" s="582"/>
      <c r="CK128" s="582"/>
      <c r="CL128" s="582"/>
      <c r="CM128" s="582"/>
      <c r="CN128" s="582"/>
    </row>
    <row r="129" spans="1:92" x14ac:dyDescent="0.2">
      <c r="A129" s="1515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CG129" s="582"/>
      <c r="CH129" s="582"/>
      <c r="CI129" s="582"/>
      <c r="CJ129" s="582"/>
      <c r="CK129" s="582"/>
      <c r="CL129" s="582"/>
      <c r="CM129" s="582"/>
      <c r="CN129" s="582"/>
    </row>
    <row r="130" spans="1:92" x14ac:dyDescent="0.2">
      <c r="A130" s="1518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CG130" s="582"/>
      <c r="CH130" s="582"/>
      <c r="CI130" s="582"/>
      <c r="CJ130" s="582"/>
      <c r="CK130" s="582"/>
      <c r="CL130" s="582"/>
      <c r="CM130" s="582"/>
      <c r="CN130" s="582"/>
    </row>
    <row r="131" spans="1:92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CG131" s="582"/>
      <c r="CH131" s="582"/>
      <c r="CI131" s="582"/>
      <c r="CJ131" s="582"/>
      <c r="CK131" s="582"/>
      <c r="CL131" s="582"/>
      <c r="CM131" s="582"/>
      <c r="CN131" s="582"/>
    </row>
    <row r="132" spans="1:92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CG132" s="582"/>
      <c r="CH132" s="582"/>
      <c r="CI132" s="582"/>
      <c r="CJ132" s="582"/>
      <c r="CK132" s="582"/>
      <c r="CL132" s="582"/>
      <c r="CM132" s="582"/>
      <c r="CN132" s="582"/>
    </row>
    <row r="133" spans="1:92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CG133" s="582"/>
      <c r="CH133" s="582"/>
      <c r="CI133" s="582"/>
      <c r="CJ133" s="582"/>
      <c r="CK133" s="582"/>
      <c r="CL133" s="582"/>
      <c r="CM133" s="582"/>
      <c r="CN133" s="582"/>
    </row>
    <row r="134" spans="1:92" ht="14.25" customHeight="1" x14ac:dyDescent="0.2">
      <c r="A134" s="1421" t="s">
        <v>98</v>
      </c>
      <c r="B134" s="1421"/>
      <c r="C134" s="1421"/>
      <c r="D134" s="1421" t="s">
        <v>33</v>
      </c>
      <c r="E134" s="1421"/>
      <c r="F134" s="1421"/>
      <c r="G134" s="1421" t="s">
        <v>99</v>
      </c>
      <c r="H134" s="1421"/>
      <c r="I134" s="1421" t="s">
        <v>100</v>
      </c>
      <c r="J134" s="1421"/>
      <c r="K134" s="1421" t="s">
        <v>101</v>
      </c>
      <c r="L134" s="1421"/>
      <c r="M134" s="1421" t="s">
        <v>57</v>
      </c>
      <c r="N134" s="1421"/>
      <c r="O134" s="1422" t="s">
        <v>8</v>
      </c>
      <c r="P134" s="1424"/>
      <c r="Q134" s="1475" t="s">
        <v>59</v>
      </c>
      <c r="R134" s="1475"/>
      <c r="S134" s="1475" t="s">
        <v>60</v>
      </c>
      <c r="T134" s="1475"/>
      <c r="U134" s="1475" t="s">
        <v>61</v>
      </c>
      <c r="V134" s="1475"/>
      <c r="W134" s="1475" t="s">
        <v>62</v>
      </c>
      <c r="X134" s="1475"/>
      <c r="Y134" s="1475" t="s">
        <v>63</v>
      </c>
      <c r="Z134" s="1475"/>
      <c r="AA134" s="1475" t="s">
        <v>64</v>
      </c>
      <c r="AB134" s="1475"/>
      <c r="AC134" s="1475" t="s">
        <v>65</v>
      </c>
      <c r="AD134" s="1475"/>
      <c r="AE134" s="1475" t="s">
        <v>66</v>
      </c>
      <c r="AF134" s="1475"/>
      <c r="AG134" s="1475" t="s">
        <v>67</v>
      </c>
      <c r="AH134" s="1475"/>
      <c r="AI134" s="1475" t="s">
        <v>68</v>
      </c>
      <c r="AJ134" s="1475"/>
      <c r="AK134" s="1475" t="s">
        <v>69</v>
      </c>
      <c r="AL134" s="1475"/>
      <c r="AM134" s="1475" t="s">
        <v>70</v>
      </c>
      <c r="AN134" s="1414"/>
      <c r="AO134" s="1481" t="s">
        <v>249</v>
      </c>
      <c r="AP134" s="1462" t="s">
        <v>250</v>
      </c>
      <c r="AQ134" s="1483" t="s">
        <v>251</v>
      </c>
      <c r="AR134" s="1484"/>
      <c r="AS134" s="598"/>
      <c r="AT134" s="598"/>
      <c r="CG134" s="582"/>
      <c r="CH134" s="582"/>
      <c r="CI134" s="582"/>
      <c r="CJ134" s="582"/>
      <c r="CK134" s="582"/>
      <c r="CL134" s="582"/>
      <c r="CM134" s="582"/>
      <c r="CN134" s="582"/>
    </row>
    <row r="135" spans="1:92" ht="21" customHeight="1" x14ac:dyDescent="0.2">
      <c r="A135" s="1421"/>
      <c r="B135" s="1421"/>
      <c r="C135" s="1421"/>
      <c r="D135" s="1034" t="s">
        <v>149</v>
      </c>
      <c r="E135" s="1034" t="s">
        <v>30</v>
      </c>
      <c r="F135" s="1034" t="s">
        <v>48</v>
      </c>
      <c r="G135" s="1034" t="s">
        <v>30</v>
      </c>
      <c r="H135" s="1034" t="s">
        <v>48</v>
      </c>
      <c r="I135" s="1034" t="s">
        <v>30</v>
      </c>
      <c r="J135" s="1034" t="s">
        <v>48</v>
      </c>
      <c r="K135" s="1034" t="s">
        <v>30</v>
      </c>
      <c r="L135" s="1034" t="s">
        <v>48</v>
      </c>
      <c r="M135" s="1034" t="s">
        <v>30</v>
      </c>
      <c r="N135" s="1034" t="s">
        <v>48</v>
      </c>
      <c r="O135" s="1034" t="s">
        <v>30</v>
      </c>
      <c r="P135" s="1034" t="s">
        <v>48</v>
      </c>
      <c r="Q135" s="1034" t="s">
        <v>30</v>
      </c>
      <c r="R135" s="1034" t="s">
        <v>48</v>
      </c>
      <c r="S135" s="1034" t="s">
        <v>30</v>
      </c>
      <c r="T135" s="1034" t="s">
        <v>48</v>
      </c>
      <c r="U135" s="1034" t="s">
        <v>30</v>
      </c>
      <c r="V135" s="1034" t="s">
        <v>48</v>
      </c>
      <c r="W135" s="1034" t="s">
        <v>30</v>
      </c>
      <c r="X135" s="1034" t="s">
        <v>48</v>
      </c>
      <c r="Y135" s="1034" t="s">
        <v>30</v>
      </c>
      <c r="Z135" s="1034" t="s">
        <v>48</v>
      </c>
      <c r="AA135" s="1034" t="s">
        <v>30</v>
      </c>
      <c r="AB135" s="1034" t="s">
        <v>48</v>
      </c>
      <c r="AC135" s="1034" t="s">
        <v>30</v>
      </c>
      <c r="AD135" s="1034" t="s">
        <v>48</v>
      </c>
      <c r="AE135" s="1034" t="s">
        <v>30</v>
      </c>
      <c r="AF135" s="1034" t="s">
        <v>48</v>
      </c>
      <c r="AG135" s="1034" t="s">
        <v>30</v>
      </c>
      <c r="AH135" s="1034" t="s">
        <v>48</v>
      </c>
      <c r="AI135" s="1034" t="s">
        <v>30</v>
      </c>
      <c r="AJ135" s="1034" t="s">
        <v>48</v>
      </c>
      <c r="AK135" s="1034" t="s">
        <v>30</v>
      </c>
      <c r="AL135" s="1034" t="s">
        <v>48</v>
      </c>
      <c r="AM135" s="1034" t="s">
        <v>30</v>
      </c>
      <c r="AN135" s="1037" t="s">
        <v>48</v>
      </c>
      <c r="AO135" s="1482"/>
      <c r="AP135" s="1463"/>
      <c r="AQ135" s="850" t="s">
        <v>30</v>
      </c>
      <c r="AR135" s="850" t="s">
        <v>48</v>
      </c>
      <c r="AS135" s="598"/>
      <c r="AT135" s="598"/>
      <c r="CG135" s="582"/>
      <c r="CH135" s="582"/>
      <c r="CI135" s="582"/>
      <c r="CJ135" s="582"/>
      <c r="CK135" s="582"/>
      <c r="CL135" s="582"/>
      <c r="CM135" s="582"/>
      <c r="CN135" s="582"/>
    </row>
    <row r="136" spans="1:92" x14ac:dyDescent="0.2">
      <c r="A136" s="851" t="s">
        <v>102</v>
      </c>
      <c r="B136" s="852"/>
      <c r="C136" s="1049"/>
      <c r="D136" s="854">
        <f>SUM(E136+F136)</f>
        <v>27</v>
      </c>
      <c r="E136" s="854">
        <f>SUM(G136+I136+K136+M136+O136+Q136+S136+U136+W136+Y136+AA136+AC136+AE136+AG136+AI136+AK136+AM136)</f>
        <v>11</v>
      </c>
      <c r="F136" s="854">
        <f>SUM(H136+J136+L136+N136+P136+R136+T136+V136+X136+Z136+AB136+AD136+AF136+AH136+AJ136+AL136+AN136)</f>
        <v>16</v>
      </c>
      <c r="G136" s="689"/>
      <c r="H136" s="689"/>
      <c r="I136" s="689">
        <v>4</v>
      </c>
      <c r="J136" s="689"/>
      <c r="K136" s="689">
        <v>1</v>
      </c>
      <c r="L136" s="689">
        <v>1</v>
      </c>
      <c r="M136" s="689">
        <v>2</v>
      </c>
      <c r="N136" s="689">
        <v>2</v>
      </c>
      <c r="O136" s="689">
        <v>2</v>
      </c>
      <c r="P136" s="689"/>
      <c r="Q136" s="689"/>
      <c r="R136" s="689"/>
      <c r="S136" s="689"/>
      <c r="T136" s="689">
        <v>2</v>
      </c>
      <c r="U136" s="689"/>
      <c r="V136" s="689">
        <v>1</v>
      </c>
      <c r="W136" s="689"/>
      <c r="X136" s="689">
        <v>1</v>
      </c>
      <c r="Y136" s="689"/>
      <c r="Z136" s="689">
        <v>2</v>
      </c>
      <c r="AA136" s="689"/>
      <c r="AB136" s="689"/>
      <c r="AC136" s="689"/>
      <c r="AD136" s="689"/>
      <c r="AE136" s="689"/>
      <c r="AF136" s="689">
        <v>6</v>
      </c>
      <c r="AG136" s="689">
        <v>1</v>
      </c>
      <c r="AH136" s="689"/>
      <c r="AI136" s="689">
        <v>1</v>
      </c>
      <c r="AJ136" s="689">
        <v>1</v>
      </c>
      <c r="AK136" s="689"/>
      <c r="AL136" s="689"/>
      <c r="AM136" s="689"/>
      <c r="AN136" s="688"/>
      <c r="AO136" s="855"/>
      <c r="AP136" s="689"/>
      <c r="AQ136" s="689"/>
      <c r="AR136" s="689"/>
      <c r="AS136" s="744" t="s">
        <v>194</v>
      </c>
      <c r="AT136" s="598"/>
      <c r="AU136" s="598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</row>
    <row r="137" spans="1:92" x14ac:dyDescent="0.2">
      <c r="A137" s="1485" t="s">
        <v>103</v>
      </c>
      <c r="B137" s="1486"/>
      <c r="C137" s="1487"/>
      <c r="D137" s="1488"/>
      <c r="E137" s="1489"/>
      <c r="F137" s="1489"/>
      <c r="G137" s="1489"/>
      <c r="H137" s="1489"/>
      <c r="I137" s="1489"/>
      <c r="J137" s="1489"/>
      <c r="K137" s="1489"/>
      <c r="L137" s="1489"/>
      <c r="M137" s="1489"/>
      <c r="N137" s="1489"/>
      <c r="O137" s="1489"/>
      <c r="P137" s="1489"/>
      <c r="Q137" s="1489"/>
      <c r="R137" s="1489"/>
      <c r="S137" s="1489"/>
      <c r="T137" s="1489"/>
      <c r="U137" s="1489"/>
      <c r="V137" s="1489"/>
      <c r="W137" s="1489"/>
      <c r="X137" s="1489"/>
      <c r="Y137" s="1489"/>
      <c r="Z137" s="1489"/>
      <c r="AA137" s="1489"/>
      <c r="AB137" s="1489"/>
      <c r="AC137" s="1489"/>
      <c r="AD137" s="1489"/>
      <c r="AE137" s="1489"/>
      <c r="AF137" s="1489"/>
      <c r="AG137" s="1489"/>
      <c r="AH137" s="1489"/>
      <c r="AI137" s="1489"/>
      <c r="AJ137" s="1489"/>
      <c r="AK137" s="1489"/>
      <c r="AL137" s="1489"/>
      <c r="AM137" s="1489"/>
      <c r="AN137" s="1489"/>
      <c r="AO137" s="1489"/>
      <c r="AP137" s="1489"/>
      <c r="AQ137" s="1489"/>
      <c r="AR137" s="1490"/>
      <c r="AS137" s="744"/>
      <c r="AT137" s="598"/>
      <c r="AU137" s="598"/>
      <c r="CG137" s="582"/>
      <c r="CH137" s="582"/>
      <c r="CI137" s="582"/>
      <c r="CJ137" s="582"/>
      <c r="CK137" s="582"/>
      <c r="CL137" s="582"/>
      <c r="CM137" s="582"/>
      <c r="CN137" s="582"/>
    </row>
    <row r="138" spans="1:92" x14ac:dyDescent="0.2">
      <c r="A138" s="1454" t="s">
        <v>181</v>
      </c>
      <c r="B138" s="1519" t="s">
        <v>104</v>
      </c>
      <c r="C138" s="1461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</row>
    <row r="139" spans="1:92" x14ac:dyDescent="0.2">
      <c r="A139" s="1445"/>
      <c r="B139" s="1520" t="s">
        <v>252</v>
      </c>
      <c r="C139" s="1521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</row>
    <row r="140" spans="1:92" x14ac:dyDescent="0.2">
      <c r="A140" s="1450" t="s">
        <v>105</v>
      </c>
      <c r="B140" s="1450"/>
      <c r="C140" s="1451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</row>
    <row r="141" spans="1:92" x14ac:dyDescent="0.2">
      <c r="A141" s="1470" t="s">
        <v>182</v>
      </c>
      <c r="B141" s="1471"/>
      <c r="C141" s="1472"/>
      <c r="D141" s="633">
        <f t="shared" si="21"/>
        <v>27</v>
      </c>
      <c r="E141" s="633">
        <f t="shared" si="22"/>
        <v>11</v>
      </c>
      <c r="F141" s="633">
        <f t="shared" si="22"/>
        <v>16</v>
      </c>
      <c r="G141" s="613"/>
      <c r="H141" s="613"/>
      <c r="I141" s="613">
        <v>4</v>
      </c>
      <c r="J141" s="613"/>
      <c r="K141" s="613">
        <v>1</v>
      </c>
      <c r="L141" s="613">
        <v>1</v>
      </c>
      <c r="M141" s="613">
        <v>2</v>
      </c>
      <c r="N141" s="613">
        <v>2</v>
      </c>
      <c r="O141" s="613">
        <v>2</v>
      </c>
      <c r="P141" s="613"/>
      <c r="Q141" s="613"/>
      <c r="R141" s="613"/>
      <c r="S141" s="613"/>
      <c r="T141" s="613">
        <v>2</v>
      </c>
      <c r="U141" s="613"/>
      <c r="V141" s="613">
        <v>1</v>
      </c>
      <c r="W141" s="613"/>
      <c r="X141" s="613">
        <v>1</v>
      </c>
      <c r="Y141" s="613"/>
      <c r="Z141" s="613">
        <v>2</v>
      </c>
      <c r="AA141" s="613"/>
      <c r="AB141" s="613"/>
      <c r="AC141" s="613"/>
      <c r="AD141" s="613"/>
      <c r="AE141" s="613"/>
      <c r="AF141" s="613">
        <v>6</v>
      </c>
      <c r="AG141" s="613">
        <v>1</v>
      </c>
      <c r="AH141" s="613"/>
      <c r="AI141" s="613">
        <v>1</v>
      </c>
      <c r="AJ141" s="613">
        <v>1</v>
      </c>
      <c r="AK141" s="613"/>
      <c r="AL141" s="613"/>
      <c r="AM141" s="613"/>
      <c r="AN141" s="861"/>
      <c r="AO141" s="855"/>
      <c r="AP141" s="613"/>
      <c r="AQ141" s="743"/>
      <c r="AR141" s="613"/>
      <c r="AS141" s="744" t="s">
        <v>194</v>
      </c>
      <c r="AT141" s="598"/>
      <c r="AU141" s="598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</row>
    <row r="142" spans="1:92" ht="14.25" customHeight="1" x14ac:dyDescent="0.2">
      <c r="A142" s="1491" t="s">
        <v>106</v>
      </c>
      <c r="B142" s="1522" t="s">
        <v>107</v>
      </c>
      <c r="C142" s="1523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</row>
    <row r="143" spans="1:92" x14ac:dyDescent="0.2">
      <c r="A143" s="1492"/>
      <c r="B143" s="1524" t="s">
        <v>108</v>
      </c>
      <c r="C143" s="1449"/>
      <c r="D143" s="864">
        <f t="shared" si="21"/>
        <v>0</v>
      </c>
      <c r="E143" s="864">
        <f t="shared" si="22"/>
        <v>0</v>
      </c>
      <c r="F143" s="864">
        <f t="shared" si="22"/>
        <v>0</v>
      </c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</row>
    <row r="144" spans="1:92" x14ac:dyDescent="0.2">
      <c r="A144" s="1492"/>
      <c r="B144" s="1524" t="s">
        <v>109</v>
      </c>
      <c r="C144" s="1449"/>
      <c r="D144" s="864">
        <f t="shared" si="21"/>
        <v>2</v>
      </c>
      <c r="E144" s="860">
        <f t="shared" si="22"/>
        <v>0</v>
      </c>
      <c r="F144" s="864">
        <f t="shared" si="22"/>
        <v>2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/>
      <c r="W144" s="617"/>
      <c r="X144" s="617">
        <v>1</v>
      </c>
      <c r="Y144" s="617"/>
      <c r="Z144" s="617"/>
      <c r="AA144" s="617"/>
      <c r="AB144" s="617"/>
      <c r="AC144" s="617"/>
      <c r="AD144" s="617"/>
      <c r="AE144" s="617"/>
      <c r="AF144" s="617">
        <v>1</v>
      </c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</row>
    <row r="145" spans="1:92" ht="15" customHeight="1" x14ac:dyDescent="0.2">
      <c r="A145" s="1492"/>
      <c r="B145" s="1525" t="s">
        <v>110</v>
      </c>
      <c r="C145" s="1444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</row>
    <row r="146" spans="1:92" x14ac:dyDescent="0.2">
      <c r="A146" s="1492"/>
      <c r="B146" s="1524" t="s">
        <v>111</v>
      </c>
      <c r="C146" s="1449"/>
      <c r="D146" s="864">
        <f t="shared" ref="D146:D166" si="23">SUM(E146+F146)</f>
        <v>0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0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/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/>
      <c r="AR146" s="617"/>
      <c r="AS146" s="744" t="s">
        <v>194</v>
      </c>
      <c r="AT146" s="598"/>
      <c r="AU146" s="598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</row>
    <row r="147" spans="1:92" x14ac:dyDescent="0.2">
      <c r="A147" s="1492"/>
      <c r="B147" s="1526" t="s">
        <v>112</v>
      </c>
      <c r="C147" s="1527"/>
      <c r="D147" s="864">
        <f t="shared" si="23"/>
        <v>3</v>
      </c>
      <c r="E147" s="864">
        <f t="shared" si="24"/>
        <v>2</v>
      </c>
      <c r="F147" s="864">
        <f t="shared" si="24"/>
        <v>1</v>
      </c>
      <c r="G147" s="617"/>
      <c r="H147" s="617"/>
      <c r="I147" s="617"/>
      <c r="J147" s="617"/>
      <c r="K147" s="617"/>
      <c r="L147" s="617"/>
      <c r="M147" s="617"/>
      <c r="N147" s="617"/>
      <c r="O147" s="617"/>
      <c r="P147" s="617"/>
      <c r="Q147" s="617"/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/>
      <c r="AC147" s="617"/>
      <c r="AD147" s="617"/>
      <c r="AE147" s="617"/>
      <c r="AF147" s="617">
        <v>1</v>
      </c>
      <c r="AG147" s="617">
        <v>1</v>
      </c>
      <c r="AH147" s="617"/>
      <c r="AI147" s="617">
        <v>1</v>
      </c>
      <c r="AJ147" s="617"/>
      <c r="AK147" s="617"/>
      <c r="AL147" s="617"/>
      <c r="AM147" s="617"/>
      <c r="AN147" s="684"/>
      <c r="AO147" s="770"/>
      <c r="AP147" s="617"/>
      <c r="AQ147" s="617"/>
      <c r="AR147" s="689"/>
      <c r="AS147" s="744" t="s">
        <v>194</v>
      </c>
      <c r="AT147" s="598"/>
      <c r="AU147" s="598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</row>
    <row r="148" spans="1:92" x14ac:dyDescent="0.2">
      <c r="A148" s="1492"/>
      <c r="B148" s="1528" t="s">
        <v>113</v>
      </c>
      <c r="C148" s="1529"/>
      <c r="D148" s="864">
        <f t="shared" si="23"/>
        <v>2</v>
      </c>
      <c r="E148" s="864">
        <f t="shared" si="24"/>
        <v>0</v>
      </c>
      <c r="F148" s="864">
        <f t="shared" si="24"/>
        <v>2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>
        <v>1</v>
      </c>
      <c r="W148" s="617"/>
      <c r="X148" s="617"/>
      <c r="Y148" s="617"/>
      <c r="Z148" s="617">
        <v>1</v>
      </c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</row>
    <row r="149" spans="1:92" x14ac:dyDescent="0.2">
      <c r="A149" s="1493"/>
      <c r="B149" s="1494" t="s">
        <v>114</v>
      </c>
      <c r="C149" s="1495"/>
      <c r="D149" s="860">
        <f t="shared" si="23"/>
        <v>3</v>
      </c>
      <c r="E149" s="860">
        <f t="shared" si="24"/>
        <v>2</v>
      </c>
      <c r="F149" s="860">
        <f t="shared" si="24"/>
        <v>1</v>
      </c>
      <c r="G149" s="654"/>
      <c r="H149" s="654"/>
      <c r="I149" s="654"/>
      <c r="J149" s="654"/>
      <c r="K149" s="654">
        <v>1</v>
      </c>
      <c r="L149" s="654"/>
      <c r="M149" s="654">
        <v>1</v>
      </c>
      <c r="N149" s="654">
        <v>1</v>
      </c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/>
      <c r="AR149" s="618"/>
      <c r="AS149" s="744" t="s">
        <v>194</v>
      </c>
      <c r="AT149" s="598"/>
      <c r="AU149" s="598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</row>
    <row r="150" spans="1:92" ht="17.25" customHeight="1" x14ac:dyDescent="0.2">
      <c r="A150" s="1491" t="s">
        <v>115</v>
      </c>
      <c r="B150" s="1530" t="s">
        <v>116</v>
      </c>
      <c r="C150" s="1455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</row>
    <row r="151" spans="1:92" ht="24" customHeight="1" x14ac:dyDescent="0.2">
      <c r="A151" s="1492"/>
      <c r="B151" s="1524" t="s">
        <v>117</v>
      </c>
      <c r="C151" s="1449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</row>
    <row r="152" spans="1:92" ht="15" customHeight="1" x14ac:dyDescent="0.2">
      <c r="A152" s="1493"/>
      <c r="B152" s="1520" t="s">
        <v>118</v>
      </c>
      <c r="C152" s="1521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</row>
    <row r="153" spans="1:92" x14ac:dyDescent="0.2">
      <c r="A153" s="1491" t="s">
        <v>119</v>
      </c>
      <c r="B153" s="1519" t="s">
        <v>120</v>
      </c>
      <c r="C153" s="1461"/>
      <c r="D153" s="856">
        <f t="shared" si="23"/>
        <v>3</v>
      </c>
      <c r="E153" s="856">
        <f t="shared" ref="E153:F156" si="25">SUM(G153+I153+K153+M153+O153)</f>
        <v>2</v>
      </c>
      <c r="F153" s="856">
        <f t="shared" si="25"/>
        <v>1</v>
      </c>
      <c r="G153" s="640"/>
      <c r="H153" s="640"/>
      <c r="I153" s="640">
        <v>2</v>
      </c>
      <c r="J153" s="640"/>
      <c r="K153" s="640"/>
      <c r="L153" s="640"/>
      <c r="M153" s="640"/>
      <c r="N153" s="640">
        <v>1</v>
      </c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/>
      <c r="AR153" s="867"/>
      <c r="AS153" s="744" t="s">
        <v>194</v>
      </c>
      <c r="AT153" s="598"/>
      <c r="AU153" s="598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</row>
    <row r="154" spans="1:92" ht="17.25" customHeight="1" x14ac:dyDescent="0.2">
      <c r="A154" s="1492"/>
      <c r="B154" s="1524" t="s">
        <v>121</v>
      </c>
      <c r="C154" s="1449"/>
      <c r="D154" s="864">
        <f t="shared" si="23"/>
        <v>0</v>
      </c>
      <c r="E154" s="864">
        <f t="shared" si="25"/>
        <v>0</v>
      </c>
      <c r="F154" s="864">
        <f t="shared" si="25"/>
        <v>0</v>
      </c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</row>
    <row r="155" spans="1:92" ht="19.5" customHeight="1" x14ac:dyDescent="0.2">
      <c r="A155" s="1492"/>
      <c r="B155" s="1524" t="s">
        <v>122</v>
      </c>
      <c r="C155" s="1449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</row>
    <row r="156" spans="1:92" ht="32.25" customHeight="1" x14ac:dyDescent="0.2">
      <c r="A156" s="1493"/>
      <c r="B156" s="1591" t="s">
        <v>123</v>
      </c>
      <c r="C156" s="1451"/>
      <c r="D156" s="860">
        <f t="shared" si="23"/>
        <v>2</v>
      </c>
      <c r="E156" s="860">
        <f t="shared" si="25"/>
        <v>1</v>
      </c>
      <c r="F156" s="860">
        <f t="shared" si="25"/>
        <v>1</v>
      </c>
      <c r="G156" s="654"/>
      <c r="H156" s="654"/>
      <c r="I156" s="654">
        <v>1</v>
      </c>
      <c r="J156" s="654"/>
      <c r="K156" s="654"/>
      <c r="L156" s="654">
        <v>1</v>
      </c>
      <c r="M156" s="654"/>
      <c r="N156" s="654"/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/>
      <c r="AR156" s="618"/>
      <c r="AS156" s="744" t="s">
        <v>194</v>
      </c>
      <c r="AT156" s="598"/>
      <c r="AU156" s="598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</row>
    <row r="157" spans="1:92" x14ac:dyDescent="0.2">
      <c r="A157" s="1452" t="s">
        <v>124</v>
      </c>
      <c r="B157" s="1452"/>
      <c r="C157" s="1453"/>
      <c r="D157" s="877">
        <f t="shared" si="23"/>
        <v>8</v>
      </c>
      <c r="E157" s="877">
        <f t="shared" ref="E157:F166" si="26">SUM(G157+I157+K157+M157+O157+Q157+S157+U157+W157+Y157+AA157+AC157+AE157+AG157+AI157+AK157+AM157)</f>
        <v>1</v>
      </c>
      <c r="F157" s="877">
        <f t="shared" si="26"/>
        <v>7</v>
      </c>
      <c r="G157" s="867"/>
      <c r="H157" s="867"/>
      <c r="I157" s="867"/>
      <c r="J157" s="867"/>
      <c r="K157" s="867"/>
      <c r="L157" s="867"/>
      <c r="M157" s="867"/>
      <c r="N157" s="867"/>
      <c r="O157" s="867">
        <v>1</v>
      </c>
      <c r="P157" s="867"/>
      <c r="Q157" s="867"/>
      <c r="R157" s="867"/>
      <c r="S157" s="867"/>
      <c r="T157" s="867">
        <v>2</v>
      </c>
      <c r="U157" s="867"/>
      <c r="V157" s="867"/>
      <c r="W157" s="867"/>
      <c r="X157" s="867">
        <v>1</v>
      </c>
      <c r="Y157" s="867"/>
      <c r="Z157" s="867">
        <v>1</v>
      </c>
      <c r="AA157" s="867"/>
      <c r="AB157" s="867"/>
      <c r="AC157" s="867"/>
      <c r="AD157" s="867"/>
      <c r="AE157" s="867"/>
      <c r="AF157" s="867">
        <v>2</v>
      </c>
      <c r="AG157" s="867"/>
      <c r="AH157" s="867"/>
      <c r="AI157" s="867"/>
      <c r="AJ157" s="867">
        <v>1</v>
      </c>
      <c r="AK157" s="867"/>
      <c r="AL157" s="867"/>
      <c r="AM157" s="867"/>
      <c r="AN157" s="878"/>
      <c r="AO157" s="879"/>
      <c r="AP157" s="867"/>
      <c r="AQ157" s="867"/>
      <c r="AR157" s="640"/>
      <c r="AS157" s="744" t="s">
        <v>194</v>
      </c>
      <c r="AT157" s="598"/>
      <c r="AU157" s="598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</row>
    <row r="158" spans="1:92" ht="15" customHeight="1" x14ac:dyDescent="0.2">
      <c r="A158" s="1491" t="s">
        <v>253</v>
      </c>
      <c r="B158" s="1530" t="s">
        <v>254</v>
      </c>
      <c r="C158" s="1455"/>
      <c r="D158" s="856">
        <f t="shared" si="23"/>
        <v>0</v>
      </c>
      <c r="E158" s="856">
        <f t="shared" si="26"/>
        <v>0</v>
      </c>
      <c r="F158" s="856">
        <f t="shared" si="26"/>
        <v>0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81"/>
      <c r="AO158" s="880"/>
      <c r="AP158" s="870"/>
      <c r="AQ158" s="640"/>
      <c r="AR158" s="867"/>
      <c r="AS158" s="744" t="s">
        <v>194</v>
      </c>
      <c r="AT158" s="598"/>
      <c r="AU158" s="598"/>
      <c r="CG158" s="582"/>
      <c r="CH158" s="582"/>
      <c r="CI158" s="582">
        <v>0</v>
      </c>
      <c r="CJ158" s="582"/>
      <c r="CK158" s="582"/>
      <c r="CL158" s="582"/>
      <c r="CM158" s="582"/>
      <c r="CN158" s="582"/>
    </row>
    <row r="159" spans="1:92" ht="15" customHeight="1" x14ac:dyDescent="0.2">
      <c r="A159" s="1492"/>
      <c r="B159" s="1525" t="s">
        <v>255</v>
      </c>
      <c r="C159" s="1444"/>
      <c r="D159" s="864">
        <f t="shared" si="23"/>
        <v>0</v>
      </c>
      <c r="E159" s="864">
        <f t="shared" si="26"/>
        <v>0</v>
      </c>
      <c r="F159" s="864">
        <f t="shared" si="26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CG159" s="582"/>
      <c r="CH159" s="582"/>
      <c r="CI159" s="582">
        <v>0</v>
      </c>
      <c r="CJ159" s="582"/>
      <c r="CK159" s="582"/>
      <c r="CL159" s="582"/>
      <c r="CM159" s="582"/>
      <c r="CN159" s="582"/>
    </row>
    <row r="160" spans="1:92" ht="15" customHeight="1" x14ac:dyDescent="0.2">
      <c r="A160" s="1493"/>
      <c r="B160" s="1596" t="s">
        <v>256</v>
      </c>
      <c r="C160" s="1447"/>
      <c r="D160" s="868">
        <f t="shared" si="23"/>
        <v>0</v>
      </c>
      <c r="E160" s="868">
        <f t="shared" si="26"/>
        <v>0</v>
      </c>
      <c r="F160" s="868">
        <f t="shared" si="26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CG160" s="582"/>
      <c r="CH160" s="582"/>
      <c r="CI160" s="582">
        <v>0</v>
      </c>
      <c r="CJ160" s="582"/>
      <c r="CK160" s="582"/>
      <c r="CL160" s="582"/>
      <c r="CM160" s="582"/>
      <c r="CN160" s="582"/>
    </row>
    <row r="161" spans="1:92" x14ac:dyDescent="0.2">
      <c r="A161" s="1508" t="s">
        <v>125</v>
      </c>
      <c r="B161" s="1509"/>
      <c r="C161" s="1510"/>
      <c r="D161" s="863">
        <f t="shared" si="23"/>
        <v>5</v>
      </c>
      <c r="E161" s="863">
        <f t="shared" si="26"/>
        <v>3</v>
      </c>
      <c r="F161" s="863">
        <f t="shared" si="26"/>
        <v>2</v>
      </c>
      <c r="G161" s="616"/>
      <c r="H161" s="616"/>
      <c r="I161" s="616">
        <v>1</v>
      </c>
      <c r="J161" s="616"/>
      <c r="K161" s="616"/>
      <c r="L161" s="616"/>
      <c r="M161" s="616">
        <v>1</v>
      </c>
      <c r="N161" s="616"/>
      <c r="O161" s="616">
        <v>1</v>
      </c>
      <c r="P161" s="616"/>
      <c r="Q161" s="616"/>
      <c r="R161" s="616"/>
      <c r="S161" s="616"/>
      <c r="T161" s="616"/>
      <c r="U161" s="616"/>
      <c r="V161" s="616"/>
      <c r="W161" s="616"/>
      <c r="X161" s="616"/>
      <c r="Y161" s="616"/>
      <c r="Z161" s="616"/>
      <c r="AA161" s="616"/>
      <c r="AB161" s="616"/>
      <c r="AC161" s="616"/>
      <c r="AD161" s="616"/>
      <c r="AE161" s="616"/>
      <c r="AF161" s="616">
        <v>2</v>
      </c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/>
      <c r="AR161" s="616"/>
      <c r="AS161" s="744" t="s">
        <v>194</v>
      </c>
      <c r="AT161" s="598"/>
      <c r="AU161" s="598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</row>
    <row r="162" spans="1:92" x14ac:dyDescent="0.2">
      <c r="A162" s="1511" t="s">
        <v>126</v>
      </c>
      <c r="B162" s="1512"/>
      <c r="C162" s="1513"/>
      <c r="D162" s="864">
        <f t="shared" si="23"/>
        <v>0</v>
      </c>
      <c r="E162" s="864">
        <f t="shared" si="26"/>
        <v>0</v>
      </c>
      <c r="F162" s="864">
        <f t="shared" si="26"/>
        <v>0</v>
      </c>
      <c r="G162" s="617"/>
      <c r="H162" s="617"/>
      <c r="I162" s="617"/>
      <c r="J162" s="617"/>
      <c r="K162" s="617"/>
      <c r="L162" s="617"/>
      <c r="M162" s="617"/>
      <c r="N162" s="617"/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</row>
    <row r="163" spans="1:92" x14ac:dyDescent="0.2">
      <c r="A163" s="1511" t="s">
        <v>127</v>
      </c>
      <c r="B163" s="1512"/>
      <c r="C163" s="1513"/>
      <c r="D163" s="864">
        <f t="shared" si="23"/>
        <v>0</v>
      </c>
      <c r="E163" s="864">
        <f t="shared" si="26"/>
        <v>0</v>
      </c>
      <c r="F163" s="864">
        <f t="shared" si="26"/>
        <v>0</v>
      </c>
      <c r="G163" s="617"/>
      <c r="H163" s="617"/>
      <c r="I163" s="617"/>
      <c r="J163" s="617"/>
      <c r="K163" s="617"/>
      <c r="L163" s="617"/>
      <c r="M163" s="617"/>
      <c r="N163" s="617"/>
      <c r="O163" s="617"/>
      <c r="P163" s="617"/>
      <c r="Q163" s="617"/>
      <c r="R163" s="617"/>
      <c r="S163" s="617"/>
      <c r="T163" s="617"/>
      <c r="U163" s="617"/>
      <c r="V163" s="617"/>
      <c r="W163" s="617"/>
      <c r="X163" s="617"/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/>
      <c r="AR163" s="654"/>
      <c r="AS163" s="744" t="s">
        <v>194</v>
      </c>
      <c r="AT163" s="598"/>
      <c r="AU163" s="598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</row>
    <row r="164" spans="1:92" x14ac:dyDescent="0.2">
      <c r="A164" s="1511" t="s">
        <v>128</v>
      </c>
      <c r="B164" s="1512"/>
      <c r="C164" s="1513"/>
      <c r="D164" s="864">
        <f t="shared" si="23"/>
        <v>0</v>
      </c>
      <c r="E164" s="864">
        <f t="shared" si="26"/>
        <v>0</v>
      </c>
      <c r="F164" s="864">
        <f t="shared" si="26"/>
        <v>0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/>
      <c r="Q164" s="617"/>
      <c r="R164" s="617"/>
      <c r="S164" s="617"/>
      <c r="T164" s="617"/>
      <c r="U164" s="617"/>
      <c r="V164" s="617"/>
      <c r="W164" s="617"/>
      <c r="X164" s="617"/>
      <c r="Y164" s="617"/>
      <c r="Z164" s="617"/>
      <c r="AA164" s="617"/>
      <c r="AB164" s="617"/>
      <c r="AC164" s="617"/>
      <c r="AD164" s="617"/>
      <c r="AE164" s="617"/>
      <c r="AF164" s="617"/>
      <c r="AG164" s="617"/>
      <c r="AH164" s="617"/>
      <c r="AI164" s="617"/>
      <c r="AJ164" s="617"/>
      <c r="AK164" s="617"/>
      <c r="AL164" s="617"/>
      <c r="AM164" s="617"/>
      <c r="AN164" s="684"/>
      <c r="AO164" s="770"/>
      <c r="AP164" s="617"/>
      <c r="AQ164" s="617"/>
      <c r="AR164" s="654"/>
      <c r="AS164" s="744" t="s">
        <v>194</v>
      </c>
      <c r="AT164" s="598"/>
      <c r="AU164" s="598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</row>
    <row r="165" spans="1:92" x14ac:dyDescent="0.2">
      <c r="A165" s="1592" t="s">
        <v>129</v>
      </c>
      <c r="B165" s="1593"/>
      <c r="C165" s="1594"/>
      <c r="D165" s="860">
        <f t="shared" si="23"/>
        <v>0</v>
      </c>
      <c r="E165" s="860">
        <f t="shared" si="26"/>
        <v>0</v>
      </c>
      <c r="F165" s="860">
        <f t="shared" si="26"/>
        <v>0</v>
      </c>
      <c r="G165" s="654"/>
      <c r="H165" s="654"/>
      <c r="I165" s="654"/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/>
      <c r="AR165" s="654"/>
      <c r="AS165" s="744" t="s">
        <v>194</v>
      </c>
      <c r="AT165" s="598"/>
      <c r="AU165" s="598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</row>
    <row r="166" spans="1:92" x14ac:dyDescent="0.2">
      <c r="A166" s="1445" t="s">
        <v>183</v>
      </c>
      <c r="B166" s="1446"/>
      <c r="C166" s="1447"/>
      <c r="D166" s="881">
        <f t="shared" si="23"/>
        <v>0</v>
      </c>
      <c r="E166" s="881">
        <f t="shared" si="26"/>
        <v>0</v>
      </c>
      <c r="F166" s="881">
        <f t="shared" si="26"/>
        <v>0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CG166" s="582"/>
      <c r="CH166" s="582"/>
      <c r="CI166" s="582">
        <v>0</v>
      </c>
      <c r="CJ166" s="582"/>
      <c r="CK166" s="582"/>
      <c r="CL166" s="582"/>
      <c r="CM166" s="582"/>
      <c r="CN166" s="582"/>
    </row>
    <row r="167" spans="1:92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CG167" s="582"/>
      <c r="CH167" s="582"/>
      <c r="CI167" s="582"/>
      <c r="CJ167" s="582"/>
      <c r="CK167" s="582"/>
      <c r="CL167" s="582"/>
      <c r="CM167" s="582"/>
      <c r="CN167" s="582"/>
    </row>
    <row r="168" spans="1:92" ht="14.25" customHeight="1" x14ac:dyDescent="0.2">
      <c r="A168" s="1597" t="s">
        <v>131</v>
      </c>
      <c r="B168" s="1597"/>
      <c r="C168" s="1597"/>
      <c r="D168" s="1421" t="s">
        <v>33</v>
      </c>
      <c r="E168" s="1421"/>
      <c r="F168" s="1421"/>
      <c r="G168" s="1421" t="s">
        <v>99</v>
      </c>
      <c r="H168" s="1421"/>
      <c r="I168" s="1421" t="s">
        <v>100</v>
      </c>
      <c r="J168" s="1421"/>
      <c r="K168" s="1421" t="s">
        <v>101</v>
      </c>
      <c r="L168" s="1421"/>
      <c r="M168" s="1421" t="s">
        <v>57</v>
      </c>
      <c r="N168" s="1421"/>
      <c r="O168" s="1422" t="s">
        <v>8</v>
      </c>
      <c r="P168" s="1424"/>
      <c r="Q168" s="1475" t="s">
        <v>59</v>
      </c>
      <c r="R168" s="1475"/>
      <c r="S168" s="1475" t="s">
        <v>60</v>
      </c>
      <c r="T168" s="1475"/>
      <c r="U168" s="1475" t="s">
        <v>61</v>
      </c>
      <c r="V168" s="1475"/>
      <c r="W168" s="1475" t="s">
        <v>62</v>
      </c>
      <c r="X168" s="1475"/>
      <c r="Y168" s="1475" t="s">
        <v>63</v>
      </c>
      <c r="Z168" s="1475"/>
      <c r="AA168" s="1475" t="s">
        <v>64</v>
      </c>
      <c r="AB168" s="1475"/>
      <c r="AC168" s="1475" t="s">
        <v>65</v>
      </c>
      <c r="AD168" s="1475"/>
      <c r="AE168" s="1475" t="s">
        <v>66</v>
      </c>
      <c r="AF168" s="1475"/>
      <c r="AG168" s="1475" t="s">
        <v>67</v>
      </c>
      <c r="AH168" s="1475"/>
      <c r="AI168" s="1475" t="s">
        <v>68</v>
      </c>
      <c r="AJ168" s="1475"/>
      <c r="AK168" s="1475" t="s">
        <v>69</v>
      </c>
      <c r="AL168" s="1475"/>
      <c r="AM168" s="1475" t="s">
        <v>70</v>
      </c>
      <c r="AN168" s="1414"/>
      <c r="AO168" s="1476" t="s">
        <v>77</v>
      </c>
      <c r="AP168" s="1477"/>
      <c r="AQ168" s="1478"/>
      <c r="AR168" s="1479" t="s">
        <v>249</v>
      </c>
      <c r="AS168" s="1462" t="s">
        <v>257</v>
      </c>
      <c r="AT168" s="1464" t="s">
        <v>251</v>
      </c>
      <c r="AU168" s="1464"/>
      <c r="AV168" s="884"/>
      <c r="CG168" s="582"/>
      <c r="CH168" s="582"/>
      <c r="CI168" s="582"/>
      <c r="CJ168" s="582"/>
      <c r="CK168" s="582"/>
      <c r="CL168" s="582"/>
      <c r="CM168" s="582"/>
      <c r="CN168" s="582"/>
    </row>
    <row r="169" spans="1:92" ht="20.25" customHeight="1" x14ac:dyDescent="0.2">
      <c r="A169" s="1598"/>
      <c r="B169" s="1598"/>
      <c r="C169" s="1598"/>
      <c r="D169" s="1054" t="s">
        <v>149</v>
      </c>
      <c r="E169" s="1034" t="s">
        <v>30</v>
      </c>
      <c r="F169" s="1034" t="s">
        <v>48</v>
      </c>
      <c r="G169" s="1034" t="s">
        <v>30</v>
      </c>
      <c r="H169" s="1034" t="s">
        <v>48</v>
      </c>
      <c r="I169" s="1034" t="s">
        <v>30</v>
      </c>
      <c r="J169" s="1034" t="s">
        <v>48</v>
      </c>
      <c r="K169" s="1034" t="s">
        <v>30</v>
      </c>
      <c r="L169" s="1034" t="s">
        <v>48</v>
      </c>
      <c r="M169" s="1034" t="s">
        <v>30</v>
      </c>
      <c r="N169" s="1034" t="s">
        <v>48</v>
      </c>
      <c r="O169" s="1034" t="s">
        <v>30</v>
      </c>
      <c r="P169" s="1034" t="s">
        <v>48</v>
      </c>
      <c r="Q169" s="1034" t="s">
        <v>30</v>
      </c>
      <c r="R169" s="1034" t="s">
        <v>48</v>
      </c>
      <c r="S169" s="1034" t="s">
        <v>30</v>
      </c>
      <c r="T169" s="1034" t="s">
        <v>48</v>
      </c>
      <c r="U169" s="1034" t="s">
        <v>30</v>
      </c>
      <c r="V169" s="1034" t="s">
        <v>48</v>
      </c>
      <c r="W169" s="1034" t="s">
        <v>30</v>
      </c>
      <c r="X169" s="1034" t="s">
        <v>48</v>
      </c>
      <c r="Y169" s="1034" t="s">
        <v>30</v>
      </c>
      <c r="Z169" s="1034" t="s">
        <v>48</v>
      </c>
      <c r="AA169" s="1034" t="s">
        <v>30</v>
      </c>
      <c r="AB169" s="1034" t="s">
        <v>48</v>
      </c>
      <c r="AC169" s="1034" t="s">
        <v>30</v>
      </c>
      <c r="AD169" s="1034" t="s">
        <v>48</v>
      </c>
      <c r="AE169" s="1034" t="s">
        <v>30</v>
      </c>
      <c r="AF169" s="1034" t="s">
        <v>48</v>
      </c>
      <c r="AG169" s="1034" t="s">
        <v>30</v>
      </c>
      <c r="AH169" s="1034" t="s">
        <v>48</v>
      </c>
      <c r="AI169" s="1034" t="s">
        <v>30</v>
      </c>
      <c r="AJ169" s="1034" t="s">
        <v>48</v>
      </c>
      <c r="AK169" s="1034" t="s">
        <v>30</v>
      </c>
      <c r="AL169" s="1034" t="s">
        <v>48</v>
      </c>
      <c r="AM169" s="1034" t="s">
        <v>30</v>
      </c>
      <c r="AN169" s="1037" t="s">
        <v>48</v>
      </c>
      <c r="AO169" s="885" t="s">
        <v>231</v>
      </c>
      <c r="AP169" s="886" t="s">
        <v>233</v>
      </c>
      <c r="AQ169" s="887" t="s">
        <v>232</v>
      </c>
      <c r="AR169" s="1480"/>
      <c r="AS169" s="1463"/>
      <c r="AT169" s="850" t="s">
        <v>30</v>
      </c>
      <c r="AU169" s="850" t="s">
        <v>48</v>
      </c>
      <c r="AV169" s="569"/>
      <c r="CG169" s="582"/>
      <c r="CH169" s="582"/>
      <c r="CI169" s="582"/>
      <c r="CJ169" s="582"/>
      <c r="CK169" s="582"/>
      <c r="CL169" s="582"/>
      <c r="CM169" s="582"/>
      <c r="CN169" s="582"/>
    </row>
    <row r="170" spans="1:92" x14ac:dyDescent="0.2">
      <c r="A170" s="1465" t="s">
        <v>132</v>
      </c>
      <c r="B170" s="1465"/>
      <c r="C170" s="1465"/>
      <c r="D170" s="854">
        <f>SUM(E170+F170)</f>
        <v>8</v>
      </c>
      <c r="E170" s="854">
        <f>SUM(G170+I170+K170+M170+O170+Q170+S170+U170+W170+Y170+AA170+AC170+AE170+AG170+AI170+AK170+AM170)</f>
        <v>3</v>
      </c>
      <c r="F170" s="854">
        <f>SUM(H170+J170+L170+N170+P170+R170+T170+V170+X170+Z170+AB170+AD170+AF170+AH170+AJ170+AL170+AN170)</f>
        <v>5</v>
      </c>
      <c r="G170" s="613"/>
      <c r="H170" s="613">
        <v>1</v>
      </c>
      <c r="I170" s="613"/>
      <c r="J170" s="613"/>
      <c r="K170" s="613">
        <v>1</v>
      </c>
      <c r="L170" s="613"/>
      <c r="M170" s="613"/>
      <c r="N170" s="613"/>
      <c r="O170" s="613"/>
      <c r="P170" s="613"/>
      <c r="Q170" s="613">
        <v>1</v>
      </c>
      <c r="R170" s="613"/>
      <c r="S170" s="613"/>
      <c r="T170" s="613"/>
      <c r="U170" s="613"/>
      <c r="V170" s="613"/>
      <c r="W170" s="613"/>
      <c r="X170" s="613"/>
      <c r="Y170" s="613"/>
      <c r="Z170" s="613">
        <v>1</v>
      </c>
      <c r="AA170" s="613"/>
      <c r="AB170" s="613"/>
      <c r="AC170" s="613"/>
      <c r="AD170" s="613">
        <v>2</v>
      </c>
      <c r="AE170" s="613"/>
      <c r="AF170" s="613">
        <v>1</v>
      </c>
      <c r="AG170" s="613"/>
      <c r="AH170" s="613"/>
      <c r="AI170" s="613"/>
      <c r="AJ170" s="613"/>
      <c r="AK170" s="613"/>
      <c r="AL170" s="613"/>
      <c r="AM170" s="613">
        <v>1</v>
      </c>
      <c r="AN170" s="861"/>
      <c r="AO170" s="859"/>
      <c r="AP170" s="743"/>
      <c r="AQ170" s="888"/>
      <c r="AR170" s="704"/>
      <c r="AS170" s="613"/>
      <c r="AT170" s="613"/>
      <c r="AU170" s="613"/>
      <c r="AV170" s="744" t="s">
        <v>194</v>
      </c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</row>
    <row r="171" spans="1:92" x14ac:dyDescent="0.2">
      <c r="A171" s="1466" t="s">
        <v>103</v>
      </c>
      <c r="B171" s="1467"/>
      <c r="C171" s="1467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CG171" s="582"/>
      <c r="CH171" s="582"/>
      <c r="CI171" s="582"/>
      <c r="CJ171" s="582"/>
      <c r="CK171" s="582"/>
      <c r="CL171" s="582"/>
      <c r="CM171" s="582"/>
      <c r="CN171" s="582"/>
    </row>
    <row r="172" spans="1:92" x14ac:dyDescent="0.2">
      <c r="A172" s="1468" t="s">
        <v>184</v>
      </c>
      <c r="B172" s="1460" t="s">
        <v>258</v>
      </c>
      <c r="C172" s="1461"/>
      <c r="D172" s="856">
        <f t="shared" ref="D172:D178" si="27">SUM(E172+F172)</f>
        <v>0</v>
      </c>
      <c r="E172" s="856">
        <f t="shared" ref="E172:F178" si="28">SUM(G172+I172+K172+M172+O172+Q172+S172+U172+W172+Y172+AA172+AC172+AE172+AG172+AI172+AK172+AM172)</f>
        <v>0</v>
      </c>
      <c r="F172" s="856">
        <f t="shared" si="28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</row>
    <row r="173" spans="1:92" x14ac:dyDescent="0.2">
      <c r="A173" s="1469"/>
      <c r="B173" s="1595" t="s">
        <v>252</v>
      </c>
      <c r="C173" s="1521"/>
      <c r="D173" s="868">
        <f t="shared" si="27"/>
        <v>0</v>
      </c>
      <c r="E173" s="868">
        <f t="shared" si="28"/>
        <v>0</v>
      </c>
      <c r="F173" s="868">
        <f t="shared" si="28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</row>
    <row r="174" spans="1:92" x14ac:dyDescent="0.2">
      <c r="A174" s="1450" t="s">
        <v>105</v>
      </c>
      <c r="B174" s="1450"/>
      <c r="C174" s="1451"/>
      <c r="D174" s="860">
        <f t="shared" si="27"/>
        <v>0</v>
      </c>
      <c r="E174" s="860">
        <f t="shared" si="28"/>
        <v>0</v>
      </c>
      <c r="F174" s="860">
        <f t="shared" si="28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</row>
    <row r="175" spans="1:92" x14ac:dyDescent="0.2">
      <c r="A175" s="1470" t="s">
        <v>182</v>
      </c>
      <c r="B175" s="1471"/>
      <c r="C175" s="1472"/>
      <c r="D175" s="633">
        <f t="shared" si="27"/>
        <v>8</v>
      </c>
      <c r="E175" s="633">
        <f t="shared" si="28"/>
        <v>3</v>
      </c>
      <c r="F175" s="633">
        <f t="shared" si="28"/>
        <v>5</v>
      </c>
      <c r="G175" s="613"/>
      <c r="H175" s="613">
        <v>1</v>
      </c>
      <c r="I175" s="613"/>
      <c r="J175" s="613"/>
      <c r="K175" s="613">
        <v>1</v>
      </c>
      <c r="L175" s="613"/>
      <c r="M175" s="613"/>
      <c r="N175" s="613"/>
      <c r="O175" s="613"/>
      <c r="P175" s="613"/>
      <c r="Q175" s="613">
        <v>1</v>
      </c>
      <c r="R175" s="613"/>
      <c r="S175" s="613"/>
      <c r="T175" s="613"/>
      <c r="U175" s="613"/>
      <c r="V175" s="613"/>
      <c r="W175" s="613"/>
      <c r="X175" s="613"/>
      <c r="Y175" s="613"/>
      <c r="Z175" s="613">
        <v>1</v>
      </c>
      <c r="AA175" s="613"/>
      <c r="AB175" s="613"/>
      <c r="AC175" s="613"/>
      <c r="AD175" s="613">
        <v>2</v>
      </c>
      <c r="AE175" s="613"/>
      <c r="AF175" s="613">
        <v>1</v>
      </c>
      <c r="AG175" s="613"/>
      <c r="AH175" s="613"/>
      <c r="AI175" s="613"/>
      <c r="AJ175" s="613"/>
      <c r="AK175" s="613"/>
      <c r="AL175" s="613"/>
      <c r="AM175" s="613">
        <v>1</v>
      </c>
      <c r="AN175" s="861"/>
      <c r="AO175" s="855"/>
      <c r="AP175" s="613"/>
      <c r="AQ175" s="896"/>
      <c r="AR175" s="704"/>
      <c r="AS175" s="613"/>
      <c r="AT175" s="613"/>
      <c r="AU175" s="613"/>
      <c r="AV175" s="744" t="s">
        <v>194</v>
      </c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</row>
    <row r="176" spans="1:92" ht="14.25" customHeight="1" x14ac:dyDescent="0.2">
      <c r="A176" s="1425" t="s">
        <v>106</v>
      </c>
      <c r="B176" s="1569" t="s">
        <v>107</v>
      </c>
      <c r="C176" s="1599"/>
      <c r="D176" s="863">
        <f t="shared" si="27"/>
        <v>0</v>
      </c>
      <c r="E176" s="863">
        <f t="shared" si="28"/>
        <v>0</v>
      </c>
      <c r="F176" s="863">
        <f t="shared" si="28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</row>
    <row r="177" spans="1:92" x14ac:dyDescent="0.2">
      <c r="A177" s="1426"/>
      <c r="B177" s="1568" t="s">
        <v>108</v>
      </c>
      <c r="C177" s="1600"/>
      <c r="D177" s="864">
        <f t="shared" si="27"/>
        <v>0</v>
      </c>
      <c r="E177" s="864">
        <f t="shared" si="28"/>
        <v>0</v>
      </c>
      <c r="F177" s="864">
        <f t="shared" si="28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</row>
    <row r="178" spans="1:92" x14ac:dyDescent="0.2">
      <c r="A178" s="1426"/>
      <c r="B178" s="1568" t="s">
        <v>109</v>
      </c>
      <c r="C178" s="1568"/>
      <c r="D178" s="864">
        <f t="shared" si="27"/>
        <v>0</v>
      </c>
      <c r="E178" s="864">
        <f t="shared" si="28"/>
        <v>0</v>
      </c>
      <c r="F178" s="864">
        <f t="shared" si="28"/>
        <v>0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/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/>
      <c r="AP178" s="616"/>
      <c r="AQ178" s="897"/>
      <c r="AR178" s="683"/>
      <c r="AS178" s="617"/>
      <c r="AT178" s="617"/>
      <c r="AU178" s="617"/>
      <c r="AV178" s="744" t="s">
        <v>194</v>
      </c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</row>
    <row r="179" spans="1:92" ht="15" customHeight="1" x14ac:dyDescent="0.2">
      <c r="A179" s="1426"/>
      <c r="B179" s="1525" t="s">
        <v>110</v>
      </c>
      <c r="C179" s="1444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</row>
    <row r="180" spans="1:92" x14ac:dyDescent="0.2">
      <c r="A180" s="1426"/>
      <c r="B180" s="1568" t="s">
        <v>111</v>
      </c>
      <c r="C180" s="1568"/>
      <c r="D180" s="864">
        <f t="shared" ref="D180:D200" si="29">SUM(E180+F180)</f>
        <v>1</v>
      </c>
      <c r="E180" s="864">
        <f t="shared" ref="E180:F186" si="30">SUM(G180+I180+K180+M180+O180+Q180+S180+U180+W180+Y180+AA180+AC180+AE180+AG180+AI180+AK180+AM180)</f>
        <v>0</v>
      </c>
      <c r="F180" s="864">
        <f t="shared" si="30"/>
        <v>1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>
        <v>1</v>
      </c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/>
      <c r="AU180" s="617"/>
      <c r="AV180" s="744" t="s">
        <v>194</v>
      </c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</row>
    <row r="181" spans="1:92" x14ac:dyDescent="0.2">
      <c r="A181" s="1426"/>
      <c r="B181" s="1473" t="s">
        <v>112</v>
      </c>
      <c r="C181" s="1473"/>
      <c r="D181" s="864">
        <f t="shared" si="29"/>
        <v>2</v>
      </c>
      <c r="E181" s="864">
        <f t="shared" si="30"/>
        <v>1</v>
      </c>
      <c r="F181" s="864">
        <f t="shared" si="30"/>
        <v>1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617"/>
      <c r="AC181" s="617"/>
      <c r="AD181" s="617">
        <v>1</v>
      </c>
      <c r="AE181" s="617"/>
      <c r="AF181" s="617"/>
      <c r="AG181" s="617"/>
      <c r="AH181" s="617"/>
      <c r="AI181" s="617"/>
      <c r="AJ181" s="617"/>
      <c r="AK181" s="617"/>
      <c r="AL181" s="617"/>
      <c r="AM181" s="617">
        <v>1</v>
      </c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</row>
    <row r="182" spans="1:92" x14ac:dyDescent="0.2">
      <c r="A182" s="1426"/>
      <c r="B182" s="1473" t="s">
        <v>113</v>
      </c>
      <c r="C182" s="1473"/>
      <c r="D182" s="864">
        <f t="shared" si="29"/>
        <v>0</v>
      </c>
      <c r="E182" s="864">
        <f t="shared" si="30"/>
        <v>0</v>
      </c>
      <c r="F182" s="864">
        <f t="shared" si="30"/>
        <v>0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/>
      <c r="AU182" s="617"/>
      <c r="AV182" s="744" t="s">
        <v>194</v>
      </c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</row>
    <row r="183" spans="1:92" x14ac:dyDescent="0.2">
      <c r="A183" s="1427"/>
      <c r="B183" s="1474" t="s">
        <v>114</v>
      </c>
      <c r="C183" s="1474"/>
      <c r="D183" s="860">
        <f t="shared" si="29"/>
        <v>0</v>
      </c>
      <c r="E183" s="860">
        <f t="shared" si="30"/>
        <v>0</v>
      </c>
      <c r="F183" s="860">
        <f t="shared" si="30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</row>
    <row r="184" spans="1:92" ht="21" customHeight="1" x14ac:dyDescent="0.2">
      <c r="A184" s="1457" t="s">
        <v>115</v>
      </c>
      <c r="B184" s="1530" t="s">
        <v>116</v>
      </c>
      <c r="C184" s="1455"/>
      <c r="D184" s="856">
        <f t="shared" si="29"/>
        <v>0</v>
      </c>
      <c r="E184" s="856">
        <f t="shared" si="30"/>
        <v>0</v>
      </c>
      <c r="F184" s="856">
        <f t="shared" si="30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</row>
    <row r="185" spans="1:92" ht="23.25" customHeight="1" x14ac:dyDescent="0.2">
      <c r="A185" s="1458"/>
      <c r="B185" s="1524" t="s">
        <v>117</v>
      </c>
      <c r="C185" s="1449"/>
      <c r="D185" s="864">
        <f t="shared" si="29"/>
        <v>0</v>
      </c>
      <c r="E185" s="864">
        <f t="shared" si="30"/>
        <v>0</v>
      </c>
      <c r="F185" s="864">
        <f t="shared" si="30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</row>
    <row r="186" spans="1:92" ht="17.25" customHeight="1" x14ac:dyDescent="0.2">
      <c r="A186" s="1601"/>
      <c r="B186" s="1595" t="s">
        <v>118</v>
      </c>
      <c r="C186" s="1521"/>
      <c r="D186" s="868">
        <f t="shared" si="29"/>
        <v>0</v>
      </c>
      <c r="E186" s="868">
        <f t="shared" si="30"/>
        <v>0</v>
      </c>
      <c r="F186" s="868">
        <f t="shared" si="30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</row>
    <row r="187" spans="1:92" ht="15.75" customHeight="1" x14ac:dyDescent="0.2">
      <c r="A187" s="1457" t="s">
        <v>119</v>
      </c>
      <c r="B187" s="1460" t="s">
        <v>120</v>
      </c>
      <c r="C187" s="1461"/>
      <c r="D187" s="856">
        <f t="shared" si="29"/>
        <v>1</v>
      </c>
      <c r="E187" s="856">
        <f t="shared" ref="E187:F190" si="31">SUM(G187+I187+K187+M187+O187)</f>
        <v>1</v>
      </c>
      <c r="F187" s="856">
        <f t="shared" si="31"/>
        <v>0</v>
      </c>
      <c r="G187" s="640"/>
      <c r="H187" s="640"/>
      <c r="I187" s="640"/>
      <c r="J187" s="640"/>
      <c r="K187" s="640">
        <v>1</v>
      </c>
      <c r="L187" s="640"/>
      <c r="M187" s="640"/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/>
      <c r="AP187" s="616"/>
      <c r="AQ187" s="897"/>
      <c r="AR187" s="794"/>
      <c r="AS187" s="870"/>
      <c r="AT187" s="640"/>
      <c r="AU187" s="640"/>
      <c r="AV187" s="744" t="s">
        <v>194</v>
      </c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</row>
    <row r="188" spans="1:92" ht="20.25" customHeight="1" x14ac:dyDescent="0.2">
      <c r="A188" s="1458"/>
      <c r="B188" s="1441" t="s">
        <v>121</v>
      </c>
      <c r="C188" s="1449"/>
      <c r="D188" s="864">
        <f t="shared" si="29"/>
        <v>0</v>
      </c>
      <c r="E188" s="864">
        <f t="shared" si="31"/>
        <v>0</v>
      </c>
      <c r="F188" s="864">
        <f t="shared" si="31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</row>
    <row r="189" spans="1:92" ht="22.5" customHeight="1" x14ac:dyDescent="0.2">
      <c r="A189" s="1458"/>
      <c r="B189" s="1441" t="s">
        <v>122</v>
      </c>
      <c r="C189" s="1449"/>
      <c r="D189" s="864">
        <f t="shared" si="29"/>
        <v>0</v>
      </c>
      <c r="E189" s="864">
        <f t="shared" si="31"/>
        <v>0</v>
      </c>
      <c r="F189" s="864">
        <f t="shared" si="31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</row>
    <row r="190" spans="1:92" ht="32.25" customHeight="1" x14ac:dyDescent="0.2">
      <c r="A190" s="1459"/>
      <c r="B190" s="1450" t="s">
        <v>123</v>
      </c>
      <c r="C190" s="1451"/>
      <c r="D190" s="860">
        <f t="shared" si="29"/>
        <v>1</v>
      </c>
      <c r="E190" s="860">
        <f t="shared" si="31"/>
        <v>0</v>
      </c>
      <c r="F190" s="860">
        <f t="shared" si="31"/>
        <v>1</v>
      </c>
      <c r="G190" s="654"/>
      <c r="H190" s="654">
        <v>1</v>
      </c>
      <c r="I190" s="654"/>
      <c r="J190" s="654"/>
      <c r="K190" s="654"/>
      <c r="L190" s="654"/>
      <c r="M190" s="654"/>
      <c r="N190" s="654"/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/>
      <c r="AP190" s="618"/>
      <c r="AQ190" s="888"/>
      <c r="AR190" s="686"/>
      <c r="AS190" s="874"/>
      <c r="AT190" s="654"/>
      <c r="AU190" s="654"/>
      <c r="AV190" s="744" t="s">
        <v>194</v>
      </c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</row>
    <row r="191" spans="1:92" x14ac:dyDescent="0.2">
      <c r="A191" s="1452" t="s">
        <v>124</v>
      </c>
      <c r="B191" s="1452"/>
      <c r="C191" s="1453"/>
      <c r="D191" s="877">
        <f t="shared" si="29"/>
        <v>2</v>
      </c>
      <c r="E191" s="877">
        <f t="shared" ref="E191:F200" si="32">SUM(G191+I191+K191+M191+O191+Q191+S191+U191+W191+Y191+AA191+AC191+AE191+AG191+AI191+AK191+AM191)</f>
        <v>0</v>
      </c>
      <c r="F191" s="877">
        <f t="shared" si="32"/>
        <v>2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/>
      <c r="W191" s="867"/>
      <c r="X191" s="867"/>
      <c r="Y191" s="867"/>
      <c r="Z191" s="867">
        <v>1</v>
      </c>
      <c r="AA191" s="867"/>
      <c r="AB191" s="867"/>
      <c r="AC191" s="867"/>
      <c r="AD191" s="867"/>
      <c r="AE191" s="867"/>
      <c r="AF191" s="867">
        <v>1</v>
      </c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/>
      <c r="AU191" s="867"/>
      <c r="AV191" s="744" t="s">
        <v>194</v>
      </c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</row>
    <row r="192" spans="1:92" x14ac:dyDescent="0.2">
      <c r="A192" s="1425" t="s">
        <v>253</v>
      </c>
      <c r="B192" s="1454" t="s">
        <v>254</v>
      </c>
      <c r="C192" s="1455"/>
      <c r="D192" s="856">
        <f t="shared" si="29"/>
        <v>0</v>
      </c>
      <c r="E192" s="856">
        <f t="shared" si="32"/>
        <v>0</v>
      </c>
      <c r="F192" s="856">
        <f t="shared" si="32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CG192" s="582"/>
      <c r="CH192" s="582"/>
      <c r="CI192" s="582">
        <v>0</v>
      </c>
      <c r="CJ192" s="582"/>
      <c r="CK192" s="582"/>
      <c r="CL192" s="582"/>
      <c r="CM192" s="582"/>
      <c r="CN192" s="582"/>
    </row>
    <row r="193" spans="1:92" x14ac:dyDescent="0.2">
      <c r="A193" s="1426"/>
      <c r="B193" s="1442" t="s">
        <v>255</v>
      </c>
      <c r="C193" s="1444"/>
      <c r="D193" s="863">
        <f t="shared" si="29"/>
        <v>0</v>
      </c>
      <c r="E193" s="863">
        <f t="shared" si="32"/>
        <v>0</v>
      </c>
      <c r="F193" s="863">
        <f t="shared" si="32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CG193" s="582"/>
      <c r="CH193" s="582"/>
      <c r="CI193" s="582">
        <v>0</v>
      </c>
      <c r="CJ193" s="582"/>
      <c r="CK193" s="582"/>
      <c r="CL193" s="582"/>
      <c r="CM193" s="582"/>
      <c r="CN193" s="582"/>
    </row>
    <row r="194" spans="1:92" x14ac:dyDescent="0.2">
      <c r="A194" s="1427"/>
      <c r="B194" s="1445" t="s">
        <v>256</v>
      </c>
      <c r="C194" s="1447"/>
      <c r="D194" s="857">
        <f t="shared" si="29"/>
        <v>0</v>
      </c>
      <c r="E194" s="857">
        <f t="shared" si="32"/>
        <v>0</v>
      </c>
      <c r="F194" s="857">
        <f t="shared" si="32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CG194" s="582"/>
      <c r="CH194" s="582"/>
      <c r="CI194" s="582">
        <v>0</v>
      </c>
      <c r="CJ194" s="582"/>
      <c r="CK194" s="582"/>
      <c r="CL194" s="582"/>
      <c r="CM194" s="582"/>
      <c r="CN194" s="582"/>
    </row>
    <row r="195" spans="1:92" x14ac:dyDescent="0.2">
      <c r="A195" s="1456" t="s">
        <v>125</v>
      </c>
      <c r="B195" s="1456"/>
      <c r="C195" s="1456"/>
      <c r="D195" s="863">
        <f t="shared" si="29"/>
        <v>1</v>
      </c>
      <c r="E195" s="863">
        <f t="shared" si="32"/>
        <v>1</v>
      </c>
      <c r="F195" s="863">
        <f t="shared" si="32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>
        <v>1</v>
      </c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</row>
    <row r="196" spans="1:92" x14ac:dyDescent="0.2">
      <c r="A196" s="1441" t="s">
        <v>126</v>
      </c>
      <c r="B196" s="1441"/>
      <c r="C196" s="1441"/>
      <c r="D196" s="864">
        <f t="shared" si="29"/>
        <v>0</v>
      </c>
      <c r="E196" s="864">
        <f t="shared" si="32"/>
        <v>0</v>
      </c>
      <c r="F196" s="864">
        <f t="shared" si="32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</row>
    <row r="197" spans="1:92" x14ac:dyDescent="0.2">
      <c r="A197" s="1441" t="s">
        <v>127</v>
      </c>
      <c r="B197" s="1441"/>
      <c r="C197" s="1441"/>
      <c r="D197" s="864">
        <f t="shared" si="29"/>
        <v>0</v>
      </c>
      <c r="E197" s="864">
        <f t="shared" si="32"/>
        <v>0</v>
      </c>
      <c r="F197" s="864">
        <f t="shared" si="32"/>
        <v>0</v>
      </c>
      <c r="G197" s="617"/>
      <c r="H197" s="617"/>
      <c r="I197" s="617"/>
      <c r="J197" s="617"/>
      <c r="K197" s="617"/>
      <c r="L197" s="617"/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/>
      <c r="AP197" s="616"/>
      <c r="AQ197" s="897"/>
      <c r="AR197" s="683"/>
      <c r="AS197" s="617"/>
      <c r="AT197" s="617"/>
      <c r="AU197" s="617"/>
      <c r="AV197" s="744" t="s">
        <v>194</v>
      </c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</row>
    <row r="198" spans="1:92" x14ac:dyDescent="0.2">
      <c r="A198" s="1441" t="s">
        <v>128</v>
      </c>
      <c r="B198" s="1441"/>
      <c r="C198" s="1441"/>
      <c r="D198" s="864">
        <f t="shared" si="29"/>
        <v>0</v>
      </c>
      <c r="E198" s="864">
        <f t="shared" si="32"/>
        <v>0</v>
      </c>
      <c r="F198" s="864">
        <f t="shared" si="32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</row>
    <row r="199" spans="1:92" x14ac:dyDescent="0.2">
      <c r="A199" s="1442" t="s">
        <v>129</v>
      </c>
      <c r="B199" s="1443"/>
      <c r="C199" s="1444"/>
      <c r="D199" s="864">
        <f t="shared" si="29"/>
        <v>0</v>
      </c>
      <c r="E199" s="864">
        <f t="shared" si="32"/>
        <v>0</v>
      </c>
      <c r="F199" s="864">
        <f t="shared" si="32"/>
        <v>0</v>
      </c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/>
      <c r="AU199" s="654"/>
      <c r="AV199" s="744" t="s">
        <v>194</v>
      </c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</row>
    <row r="200" spans="1:92" x14ac:dyDescent="0.2">
      <c r="A200" s="1445" t="s">
        <v>183</v>
      </c>
      <c r="B200" s="1446"/>
      <c r="C200" s="1447"/>
      <c r="D200" s="881">
        <f t="shared" si="29"/>
        <v>0</v>
      </c>
      <c r="E200" s="881">
        <f t="shared" si="32"/>
        <v>0</v>
      </c>
      <c r="F200" s="881">
        <f t="shared" si="32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</row>
    <row r="201" spans="1:92" x14ac:dyDescent="0.2">
      <c r="A201" s="904" t="s">
        <v>259</v>
      </c>
      <c r="B201" s="905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CG201" s="582"/>
      <c r="CH201" s="582"/>
      <c r="CI201" s="582"/>
      <c r="CJ201" s="582"/>
      <c r="CK201" s="582"/>
      <c r="CL201" s="582"/>
      <c r="CM201" s="582"/>
      <c r="CN201" s="582"/>
    </row>
    <row r="202" spans="1:92" ht="14.25" customHeight="1" x14ac:dyDescent="0.2">
      <c r="A202" s="1408" t="s">
        <v>32</v>
      </c>
      <c r="B202" s="1410"/>
      <c r="C202" s="1448" t="s">
        <v>33</v>
      </c>
      <c r="D202" s="1448"/>
      <c r="E202" s="1448"/>
      <c r="F202" s="1422" t="s">
        <v>133</v>
      </c>
      <c r="G202" s="1424"/>
      <c r="H202" s="1422" t="s">
        <v>134</v>
      </c>
      <c r="I202" s="1424"/>
      <c r="J202" s="1422" t="s">
        <v>135</v>
      </c>
      <c r="K202" s="1424"/>
      <c r="L202" s="1422" t="s">
        <v>136</v>
      </c>
      <c r="M202" s="1424"/>
      <c r="N202" s="1422" t="s">
        <v>137</v>
      </c>
      <c r="O202" s="1424"/>
      <c r="P202" s="1422" t="s">
        <v>138</v>
      </c>
      <c r="Q202" s="1424"/>
      <c r="R202" s="1422" t="s">
        <v>139</v>
      </c>
      <c r="S202" s="1424"/>
      <c r="T202" s="1422" t="s">
        <v>140</v>
      </c>
      <c r="U202" s="1424"/>
      <c r="V202" s="1422" t="s">
        <v>141</v>
      </c>
      <c r="W202" s="1424"/>
      <c r="X202" s="1422" t="s">
        <v>142</v>
      </c>
      <c r="Y202" s="1424"/>
      <c r="Z202" s="1422" t="s">
        <v>143</v>
      </c>
      <c r="AA202" s="1424"/>
      <c r="AB202" s="1422" t="s">
        <v>144</v>
      </c>
      <c r="AC202" s="1424"/>
      <c r="AD202" s="1422" t="s">
        <v>145</v>
      </c>
      <c r="AE202" s="1424"/>
      <c r="AF202" s="1422" t="s">
        <v>146</v>
      </c>
      <c r="AG202" s="1424"/>
      <c r="AH202" s="1422" t="s">
        <v>147</v>
      </c>
      <c r="AI202" s="1424"/>
      <c r="AJ202" s="1422" t="s">
        <v>148</v>
      </c>
      <c r="AK202" s="1424"/>
      <c r="AL202" s="719"/>
      <c r="AM202" s="719"/>
      <c r="AN202" s="719"/>
      <c r="AO202" s="909"/>
      <c r="AP202" s="719"/>
      <c r="AQ202" s="719"/>
      <c r="AR202" s="719"/>
      <c r="AS202" s="719"/>
      <c r="AT202" s="719"/>
      <c r="CG202" s="582"/>
      <c r="CH202" s="582"/>
      <c r="CI202" s="582"/>
      <c r="CJ202" s="582"/>
      <c r="CK202" s="582"/>
      <c r="CL202" s="582"/>
      <c r="CM202" s="582"/>
      <c r="CN202" s="582"/>
    </row>
    <row r="203" spans="1:92" x14ac:dyDescent="0.2">
      <c r="A203" s="1411"/>
      <c r="B203" s="1413"/>
      <c r="C203" s="1055" t="s">
        <v>149</v>
      </c>
      <c r="D203" s="1055" t="s">
        <v>30</v>
      </c>
      <c r="E203" s="1054" t="s">
        <v>48</v>
      </c>
      <c r="F203" s="1042" t="s">
        <v>30</v>
      </c>
      <c r="G203" s="1042" t="s">
        <v>48</v>
      </c>
      <c r="H203" s="1042" t="s">
        <v>30</v>
      </c>
      <c r="I203" s="1042" t="s">
        <v>48</v>
      </c>
      <c r="J203" s="1042" t="s">
        <v>30</v>
      </c>
      <c r="K203" s="1042" t="s">
        <v>48</v>
      </c>
      <c r="L203" s="1042" t="s">
        <v>30</v>
      </c>
      <c r="M203" s="1042" t="s">
        <v>48</v>
      </c>
      <c r="N203" s="1042" t="s">
        <v>30</v>
      </c>
      <c r="O203" s="1042" t="s">
        <v>48</v>
      </c>
      <c r="P203" s="1042" t="s">
        <v>30</v>
      </c>
      <c r="Q203" s="1042" t="s">
        <v>48</v>
      </c>
      <c r="R203" s="1042" t="s">
        <v>30</v>
      </c>
      <c r="S203" s="1042" t="s">
        <v>48</v>
      </c>
      <c r="T203" s="1042" t="s">
        <v>30</v>
      </c>
      <c r="U203" s="1042" t="s">
        <v>48</v>
      </c>
      <c r="V203" s="1042" t="s">
        <v>30</v>
      </c>
      <c r="W203" s="1042" t="s">
        <v>48</v>
      </c>
      <c r="X203" s="1042" t="s">
        <v>30</v>
      </c>
      <c r="Y203" s="1042" t="s">
        <v>48</v>
      </c>
      <c r="Z203" s="1042" t="s">
        <v>30</v>
      </c>
      <c r="AA203" s="1042" t="s">
        <v>48</v>
      </c>
      <c r="AB203" s="1042" t="s">
        <v>30</v>
      </c>
      <c r="AC203" s="1042" t="s">
        <v>48</v>
      </c>
      <c r="AD203" s="1042" t="s">
        <v>30</v>
      </c>
      <c r="AE203" s="1042" t="s">
        <v>48</v>
      </c>
      <c r="AF203" s="1042" t="s">
        <v>30</v>
      </c>
      <c r="AG203" s="1042" t="s">
        <v>48</v>
      </c>
      <c r="AH203" s="1042" t="s">
        <v>30</v>
      </c>
      <c r="AI203" s="1042" t="s">
        <v>48</v>
      </c>
      <c r="AJ203" s="1042" t="s">
        <v>30</v>
      </c>
      <c r="AK203" s="1042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CG203" s="582"/>
      <c r="CH203" s="582"/>
      <c r="CI203" s="582"/>
      <c r="CJ203" s="582"/>
      <c r="CK203" s="582"/>
      <c r="CL203" s="582"/>
      <c r="CM203" s="582"/>
      <c r="CN203" s="582"/>
    </row>
    <row r="204" spans="1:92" x14ac:dyDescent="0.2">
      <c r="A204" s="1405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CG204" s="582"/>
      <c r="CH204" s="582"/>
      <c r="CI204" s="582"/>
      <c r="CJ204" s="582"/>
      <c r="CK204" s="582"/>
      <c r="CL204" s="582"/>
      <c r="CM204" s="582"/>
      <c r="CN204" s="582"/>
    </row>
    <row r="205" spans="1:92" x14ac:dyDescent="0.2">
      <c r="A205" s="1407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CG205" s="582"/>
      <c r="CH205" s="582"/>
      <c r="CI205" s="582"/>
      <c r="CJ205" s="582"/>
      <c r="CK205" s="582"/>
      <c r="CL205" s="582"/>
      <c r="CM205" s="582"/>
      <c r="CN205" s="582"/>
    </row>
    <row r="206" spans="1:92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CG206" s="582"/>
      <c r="CH206" s="582"/>
      <c r="CI206" s="582"/>
      <c r="CJ206" s="582"/>
      <c r="CK206" s="582"/>
      <c r="CL206" s="582"/>
      <c r="CM206" s="582"/>
      <c r="CN206" s="582"/>
    </row>
    <row r="207" spans="1:92" ht="14.25" customHeight="1" x14ac:dyDescent="0.2">
      <c r="A207" s="1616" t="s">
        <v>150</v>
      </c>
      <c r="B207" s="1619" t="s">
        <v>151</v>
      </c>
      <c r="C207" s="1578" t="s">
        <v>4</v>
      </c>
      <c r="D207" s="1579"/>
      <c r="E207" s="1580"/>
      <c r="F207" s="1622" t="s">
        <v>152</v>
      </c>
      <c r="G207" s="1623"/>
      <c r="H207" s="1623"/>
      <c r="I207" s="1623"/>
      <c r="J207" s="1623"/>
      <c r="K207" s="1623"/>
      <c r="L207" s="1623"/>
      <c r="M207" s="1623"/>
      <c r="N207" s="1623"/>
      <c r="O207" s="1623"/>
      <c r="P207" s="1623"/>
      <c r="Q207" s="1623"/>
      <c r="R207" s="1623"/>
      <c r="S207" s="1623"/>
      <c r="T207" s="1623"/>
      <c r="U207" s="1623"/>
      <c r="V207" s="1623"/>
      <c r="W207" s="1623"/>
      <c r="X207" s="1623"/>
      <c r="Y207" s="1623"/>
      <c r="Z207" s="1623"/>
      <c r="AA207" s="1623"/>
      <c r="AB207" s="1623"/>
      <c r="AC207" s="1623"/>
      <c r="AD207" s="1623"/>
      <c r="AE207" s="1623"/>
      <c r="AF207" s="1623"/>
      <c r="AG207" s="1623"/>
      <c r="AH207" s="1623"/>
      <c r="AI207" s="1623"/>
      <c r="AJ207" s="1623"/>
      <c r="AK207" s="1624"/>
      <c r="AL207" s="1425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CG207" s="582"/>
      <c r="CH207" s="582"/>
      <c r="CI207" s="582"/>
      <c r="CJ207" s="582"/>
      <c r="CK207" s="582"/>
      <c r="CL207" s="582"/>
      <c r="CM207" s="582"/>
      <c r="CN207" s="582"/>
    </row>
    <row r="208" spans="1:92" x14ac:dyDescent="0.2">
      <c r="A208" s="1617"/>
      <c r="B208" s="1620"/>
      <c r="C208" s="1602"/>
      <c r="D208" s="1603"/>
      <c r="E208" s="1440"/>
      <c r="F208" s="1622" t="s">
        <v>100</v>
      </c>
      <c r="G208" s="1624"/>
      <c r="H208" s="1622" t="s">
        <v>101</v>
      </c>
      <c r="I208" s="1624"/>
      <c r="J208" s="1622" t="s">
        <v>57</v>
      </c>
      <c r="K208" s="1624"/>
      <c r="L208" s="1622" t="s">
        <v>8</v>
      </c>
      <c r="M208" s="1624"/>
      <c r="N208" s="1422" t="s">
        <v>9</v>
      </c>
      <c r="O208" s="1424"/>
      <c r="P208" s="1422" t="s">
        <v>10</v>
      </c>
      <c r="Q208" s="1424"/>
      <c r="R208" s="1422" t="s">
        <v>11</v>
      </c>
      <c r="S208" s="1424"/>
      <c r="T208" s="1422" t="s">
        <v>12</v>
      </c>
      <c r="U208" s="1424"/>
      <c r="V208" s="1422" t="s">
        <v>13</v>
      </c>
      <c r="W208" s="1424"/>
      <c r="X208" s="1422" t="s">
        <v>14</v>
      </c>
      <c r="Y208" s="1424"/>
      <c r="Z208" s="1422" t="s">
        <v>153</v>
      </c>
      <c r="AA208" s="1424"/>
      <c r="AB208" s="1422" t="s">
        <v>154</v>
      </c>
      <c r="AC208" s="1424"/>
      <c r="AD208" s="1422" t="s">
        <v>155</v>
      </c>
      <c r="AE208" s="1424"/>
      <c r="AF208" s="1422" t="s">
        <v>156</v>
      </c>
      <c r="AG208" s="1424"/>
      <c r="AH208" s="1422" t="s">
        <v>157</v>
      </c>
      <c r="AI208" s="1424"/>
      <c r="AJ208" s="1414" t="s">
        <v>158</v>
      </c>
      <c r="AK208" s="1415"/>
      <c r="AL208" s="1426"/>
      <c r="AM208" s="579"/>
      <c r="AN208" s="579"/>
      <c r="AO208" s="579"/>
      <c r="AP208" s="579"/>
      <c r="AQ208" s="579"/>
      <c r="AR208" s="579"/>
      <c r="AS208" s="579"/>
      <c r="AT208" s="579"/>
      <c r="CG208" s="582"/>
      <c r="CH208" s="582"/>
      <c r="CI208" s="582"/>
      <c r="CJ208" s="582"/>
      <c r="CK208" s="582"/>
      <c r="CL208" s="582"/>
      <c r="CM208" s="582"/>
      <c r="CN208" s="582"/>
    </row>
    <row r="209" spans="1:92" x14ac:dyDescent="0.2">
      <c r="A209" s="1618"/>
      <c r="B209" s="1621"/>
      <c r="C209" s="1040" t="s">
        <v>149</v>
      </c>
      <c r="D209" s="1040" t="s">
        <v>30</v>
      </c>
      <c r="E209" s="1057" t="s">
        <v>48</v>
      </c>
      <c r="F209" s="1039" t="s">
        <v>30</v>
      </c>
      <c r="G209" s="1039" t="s">
        <v>48</v>
      </c>
      <c r="H209" s="1039" t="s">
        <v>30</v>
      </c>
      <c r="I209" s="1039" t="s">
        <v>48</v>
      </c>
      <c r="J209" s="1039" t="s">
        <v>30</v>
      </c>
      <c r="K209" s="1039" t="s">
        <v>48</v>
      </c>
      <c r="L209" s="1039" t="s">
        <v>30</v>
      </c>
      <c r="M209" s="1039" t="s">
        <v>48</v>
      </c>
      <c r="N209" s="1039" t="s">
        <v>30</v>
      </c>
      <c r="O209" s="1039" t="s">
        <v>48</v>
      </c>
      <c r="P209" s="1039" t="s">
        <v>30</v>
      </c>
      <c r="Q209" s="1039" t="s">
        <v>48</v>
      </c>
      <c r="R209" s="1039" t="s">
        <v>30</v>
      </c>
      <c r="S209" s="1039" t="s">
        <v>48</v>
      </c>
      <c r="T209" s="1039" t="s">
        <v>30</v>
      </c>
      <c r="U209" s="1039" t="s">
        <v>48</v>
      </c>
      <c r="V209" s="1039" t="s">
        <v>30</v>
      </c>
      <c r="W209" s="1039" t="s">
        <v>48</v>
      </c>
      <c r="X209" s="1039" t="s">
        <v>30</v>
      </c>
      <c r="Y209" s="1039" t="s">
        <v>48</v>
      </c>
      <c r="Z209" s="1039" t="s">
        <v>30</v>
      </c>
      <c r="AA209" s="1039" t="s">
        <v>48</v>
      </c>
      <c r="AB209" s="1039" t="s">
        <v>30</v>
      </c>
      <c r="AC209" s="1039" t="s">
        <v>48</v>
      </c>
      <c r="AD209" s="1039" t="s">
        <v>30</v>
      </c>
      <c r="AE209" s="1039" t="s">
        <v>48</v>
      </c>
      <c r="AF209" s="1039" t="s">
        <v>30</v>
      </c>
      <c r="AG209" s="1039" t="s">
        <v>48</v>
      </c>
      <c r="AH209" s="1039" t="s">
        <v>30</v>
      </c>
      <c r="AI209" s="1039" t="s">
        <v>48</v>
      </c>
      <c r="AJ209" s="1039" t="s">
        <v>30</v>
      </c>
      <c r="AK209" s="1039" t="s">
        <v>48</v>
      </c>
      <c r="AL209" s="1427"/>
      <c r="AM209" s="579"/>
      <c r="AN209" s="579"/>
      <c r="AO209" s="579"/>
      <c r="AP209" s="579"/>
      <c r="AQ209" s="579"/>
      <c r="AR209" s="579"/>
      <c r="AS209" s="579"/>
      <c r="AT209" s="579"/>
      <c r="CG209" s="582"/>
      <c r="CH209" s="582"/>
      <c r="CI209" s="582"/>
      <c r="CJ209" s="582"/>
      <c r="CK209" s="582"/>
      <c r="CL209" s="582"/>
      <c r="CM209" s="582"/>
      <c r="CN209" s="582"/>
    </row>
    <row r="210" spans="1:92" x14ac:dyDescent="0.2">
      <c r="A210" s="1625" t="s">
        <v>160</v>
      </c>
      <c r="B210" s="915" t="s">
        <v>34</v>
      </c>
      <c r="C210" s="916">
        <f>SUM(D210+E210)</f>
        <v>0</v>
      </c>
      <c r="D210" s="916">
        <f t="shared" ref="D210:E213" si="33">SUM(F210+H210+J210+L210+N210+P210+R210+T210+V210+X210+Z210+AB210+AD210+AF210+AH210+AJ210)</f>
        <v>0</v>
      </c>
      <c r="E210" s="765">
        <f t="shared" si="33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</row>
    <row r="211" spans="1:92" x14ac:dyDescent="0.2">
      <c r="A211" s="1626"/>
      <c r="B211" s="917" t="s">
        <v>77</v>
      </c>
      <c r="C211" s="918">
        <f>SUM(D211+E211)</f>
        <v>0</v>
      </c>
      <c r="D211" s="918">
        <f t="shared" si="33"/>
        <v>0</v>
      </c>
      <c r="E211" s="835">
        <f t="shared" si="33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</row>
    <row r="212" spans="1:92" x14ac:dyDescent="0.2">
      <c r="A212" s="1627" t="s">
        <v>161</v>
      </c>
      <c r="B212" s="919" t="s">
        <v>34</v>
      </c>
      <c r="C212" s="920">
        <f>SUM(D212+E212)</f>
        <v>0</v>
      </c>
      <c r="D212" s="920">
        <f t="shared" si="33"/>
        <v>0</v>
      </c>
      <c r="E212" s="781">
        <f t="shared" si="33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</row>
    <row r="213" spans="1:92" x14ac:dyDescent="0.2">
      <c r="A213" s="1626"/>
      <c r="B213" s="917" t="s">
        <v>77</v>
      </c>
      <c r="C213" s="918">
        <f>SUM(D213+E213)</f>
        <v>0</v>
      </c>
      <c r="D213" s="918">
        <f t="shared" si="33"/>
        <v>0</v>
      </c>
      <c r="E213" s="835">
        <f t="shared" si="33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</row>
    <row r="214" spans="1:92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CG214" s="582"/>
      <c r="CH214" s="582"/>
      <c r="CI214" s="582"/>
      <c r="CJ214" s="582"/>
      <c r="CK214" s="582"/>
      <c r="CL214" s="582"/>
      <c r="CM214" s="582"/>
      <c r="CN214" s="582"/>
    </row>
    <row r="215" spans="1:92" x14ac:dyDescent="0.2">
      <c r="A215" s="1408" t="s">
        <v>162</v>
      </c>
      <c r="B215" s="1410"/>
      <c r="C215" s="1421" t="s">
        <v>163</v>
      </c>
      <c r="D215" s="1421"/>
      <c r="E215" s="1421"/>
      <c r="F215" s="1422" t="s">
        <v>164</v>
      </c>
      <c r="G215" s="1423"/>
      <c r="H215" s="1423"/>
      <c r="I215" s="1423"/>
      <c r="J215" s="1423"/>
      <c r="K215" s="1423"/>
      <c r="L215" s="1423"/>
      <c r="M215" s="1423"/>
      <c r="N215" s="1423"/>
      <c r="O215" s="1423"/>
      <c r="P215" s="1423"/>
      <c r="Q215" s="1423"/>
      <c r="R215" s="1423"/>
      <c r="S215" s="1423"/>
      <c r="T215" s="1423"/>
      <c r="U215" s="1423"/>
      <c r="V215" s="1423"/>
      <c r="W215" s="1423"/>
      <c r="X215" s="1423"/>
      <c r="Y215" s="1423"/>
      <c r="Z215" s="1423"/>
      <c r="AA215" s="1423"/>
      <c r="AB215" s="1423"/>
      <c r="AC215" s="1423"/>
      <c r="AD215" s="1423"/>
      <c r="AE215" s="1423"/>
      <c r="AF215" s="1423"/>
      <c r="AG215" s="1423"/>
      <c r="AH215" s="1423"/>
      <c r="AI215" s="1423"/>
      <c r="AJ215" s="1423"/>
      <c r="AK215" s="1423"/>
      <c r="AL215" s="1423"/>
      <c r="AM215" s="1424"/>
      <c r="AN215" s="1436" t="s">
        <v>77</v>
      </c>
      <c r="AO215" s="1437"/>
      <c r="AP215" s="1438"/>
      <c r="AQ215" s="1429" t="s">
        <v>165</v>
      </c>
      <c r="AR215" s="1425" t="s">
        <v>265</v>
      </c>
      <c r="AS215" s="1425" t="s">
        <v>187</v>
      </c>
      <c r="AT215" s="732"/>
      <c r="AU215" s="598"/>
      <c r="AV215" s="598"/>
      <c r="CG215" s="582"/>
      <c r="CH215" s="582"/>
      <c r="CI215" s="582"/>
      <c r="CJ215" s="582"/>
      <c r="CK215" s="582"/>
      <c r="CL215" s="582"/>
      <c r="CM215" s="582"/>
      <c r="CN215" s="582"/>
    </row>
    <row r="216" spans="1:92" ht="14.25" customHeight="1" x14ac:dyDescent="0.2">
      <c r="A216" s="1419"/>
      <c r="B216" s="1420"/>
      <c r="C216" s="1421"/>
      <c r="D216" s="1421"/>
      <c r="E216" s="1421"/>
      <c r="F216" s="1414" t="s">
        <v>167</v>
      </c>
      <c r="G216" s="1428"/>
      <c r="H216" s="1414" t="s">
        <v>100</v>
      </c>
      <c r="I216" s="1428"/>
      <c r="J216" s="1414" t="s">
        <v>101</v>
      </c>
      <c r="K216" s="1428"/>
      <c r="L216" s="1414" t="s">
        <v>57</v>
      </c>
      <c r="M216" s="1428"/>
      <c r="N216" s="1414" t="s">
        <v>8</v>
      </c>
      <c r="O216" s="1428"/>
      <c r="P216" s="1414" t="s">
        <v>59</v>
      </c>
      <c r="Q216" s="1415"/>
      <c r="R216" s="1414" t="s">
        <v>60</v>
      </c>
      <c r="S216" s="1415"/>
      <c r="T216" s="1414" t="s">
        <v>61</v>
      </c>
      <c r="U216" s="1415"/>
      <c r="V216" s="1414" t="s">
        <v>62</v>
      </c>
      <c r="W216" s="1415"/>
      <c r="X216" s="1414" t="s">
        <v>63</v>
      </c>
      <c r="Y216" s="1415"/>
      <c r="Z216" s="1414" t="s">
        <v>64</v>
      </c>
      <c r="AA216" s="1415"/>
      <c r="AB216" s="1414" t="s">
        <v>65</v>
      </c>
      <c r="AC216" s="1415"/>
      <c r="AD216" s="1414" t="s">
        <v>66</v>
      </c>
      <c r="AE216" s="1415"/>
      <c r="AF216" s="1414" t="s">
        <v>67</v>
      </c>
      <c r="AG216" s="1415"/>
      <c r="AH216" s="1414" t="s">
        <v>68</v>
      </c>
      <c r="AI216" s="1415"/>
      <c r="AJ216" s="1414" t="s">
        <v>69</v>
      </c>
      <c r="AK216" s="1415"/>
      <c r="AL216" s="1414" t="s">
        <v>70</v>
      </c>
      <c r="AM216" s="1428"/>
      <c r="AN216" s="1429" t="s">
        <v>266</v>
      </c>
      <c r="AO216" s="1429" t="s">
        <v>267</v>
      </c>
      <c r="AP216" s="1429" t="s">
        <v>268</v>
      </c>
      <c r="AQ216" s="1439"/>
      <c r="AR216" s="1426"/>
      <c r="AS216" s="1426"/>
      <c r="AT216" s="669"/>
      <c r="AU216" s="598"/>
      <c r="AV216" s="598"/>
      <c r="CG216" s="582"/>
      <c r="CH216" s="582"/>
      <c r="CI216" s="582"/>
      <c r="CJ216" s="582"/>
      <c r="CK216" s="582"/>
      <c r="CL216" s="582"/>
      <c r="CM216" s="582"/>
      <c r="CN216" s="582"/>
    </row>
    <row r="217" spans="1:92" x14ac:dyDescent="0.2">
      <c r="A217" s="1411"/>
      <c r="B217" s="1413"/>
      <c r="C217" s="1055" t="s">
        <v>149</v>
      </c>
      <c r="D217" s="1055" t="s">
        <v>30</v>
      </c>
      <c r="E217" s="1043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440"/>
      <c r="AO217" s="1430"/>
      <c r="AP217" s="1430"/>
      <c r="AQ217" s="1430"/>
      <c r="AR217" s="1427"/>
      <c r="AS217" s="1427"/>
      <c r="AT217" s="926"/>
      <c r="AU217" s="598"/>
      <c r="AV217" s="598"/>
      <c r="CG217" s="582"/>
      <c r="CH217" s="582"/>
      <c r="CI217" s="582"/>
      <c r="CJ217" s="582"/>
      <c r="CK217" s="582"/>
      <c r="CL217" s="582"/>
      <c r="CM217" s="582"/>
      <c r="CN217" s="582"/>
    </row>
    <row r="218" spans="1:92" x14ac:dyDescent="0.2">
      <c r="A218" s="1604" t="s">
        <v>168</v>
      </c>
      <c r="B218" s="1605"/>
      <c r="C218" s="927">
        <f>SUM(D218+E218)</f>
        <v>19</v>
      </c>
      <c r="D218" s="927">
        <f>SUM(F218+H218+J218+L218+N218+P218+R218+T218+V218+X218+Z218+AB218+AD218+AF218+AH218+AJ218+AL218)</f>
        <v>0</v>
      </c>
      <c r="E218" s="928">
        <f>SUM(G218+I218+K218+M218+O218+Q218+S218+U218+W218+Y218+AA218+AC218+AE218+AG218+AI218+AK218+AM218)</f>
        <v>19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0</v>
      </c>
      <c r="J218" s="929">
        <f>SUM(J228:J236)</f>
        <v>0</v>
      </c>
      <c r="K218" s="930">
        <f>SUM(K219:K236)</f>
        <v>0</v>
      </c>
      <c r="L218" s="929">
        <f>SUM(L228:L236)</f>
        <v>0</v>
      </c>
      <c r="M218" s="930">
        <f>SUM(M219:M236)</f>
        <v>4</v>
      </c>
      <c r="N218" s="929">
        <f>SUM(N228:N236)</f>
        <v>0</v>
      </c>
      <c r="O218" s="930">
        <f>SUM(O219:O236)</f>
        <v>2</v>
      </c>
      <c r="P218" s="929">
        <f>SUM(P228:P236)</f>
        <v>0</v>
      </c>
      <c r="Q218" s="930">
        <f>SUM(Q219:Q236)</f>
        <v>1</v>
      </c>
      <c r="R218" s="929">
        <f>SUM(R228:R236)</f>
        <v>0</v>
      </c>
      <c r="S218" s="930">
        <f>SUM(S219:S236)</f>
        <v>5</v>
      </c>
      <c r="T218" s="929">
        <f>SUM(T228:T236)</f>
        <v>0</v>
      </c>
      <c r="U218" s="930">
        <f>SUM(U219:U236)</f>
        <v>2</v>
      </c>
      <c r="V218" s="929">
        <f>SUM(V228:V236)</f>
        <v>0</v>
      </c>
      <c r="W218" s="930">
        <f>SUM(W219:W236)</f>
        <v>3</v>
      </c>
      <c r="X218" s="929">
        <f>SUM(X228:X236)</f>
        <v>0</v>
      </c>
      <c r="Y218" s="930">
        <f>SUM(Y219:Y236)</f>
        <v>0</v>
      </c>
      <c r="Z218" s="929">
        <f>SUM(Z228:Z236)</f>
        <v>0</v>
      </c>
      <c r="AA218" s="930">
        <f>SUM(AA219:AA236)</f>
        <v>2</v>
      </c>
      <c r="AB218" s="929">
        <f t="shared" ref="AB218:AM218" si="34">SUM(AB228:AB236)</f>
        <v>0</v>
      </c>
      <c r="AC218" s="930">
        <f t="shared" si="34"/>
        <v>0</v>
      </c>
      <c r="AD218" s="929">
        <f t="shared" si="34"/>
        <v>0</v>
      </c>
      <c r="AE218" s="930">
        <f t="shared" si="34"/>
        <v>0</v>
      </c>
      <c r="AF218" s="929">
        <f t="shared" si="34"/>
        <v>0</v>
      </c>
      <c r="AG218" s="930">
        <f t="shared" si="34"/>
        <v>0</v>
      </c>
      <c r="AH218" s="929">
        <f t="shared" si="34"/>
        <v>0</v>
      </c>
      <c r="AI218" s="930">
        <f t="shared" si="34"/>
        <v>0</v>
      </c>
      <c r="AJ218" s="929">
        <f t="shared" si="34"/>
        <v>0</v>
      </c>
      <c r="AK218" s="930">
        <f t="shared" si="34"/>
        <v>0</v>
      </c>
      <c r="AL218" s="929">
        <f t="shared" si="34"/>
        <v>0</v>
      </c>
      <c r="AM218" s="930">
        <f t="shared" si="34"/>
        <v>0</v>
      </c>
      <c r="AN218" s="931">
        <f t="shared" ref="AN218:AS218" si="35">SUM(AN219:AN236)</f>
        <v>0</v>
      </c>
      <c r="AO218" s="932">
        <f t="shared" si="35"/>
        <v>0</v>
      </c>
      <c r="AP218" s="932">
        <f t="shared" si="35"/>
        <v>0</v>
      </c>
      <c r="AQ218" s="932">
        <f t="shared" si="35"/>
        <v>0</v>
      </c>
      <c r="AR218" s="927">
        <f t="shared" si="35"/>
        <v>0</v>
      </c>
      <c r="AS218" s="931">
        <f t="shared" si="35"/>
        <v>0</v>
      </c>
      <c r="AT218" s="933"/>
      <c r="AU218" s="598"/>
      <c r="AV218" s="598"/>
      <c r="CG218" s="582"/>
      <c r="CH218" s="582"/>
      <c r="CI218" s="582"/>
      <c r="CJ218" s="582"/>
      <c r="CK218" s="582"/>
      <c r="CL218" s="582"/>
      <c r="CM218" s="582"/>
      <c r="CN218" s="582"/>
    </row>
    <row r="219" spans="1:92" x14ac:dyDescent="0.2">
      <c r="A219" s="1608" t="s">
        <v>249</v>
      </c>
      <c r="B219" s="934" t="s">
        <v>23</v>
      </c>
      <c r="C219" s="935">
        <f t="shared" ref="C219:C227" si="36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</row>
    <row r="220" spans="1:92" x14ac:dyDescent="0.2">
      <c r="A220" s="1608"/>
      <c r="B220" s="939" t="s">
        <v>169</v>
      </c>
      <c r="C220" s="651">
        <f t="shared" si="36"/>
        <v>0</v>
      </c>
      <c r="D220" s="936"/>
      <c r="E220" s="937">
        <f t="shared" ref="E220:E227" si="37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</row>
    <row r="221" spans="1:92" x14ac:dyDescent="0.2">
      <c r="A221" s="1608"/>
      <c r="B221" s="940" t="s">
        <v>170</v>
      </c>
      <c r="C221" s="648">
        <f t="shared" si="36"/>
        <v>0</v>
      </c>
      <c r="D221" s="936"/>
      <c r="E221" s="1051">
        <f t="shared" si="37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</row>
    <row r="222" spans="1:92" x14ac:dyDescent="0.2">
      <c r="A222" s="1608"/>
      <c r="B222" s="940" t="s">
        <v>171</v>
      </c>
      <c r="C222" s="648">
        <f t="shared" si="36"/>
        <v>0</v>
      </c>
      <c r="D222" s="936"/>
      <c r="E222" s="1051">
        <f t="shared" si="37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</row>
    <row r="223" spans="1:92" x14ac:dyDescent="0.2">
      <c r="A223" s="1608"/>
      <c r="B223" s="940" t="s">
        <v>172</v>
      </c>
      <c r="C223" s="648">
        <f t="shared" si="36"/>
        <v>0</v>
      </c>
      <c r="D223" s="936"/>
      <c r="E223" s="1051">
        <f t="shared" si="37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</row>
    <row r="224" spans="1:92" x14ac:dyDescent="0.2">
      <c r="A224" s="1608"/>
      <c r="B224" s="940" t="s">
        <v>173</v>
      </c>
      <c r="C224" s="648">
        <f t="shared" si="36"/>
        <v>0</v>
      </c>
      <c r="D224" s="936"/>
      <c r="E224" s="1051">
        <f t="shared" si="37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</row>
    <row r="225" spans="1:92" x14ac:dyDescent="0.2">
      <c r="A225" s="1608"/>
      <c r="B225" s="940" t="s">
        <v>174</v>
      </c>
      <c r="C225" s="648">
        <f t="shared" si="36"/>
        <v>0</v>
      </c>
      <c r="D225" s="936"/>
      <c r="E225" s="1051">
        <f t="shared" si="37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</row>
    <row r="226" spans="1:92" x14ac:dyDescent="0.2">
      <c r="A226" s="1608"/>
      <c r="B226" s="940" t="s">
        <v>175</v>
      </c>
      <c r="C226" s="648">
        <f t="shared" si="36"/>
        <v>0</v>
      </c>
      <c r="D226" s="936"/>
      <c r="E226" s="1051">
        <f t="shared" si="37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</row>
    <row r="227" spans="1:92" x14ac:dyDescent="0.2">
      <c r="A227" s="1608"/>
      <c r="B227" s="942" t="s">
        <v>176</v>
      </c>
      <c r="C227" s="643">
        <f t="shared" si="36"/>
        <v>3</v>
      </c>
      <c r="D227" s="943"/>
      <c r="E227" s="1058">
        <f t="shared" si="37"/>
        <v>3</v>
      </c>
      <c r="F227" s="945"/>
      <c r="G227" s="810"/>
      <c r="H227" s="945"/>
      <c r="I227" s="810"/>
      <c r="J227" s="945"/>
      <c r="K227" s="810"/>
      <c r="L227" s="945"/>
      <c r="M227" s="810"/>
      <c r="N227" s="945"/>
      <c r="O227" s="810"/>
      <c r="P227" s="945"/>
      <c r="Q227" s="810"/>
      <c r="R227" s="945"/>
      <c r="S227" s="810">
        <v>2</v>
      </c>
      <c r="T227" s="945"/>
      <c r="U227" s="810">
        <v>1</v>
      </c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/>
      <c r="AR227" s="618"/>
      <c r="AS227" s="618"/>
      <c r="AT227" s="737" t="s">
        <v>285</v>
      </c>
      <c r="AU227" s="598"/>
      <c r="AV227" s="598"/>
      <c r="CB227" s="569" t="s">
        <v>286</v>
      </c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</row>
    <row r="228" spans="1:92" x14ac:dyDescent="0.2">
      <c r="A228" s="1609" t="s">
        <v>269</v>
      </c>
      <c r="B228" s="934" t="s">
        <v>23</v>
      </c>
      <c r="C228" s="935">
        <f t="shared" ref="C228:C236" si="38">SUM(D228+E228)</f>
        <v>0</v>
      </c>
      <c r="D228" s="935">
        <f t="shared" ref="D228:E236" si="39">SUM(F228+H228+J228+L228+N228+P228+R228+T228+V228+X228+Z228+AB228+AD228+AF228+AH228+AJ228+AL228)</f>
        <v>0</v>
      </c>
      <c r="E228" s="937">
        <f t="shared" si="39"/>
        <v>0</v>
      </c>
      <c r="F228" s="946"/>
      <c r="G228" s="947"/>
      <c r="H228" s="948"/>
      <c r="I228" s="947"/>
      <c r="J228" s="948"/>
      <c r="K228" s="802"/>
      <c r="L228" s="946"/>
      <c r="M228" s="947"/>
      <c r="N228" s="948"/>
      <c r="O228" s="949"/>
      <c r="P228" s="950"/>
      <c r="Q228" s="947"/>
      <c r="R228" s="948"/>
      <c r="S228" s="949"/>
      <c r="T228" s="950"/>
      <c r="U228" s="947"/>
      <c r="V228" s="948"/>
      <c r="W228" s="949"/>
      <c r="X228" s="950"/>
      <c r="Y228" s="947"/>
      <c r="Z228" s="948"/>
      <c r="AA228" s="949"/>
      <c r="AB228" s="950"/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/>
      <c r="AR228" s="616"/>
      <c r="AS228" s="616"/>
      <c r="AT228" s="739" t="s">
        <v>194</v>
      </c>
      <c r="AU228" s="598"/>
      <c r="AV228" s="598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</row>
    <row r="229" spans="1:92" x14ac:dyDescent="0.2">
      <c r="A229" s="1610"/>
      <c r="B229" s="939" t="s">
        <v>169</v>
      </c>
      <c r="C229" s="651">
        <f t="shared" si="38"/>
        <v>0</v>
      </c>
      <c r="D229" s="651">
        <f t="shared" si="39"/>
        <v>0</v>
      </c>
      <c r="E229" s="937">
        <f t="shared" si="39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/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/>
      <c r="AR229" s="616"/>
      <c r="AS229" s="616"/>
      <c r="AT229" s="739" t="s">
        <v>194</v>
      </c>
      <c r="AU229" s="598"/>
      <c r="AV229" s="598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</row>
    <row r="230" spans="1:92" x14ac:dyDescent="0.2">
      <c r="A230" s="1610"/>
      <c r="B230" s="940" t="s">
        <v>170</v>
      </c>
      <c r="C230" s="648">
        <f t="shared" si="38"/>
        <v>0</v>
      </c>
      <c r="D230" s="648">
        <f t="shared" si="39"/>
        <v>0</v>
      </c>
      <c r="E230" s="1051">
        <f t="shared" si="39"/>
        <v>0</v>
      </c>
      <c r="F230" s="600"/>
      <c r="G230" s="602"/>
      <c r="H230" s="600"/>
      <c r="I230" s="602"/>
      <c r="J230" s="600"/>
      <c r="K230" s="602"/>
      <c r="L230" s="600"/>
      <c r="M230" s="602"/>
      <c r="N230" s="600"/>
      <c r="O230" s="952"/>
      <c r="P230" s="600"/>
      <c r="Q230" s="602"/>
      <c r="R230" s="834"/>
      <c r="S230" s="952"/>
      <c r="T230" s="600"/>
      <c r="U230" s="602"/>
      <c r="V230" s="834"/>
      <c r="W230" s="952"/>
      <c r="X230" s="600"/>
      <c r="Y230" s="602"/>
      <c r="Z230" s="834"/>
      <c r="AA230" s="952"/>
      <c r="AB230" s="600"/>
      <c r="AC230" s="602"/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/>
      <c r="AO230" s="617"/>
      <c r="AP230" s="617"/>
      <c r="AQ230" s="617"/>
      <c r="AR230" s="617"/>
      <c r="AS230" s="617"/>
      <c r="AT230" s="739" t="s">
        <v>194</v>
      </c>
      <c r="AU230" s="598"/>
      <c r="AV230" s="598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</row>
    <row r="231" spans="1:92" x14ac:dyDescent="0.2">
      <c r="A231" s="1610"/>
      <c r="B231" s="940" t="s">
        <v>171</v>
      </c>
      <c r="C231" s="648">
        <f t="shared" si="38"/>
        <v>0</v>
      </c>
      <c r="D231" s="648">
        <f t="shared" si="39"/>
        <v>0</v>
      </c>
      <c r="E231" s="1051">
        <f t="shared" si="39"/>
        <v>0</v>
      </c>
      <c r="F231" s="600"/>
      <c r="G231" s="602"/>
      <c r="H231" s="600"/>
      <c r="I231" s="602"/>
      <c r="J231" s="600"/>
      <c r="K231" s="602"/>
      <c r="L231" s="600"/>
      <c r="M231" s="602"/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/>
      <c r="AR231" s="617"/>
      <c r="AS231" s="617"/>
      <c r="AT231" s="739" t="s">
        <v>194</v>
      </c>
      <c r="AU231" s="598"/>
      <c r="AV231" s="598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</row>
    <row r="232" spans="1:92" x14ac:dyDescent="0.2">
      <c r="A232" s="1610"/>
      <c r="B232" s="940" t="s">
        <v>172</v>
      </c>
      <c r="C232" s="648">
        <f t="shared" si="38"/>
        <v>0</v>
      </c>
      <c r="D232" s="648">
        <f t="shared" si="39"/>
        <v>0</v>
      </c>
      <c r="E232" s="1051">
        <f t="shared" si="39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</row>
    <row r="233" spans="1:92" x14ac:dyDescent="0.2">
      <c r="A233" s="1610"/>
      <c r="B233" s="940" t="s">
        <v>173</v>
      </c>
      <c r="C233" s="648">
        <f t="shared" si="38"/>
        <v>0</v>
      </c>
      <c r="D233" s="648">
        <f t="shared" si="39"/>
        <v>0</v>
      </c>
      <c r="E233" s="1051">
        <f t="shared" si="39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</row>
    <row r="234" spans="1:92" x14ac:dyDescent="0.2">
      <c r="A234" s="1610"/>
      <c r="B234" s="940" t="s">
        <v>174</v>
      </c>
      <c r="C234" s="648">
        <f t="shared" si="38"/>
        <v>0</v>
      </c>
      <c r="D234" s="648">
        <f t="shared" si="39"/>
        <v>0</v>
      </c>
      <c r="E234" s="1051">
        <f t="shared" si="39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</row>
    <row r="235" spans="1:92" x14ac:dyDescent="0.2">
      <c r="A235" s="1610"/>
      <c r="B235" s="940" t="s">
        <v>175</v>
      </c>
      <c r="C235" s="648">
        <f t="shared" si="38"/>
        <v>0</v>
      </c>
      <c r="D235" s="648">
        <f t="shared" si="39"/>
        <v>0</v>
      </c>
      <c r="E235" s="1051">
        <f t="shared" si="39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</row>
    <row r="236" spans="1:92" x14ac:dyDescent="0.2">
      <c r="A236" s="1611"/>
      <c r="B236" s="942" t="s">
        <v>176</v>
      </c>
      <c r="C236" s="643">
        <f t="shared" si="38"/>
        <v>16</v>
      </c>
      <c r="D236" s="643">
        <f t="shared" si="39"/>
        <v>0</v>
      </c>
      <c r="E236" s="1058">
        <f t="shared" si="39"/>
        <v>16</v>
      </c>
      <c r="F236" s="691"/>
      <c r="G236" s="810"/>
      <c r="H236" s="691"/>
      <c r="I236" s="810"/>
      <c r="J236" s="691"/>
      <c r="K236" s="810"/>
      <c r="L236" s="691"/>
      <c r="M236" s="810">
        <v>4</v>
      </c>
      <c r="N236" s="691"/>
      <c r="O236" s="953">
        <v>2</v>
      </c>
      <c r="P236" s="691"/>
      <c r="Q236" s="810">
        <v>1</v>
      </c>
      <c r="R236" s="809"/>
      <c r="S236" s="953">
        <v>3</v>
      </c>
      <c r="T236" s="691"/>
      <c r="U236" s="810">
        <v>1</v>
      </c>
      <c r="V236" s="809"/>
      <c r="W236" s="953">
        <v>3</v>
      </c>
      <c r="X236" s="691"/>
      <c r="Y236" s="810"/>
      <c r="Z236" s="809"/>
      <c r="AA236" s="953">
        <v>2</v>
      </c>
      <c r="AB236" s="691"/>
      <c r="AC236" s="810"/>
      <c r="AD236" s="809"/>
      <c r="AE236" s="953"/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/>
      <c r="AR236" s="618"/>
      <c r="AS236" s="618"/>
      <c r="AT236" s="737" t="s">
        <v>285</v>
      </c>
      <c r="AU236" s="598"/>
      <c r="AV236" s="598"/>
      <c r="CB236" s="569" t="s">
        <v>286</v>
      </c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</row>
    <row r="237" spans="1:92" ht="24.75" customHeight="1" x14ac:dyDescent="0.4">
      <c r="A237" s="954" t="s">
        <v>270</v>
      </c>
      <c r="B237" s="905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CG237" s="582"/>
      <c r="CH237" s="582"/>
      <c r="CI237" s="582"/>
      <c r="CJ237" s="582"/>
      <c r="CK237" s="582"/>
      <c r="CL237" s="582"/>
      <c r="CM237" s="582"/>
      <c r="CN237" s="582"/>
    </row>
    <row r="238" spans="1:92" ht="14.25" customHeight="1" x14ac:dyDescent="0.2">
      <c r="A238" s="1408" t="s">
        <v>32</v>
      </c>
      <c r="B238" s="1410"/>
      <c r="C238" s="1549" t="s">
        <v>163</v>
      </c>
      <c r="D238" s="1612"/>
      <c r="E238" s="1514"/>
      <c r="F238" s="1422" t="s">
        <v>177</v>
      </c>
      <c r="G238" s="1423"/>
      <c r="H238" s="1423"/>
      <c r="I238" s="1423"/>
      <c r="J238" s="1423"/>
      <c r="K238" s="1423"/>
      <c r="L238" s="1423"/>
      <c r="M238" s="1423"/>
      <c r="N238" s="1423"/>
      <c r="O238" s="1423"/>
      <c r="P238" s="1423"/>
      <c r="Q238" s="1423"/>
      <c r="R238" s="1423"/>
      <c r="S238" s="1423"/>
      <c r="T238" s="1423"/>
      <c r="U238" s="1423"/>
      <c r="V238" s="1423"/>
      <c r="W238" s="1423"/>
      <c r="X238" s="1423"/>
      <c r="Y238" s="1423"/>
      <c r="Z238" s="1423"/>
      <c r="AA238" s="1423"/>
      <c r="AB238" s="1423"/>
      <c r="AC238" s="1423"/>
      <c r="AD238" s="1423"/>
      <c r="AE238" s="1423"/>
      <c r="AF238" s="1423"/>
      <c r="AG238" s="1423"/>
      <c r="AH238" s="1423"/>
      <c r="AI238" s="1423"/>
      <c r="AJ238" s="1423"/>
      <c r="AK238" s="1423"/>
      <c r="AL238" s="1423"/>
      <c r="AM238" s="1423"/>
      <c r="AN238" s="1423"/>
      <c r="AO238" s="1614"/>
      <c r="AP238" s="1431" t="s">
        <v>249</v>
      </c>
      <c r="AQ238" s="1425" t="s">
        <v>165</v>
      </c>
      <c r="AR238" s="1425" t="s">
        <v>265</v>
      </c>
      <c r="AS238" s="1425" t="s">
        <v>187</v>
      </c>
      <c r="AT238" s="838"/>
      <c r="AU238" s="590"/>
      <c r="AV238" s="590"/>
      <c r="CG238" s="582"/>
      <c r="CH238" s="582"/>
      <c r="CI238" s="582"/>
      <c r="CJ238" s="582"/>
      <c r="CK238" s="582"/>
      <c r="CL238" s="582"/>
      <c r="CM238" s="582"/>
      <c r="CN238" s="582"/>
    </row>
    <row r="239" spans="1:92" x14ac:dyDescent="0.2">
      <c r="A239" s="1419"/>
      <c r="B239" s="1420"/>
      <c r="C239" s="1550"/>
      <c r="D239" s="1613"/>
      <c r="E239" s="1518"/>
      <c r="F239" s="1414" t="s">
        <v>178</v>
      </c>
      <c r="G239" s="1428"/>
      <c r="H239" s="1414" t="s">
        <v>179</v>
      </c>
      <c r="I239" s="1428"/>
      <c r="J239" s="1414" t="s">
        <v>180</v>
      </c>
      <c r="K239" s="1428"/>
      <c r="L239" s="1414" t="s">
        <v>101</v>
      </c>
      <c r="M239" s="1428"/>
      <c r="N239" s="1414" t="s">
        <v>57</v>
      </c>
      <c r="O239" s="1428"/>
      <c r="P239" s="1414" t="s">
        <v>8</v>
      </c>
      <c r="Q239" s="1428"/>
      <c r="R239" s="1414" t="s">
        <v>59</v>
      </c>
      <c r="S239" s="1415"/>
      <c r="T239" s="1414" t="s">
        <v>60</v>
      </c>
      <c r="U239" s="1415"/>
      <c r="V239" s="1414" t="s">
        <v>61</v>
      </c>
      <c r="W239" s="1415"/>
      <c r="X239" s="1414" t="s">
        <v>62</v>
      </c>
      <c r="Y239" s="1415"/>
      <c r="Z239" s="1414" t="s">
        <v>63</v>
      </c>
      <c r="AA239" s="1415"/>
      <c r="AB239" s="1414" t="s">
        <v>64</v>
      </c>
      <c r="AC239" s="1415"/>
      <c r="AD239" s="1414" t="s">
        <v>65</v>
      </c>
      <c r="AE239" s="1415"/>
      <c r="AF239" s="1414" t="s">
        <v>66</v>
      </c>
      <c r="AG239" s="1415"/>
      <c r="AH239" s="1414" t="s">
        <v>67</v>
      </c>
      <c r="AI239" s="1415"/>
      <c r="AJ239" s="1414" t="s">
        <v>68</v>
      </c>
      <c r="AK239" s="1415"/>
      <c r="AL239" s="1414" t="s">
        <v>69</v>
      </c>
      <c r="AM239" s="1415"/>
      <c r="AN239" s="1414" t="s">
        <v>70</v>
      </c>
      <c r="AO239" s="1428"/>
      <c r="AP239" s="1432"/>
      <c r="AQ239" s="1426"/>
      <c r="AR239" s="1434"/>
      <c r="AS239" s="1434"/>
      <c r="AT239" s="957"/>
      <c r="AU239" s="590"/>
      <c r="AV239" s="590"/>
      <c r="CG239" s="582"/>
      <c r="CH239" s="582"/>
      <c r="CI239" s="582"/>
      <c r="CJ239" s="582"/>
      <c r="CK239" s="582"/>
      <c r="CL239" s="582"/>
      <c r="CM239" s="582"/>
      <c r="CN239" s="582"/>
    </row>
    <row r="240" spans="1:92" x14ac:dyDescent="0.2">
      <c r="A240" s="1411"/>
      <c r="B240" s="1413"/>
      <c r="C240" s="1055" t="s">
        <v>149</v>
      </c>
      <c r="D240" s="1055" t="s">
        <v>30</v>
      </c>
      <c r="E240" s="1042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433"/>
      <c r="AQ240" s="1427"/>
      <c r="AR240" s="1435"/>
      <c r="AS240" s="1435"/>
      <c r="AT240" s="957"/>
      <c r="AU240" s="590"/>
      <c r="AV240" s="598"/>
      <c r="CG240" s="582"/>
      <c r="CH240" s="582"/>
      <c r="CI240" s="582"/>
      <c r="CJ240" s="582"/>
      <c r="CK240" s="582"/>
      <c r="CL240" s="582"/>
      <c r="CM240" s="582"/>
      <c r="CN240" s="582"/>
    </row>
    <row r="241" spans="1:92" x14ac:dyDescent="0.2">
      <c r="A241" s="1615" t="s">
        <v>102</v>
      </c>
      <c r="B241" s="1615"/>
      <c r="C241" s="639">
        <f t="shared" ref="C241:C247" si="40">SUM(D241+E241)</f>
        <v>4</v>
      </c>
      <c r="D241" s="639">
        <f t="shared" ref="D241:E243" si="41">SUM(F241+H241+J241+L241+N241+P241+R241+T241+V241+X241+Z241+AB241+AD241+AF241+AH241+AJ241+AL241+AN241)</f>
        <v>3</v>
      </c>
      <c r="E241" s="639">
        <f t="shared" si="41"/>
        <v>1</v>
      </c>
      <c r="F241" s="592"/>
      <c r="G241" s="592"/>
      <c r="H241" s="592"/>
      <c r="I241" s="592"/>
      <c r="J241" s="681"/>
      <c r="K241" s="640"/>
      <c r="L241" s="592"/>
      <c r="M241" s="592"/>
      <c r="N241" s="592"/>
      <c r="O241" s="592"/>
      <c r="P241" s="640">
        <v>1</v>
      </c>
      <c r="Q241" s="960"/>
      <c r="R241" s="592"/>
      <c r="S241" s="592">
        <v>1</v>
      </c>
      <c r="T241" s="592"/>
      <c r="U241" s="592"/>
      <c r="V241" s="592"/>
      <c r="W241" s="592"/>
      <c r="X241" s="592">
        <v>1</v>
      </c>
      <c r="Y241" s="592"/>
      <c r="Z241" s="592"/>
      <c r="AA241" s="592"/>
      <c r="AB241" s="592"/>
      <c r="AC241" s="592"/>
      <c r="AD241" s="592"/>
      <c r="AE241" s="592"/>
      <c r="AF241" s="592">
        <v>1</v>
      </c>
      <c r="AG241" s="592"/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/>
      <c r="AR241" s="640"/>
      <c r="AS241" s="640"/>
      <c r="AT241" s="739" t="s">
        <v>194</v>
      </c>
      <c r="AU241" s="598"/>
      <c r="AV241" s="598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</row>
    <row r="242" spans="1:92" ht="15" thickBot="1" x14ac:dyDescent="0.25">
      <c r="A242" s="1416" t="s">
        <v>166</v>
      </c>
      <c r="B242" s="1416"/>
      <c r="C242" s="653">
        <f t="shared" si="40"/>
        <v>0</v>
      </c>
      <c r="D242" s="653">
        <f t="shared" si="41"/>
        <v>0</v>
      </c>
      <c r="E242" s="653">
        <f t="shared" si="41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</row>
    <row r="243" spans="1:92" ht="15" thickTop="1" x14ac:dyDescent="0.2">
      <c r="A243" s="1417" t="s">
        <v>271</v>
      </c>
      <c r="B243" s="1418"/>
      <c r="C243" s="963">
        <f t="shared" si="40"/>
        <v>1</v>
      </c>
      <c r="D243" s="963">
        <f t="shared" si="41"/>
        <v>1</v>
      </c>
      <c r="E243" s="963">
        <f t="shared" si="41"/>
        <v>0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/>
      <c r="AF243" s="964">
        <v>1</v>
      </c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</row>
    <row r="244" spans="1:92" ht="23.25" customHeight="1" thickBot="1" x14ac:dyDescent="0.25">
      <c r="A244" s="1606" t="s">
        <v>272</v>
      </c>
      <c r="B244" s="1607"/>
      <c r="C244" s="968">
        <f t="shared" si="40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CG244" s="582"/>
      <c r="CH244" s="582">
        <v>0</v>
      </c>
      <c r="CI244" s="582"/>
      <c r="CJ244" s="582"/>
      <c r="CK244" s="582"/>
      <c r="CL244" s="582"/>
      <c r="CM244" s="582"/>
      <c r="CN244" s="582"/>
    </row>
    <row r="245" spans="1:92" ht="15" thickTop="1" x14ac:dyDescent="0.2">
      <c r="A245" s="1406" t="s">
        <v>273</v>
      </c>
      <c r="B245" s="651" t="s">
        <v>274</v>
      </c>
      <c r="C245" s="651">
        <f t="shared" si="40"/>
        <v>0</v>
      </c>
      <c r="D245" s="651">
        <f t="shared" ref="D245:E247" si="42">SUM(F245+H245+J245+L245+N245+P245+R245+T245+V245+X245+Z245+AB245+AD245+AF245+AH245+AJ245+AL245+AN245)</f>
        <v>0</v>
      </c>
      <c r="E245" s="651">
        <f t="shared" si="42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</row>
    <row r="246" spans="1:92" x14ac:dyDescent="0.2">
      <c r="A246" s="1406"/>
      <c r="B246" s="648" t="s">
        <v>275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</row>
    <row r="247" spans="1:92" x14ac:dyDescent="0.2">
      <c r="A247" s="1407"/>
      <c r="B247" s="643" t="s">
        <v>276</v>
      </c>
      <c r="C247" s="643">
        <f t="shared" si="40"/>
        <v>0</v>
      </c>
      <c r="D247" s="643">
        <f t="shared" si="42"/>
        <v>0</v>
      </c>
      <c r="E247" s="643">
        <f t="shared" si="42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</row>
    <row r="248" spans="1:92" x14ac:dyDescent="0.2">
      <c r="A248" s="954" t="s">
        <v>277</v>
      </c>
      <c r="B248" s="905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CG248" s="582"/>
      <c r="CH248" s="582"/>
      <c r="CI248" s="582"/>
      <c r="CJ248" s="582"/>
      <c r="CK248" s="582"/>
      <c r="CL248" s="582"/>
      <c r="CM248" s="582"/>
      <c r="CN248" s="582"/>
    </row>
    <row r="249" spans="1:92" x14ac:dyDescent="0.2">
      <c r="A249" s="1408" t="s">
        <v>32</v>
      </c>
      <c r="B249" s="1410"/>
      <c r="C249" s="1421" t="s">
        <v>163</v>
      </c>
      <c r="D249" s="1421"/>
      <c r="E249" s="1421"/>
      <c r="F249" s="1422" t="s">
        <v>152</v>
      </c>
      <c r="G249" s="1423"/>
      <c r="H249" s="1423"/>
      <c r="I249" s="1423"/>
      <c r="J249" s="1423"/>
      <c r="K249" s="1423"/>
      <c r="L249" s="1423"/>
      <c r="M249" s="1423"/>
      <c r="N249" s="1423"/>
      <c r="O249" s="1423"/>
      <c r="P249" s="1423"/>
      <c r="Q249" s="1423"/>
      <c r="R249" s="1423"/>
      <c r="S249" s="1423"/>
      <c r="T249" s="1423"/>
      <c r="U249" s="1423"/>
      <c r="V249" s="1423"/>
      <c r="W249" s="1423"/>
      <c r="X249" s="1423"/>
      <c r="Y249" s="1423"/>
      <c r="Z249" s="1423"/>
      <c r="AA249" s="1423"/>
      <c r="AB249" s="1423"/>
      <c r="AC249" s="1423"/>
      <c r="AD249" s="1423"/>
      <c r="AE249" s="1423"/>
      <c r="AF249" s="1423"/>
      <c r="AG249" s="1424"/>
      <c r="AH249" s="1425" t="s">
        <v>165</v>
      </c>
      <c r="AI249" s="1425" t="s">
        <v>251</v>
      </c>
      <c r="AJ249" s="1410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CG249" s="582"/>
      <c r="CH249" s="582"/>
      <c r="CI249" s="582"/>
      <c r="CJ249" s="582"/>
      <c r="CK249" s="582"/>
      <c r="CL249" s="582"/>
      <c r="CM249" s="582"/>
      <c r="CN249" s="582"/>
    </row>
    <row r="250" spans="1:92" x14ac:dyDescent="0.2">
      <c r="A250" s="1419"/>
      <c r="B250" s="1420"/>
      <c r="C250" s="1421"/>
      <c r="D250" s="1421"/>
      <c r="E250" s="1421"/>
      <c r="F250" s="1414" t="s">
        <v>57</v>
      </c>
      <c r="G250" s="1428"/>
      <c r="H250" s="1414" t="s">
        <v>8</v>
      </c>
      <c r="I250" s="1428"/>
      <c r="J250" s="1414" t="s">
        <v>59</v>
      </c>
      <c r="K250" s="1415"/>
      <c r="L250" s="1414" t="s">
        <v>60</v>
      </c>
      <c r="M250" s="1415"/>
      <c r="N250" s="1414" t="s">
        <v>61</v>
      </c>
      <c r="O250" s="1415"/>
      <c r="P250" s="1414" t="s">
        <v>62</v>
      </c>
      <c r="Q250" s="1415"/>
      <c r="R250" s="1414" t="s">
        <v>63</v>
      </c>
      <c r="S250" s="1415"/>
      <c r="T250" s="1414" t="s">
        <v>64</v>
      </c>
      <c r="U250" s="1415"/>
      <c r="V250" s="1414" t="s">
        <v>65</v>
      </c>
      <c r="W250" s="1415"/>
      <c r="X250" s="1414" t="s">
        <v>66</v>
      </c>
      <c r="Y250" s="1415"/>
      <c r="Z250" s="1414" t="s">
        <v>67</v>
      </c>
      <c r="AA250" s="1415"/>
      <c r="AB250" s="1414" t="s">
        <v>68</v>
      </c>
      <c r="AC250" s="1415"/>
      <c r="AD250" s="1414" t="s">
        <v>69</v>
      </c>
      <c r="AE250" s="1415"/>
      <c r="AF250" s="1414" t="s">
        <v>70</v>
      </c>
      <c r="AG250" s="1415"/>
      <c r="AH250" s="1426"/>
      <c r="AI250" s="1426"/>
      <c r="AJ250" s="1420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CG250" s="582"/>
      <c r="CH250" s="582"/>
      <c r="CI250" s="582"/>
      <c r="CJ250" s="582"/>
      <c r="CK250" s="582"/>
      <c r="CL250" s="582"/>
      <c r="CM250" s="582"/>
      <c r="CN250" s="582"/>
    </row>
    <row r="251" spans="1:92" x14ac:dyDescent="0.2">
      <c r="A251" s="1411"/>
      <c r="B251" s="1413"/>
      <c r="C251" s="1055" t="s">
        <v>149</v>
      </c>
      <c r="D251" s="1055" t="s">
        <v>30</v>
      </c>
      <c r="E251" s="1042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427"/>
      <c r="AI251" s="1427"/>
      <c r="AJ251" s="1413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CG251" s="582"/>
      <c r="CH251" s="582"/>
      <c r="CI251" s="582"/>
      <c r="CJ251" s="582"/>
      <c r="CK251" s="582"/>
      <c r="CL251" s="582"/>
      <c r="CM251" s="582"/>
      <c r="CN251" s="582"/>
    </row>
    <row r="252" spans="1:92" ht="15" thickBot="1" x14ac:dyDescent="0.25">
      <c r="A252" s="1402" t="s">
        <v>102</v>
      </c>
      <c r="B252" s="1402"/>
      <c r="C252" s="892">
        <f>SUM(D252+E252)</f>
        <v>2</v>
      </c>
      <c r="D252" s="892">
        <f t="shared" ref="D252:E254" si="43">SUM(F252+H252+J252+L252+N252+P252+R252+T252+V252+X252+Z252+AB252+AD252+AF252)</f>
        <v>0</v>
      </c>
      <c r="E252" s="877">
        <f t="shared" si="43"/>
        <v>2</v>
      </c>
      <c r="F252" s="961"/>
      <c r="G252" s="961"/>
      <c r="H252" s="961"/>
      <c r="I252" s="961">
        <v>1</v>
      </c>
      <c r="J252" s="961"/>
      <c r="K252" s="961"/>
      <c r="L252" s="961"/>
      <c r="M252" s="961"/>
      <c r="N252" s="961"/>
      <c r="O252" s="961"/>
      <c r="P252" s="961"/>
      <c r="Q252" s="961"/>
      <c r="R252" s="961"/>
      <c r="S252" s="961"/>
      <c r="T252" s="961"/>
      <c r="U252" s="961">
        <v>1</v>
      </c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/>
      <c r="AI252" s="867"/>
      <c r="AJ252" s="981"/>
      <c r="AK252" s="738" t="s">
        <v>283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CB252" s="569" t="s">
        <v>284</v>
      </c>
      <c r="CG252" s="582"/>
      <c r="CH252" s="582"/>
      <c r="CI252" s="582"/>
      <c r="CJ252" s="582">
        <v>0</v>
      </c>
      <c r="CK252" s="582"/>
      <c r="CL252" s="582"/>
      <c r="CM252" s="582"/>
      <c r="CN252" s="582"/>
    </row>
    <row r="253" spans="1:92" ht="15.75" thickTop="1" thickBot="1" x14ac:dyDescent="0.25">
      <c r="A253" s="1403" t="s">
        <v>166</v>
      </c>
      <c r="B253" s="1403"/>
      <c r="C253" s="983">
        <f>SUM(D253+E253)</f>
        <v>0</v>
      </c>
      <c r="D253" s="983">
        <f t="shared" si="43"/>
        <v>0</v>
      </c>
      <c r="E253" s="984">
        <f t="shared" si="43"/>
        <v>0</v>
      </c>
      <c r="F253" s="985"/>
      <c r="G253" s="985"/>
      <c r="H253" s="985"/>
      <c r="I253" s="985"/>
      <c r="J253" s="985"/>
      <c r="K253" s="985"/>
      <c r="L253" s="985"/>
      <c r="M253" s="985"/>
      <c r="N253" s="985"/>
      <c r="O253" s="985"/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/>
      <c r="AI253" s="986"/>
      <c r="AJ253" s="987"/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CG253" s="582"/>
      <c r="CH253" s="582"/>
      <c r="CI253" s="582"/>
      <c r="CJ253" s="582">
        <v>0</v>
      </c>
      <c r="CK253" s="582"/>
      <c r="CL253" s="582"/>
      <c r="CM253" s="582"/>
      <c r="CN253" s="582"/>
    </row>
    <row r="254" spans="1:92" ht="15" thickTop="1" x14ac:dyDescent="0.2">
      <c r="A254" s="1404" t="s">
        <v>55</v>
      </c>
      <c r="B254" s="1404"/>
      <c r="C254" s="690">
        <f>SUM(D254+E254)</f>
        <v>7</v>
      </c>
      <c r="D254" s="690">
        <f t="shared" si="43"/>
        <v>1</v>
      </c>
      <c r="E254" s="857">
        <f t="shared" si="43"/>
        <v>6</v>
      </c>
      <c r="F254" s="964"/>
      <c r="G254" s="964">
        <v>1</v>
      </c>
      <c r="H254" s="964">
        <v>1</v>
      </c>
      <c r="I254" s="964"/>
      <c r="J254" s="964"/>
      <c r="K254" s="964"/>
      <c r="L254" s="964"/>
      <c r="M254" s="964"/>
      <c r="N254" s="964"/>
      <c r="O254" s="964">
        <v>1</v>
      </c>
      <c r="P254" s="964"/>
      <c r="Q254" s="964"/>
      <c r="R254" s="964"/>
      <c r="S254" s="964">
        <v>3</v>
      </c>
      <c r="T254" s="964"/>
      <c r="U254" s="964">
        <v>1</v>
      </c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/>
      <c r="AI254" s="656"/>
      <c r="AJ254" s="988"/>
      <c r="AK254" s="737" t="s">
        <v>283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CB254" s="569" t="s">
        <v>284</v>
      </c>
      <c r="CG254" s="582"/>
      <c r="CH254" s="582"/>
      <c r="CI254" s="582"/>
      <c r="CJ254" s="582">
        <v>0</v>
      </c>
      <c r="CK254" s="582"/>
      <c r="CL254" s="582"/>
      <c r="CM254" s="582"/>
      <c r="CN254" s="582"/>
    </row>
    <row r="255" spans="1:92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</row>
    <row r="256" spans="1:92" x14ac:dyDescent="0.2">
      <c r="A256" s="1405" t="s">
        <v>279</v>
      </c>
      <c r="B256" s="1408" t="s">
        <v>280</v>
      </c>
      <c r="C256" s="1409"/>
      <c r="D256" s="1410"/>
      <c r="E256" s="1411" t="s">
        <v>281</v>
      </c>
      <c r="F256" s="1412"/>
      <c r="G256" s="1412"/>
      <c r="H256" s="1412"/>
      <c r="I256" s="1412"/>
      <c r="J256" s="1412"/>
      <c r="K256" s="1412"/>
      <c r="L256" s="1412"/>
      <c r="M256" s="1412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</row>
    <row r="257" spans="1:48" x14ac:dyDescent="0.2">
      <c r="A257" s="1406"/>
      <c r="B257" s="1411"/>
      <c r="C257" s="1412"/>
      <c r="D257" s="1413"/>
      <c r="E257" s="1414" t="s">
        <v>99</v>
      </c>
      <c r="F257" s="1415"/>
      <c r="G257" s="1414" t="s">
        <v>100</v>
      </c>
      <c r="H257" s="1415"/>
      <c r="I257" s="1414" t="s">
        <v>101</v>
      </c>
      <c r="J257" s="1415"/>
      <c r="K257" s="1414" t="s">
        <v>57</v>
      </c>
      <c r="L257" s="1415"/>
      <c r="M257" s="1414" t="s">
        <v>8</v>
      </c>
      <c r="N257" s="1415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</row>
    <row r="258" spans="1:48" x14ac:dyDescent="0.2">
      <c r="A258" s="1407"/>
      <c r="B258" s="1034" t="s">
        <v>149</v>
      </c>
      <c r="C258" s="1042" t="s">
        <v>30</v>
      </c>
      <c r="D258" s="1035" t="s">
        <v>48</v>
      </c>
      <c r="E258" s="924" t="s">
        <v>30</v>
      </c>
      <c r="F258" s="1046" t="s">
        <v>48</v>
      </c>
      <c r="G258" s="924" t="s">
        <v>30</v>
      </c>
      <c r="H258" s="1046" t="s">
        <v>48</v>
      </c>
      <c r="I258" s="924" t="s">
        <v>30</v>
      </c>
      <c r="J258" s="1046" t="s">
        <v>48</v>
      </c>
      <c r="K258" s="924" t="s">
        <v>30</v>
      </c>
      <c r="L258" s="1046" t="s">
        <v>48</v>
      </c>
      <c r="M258" s="924" t="s">
        <v>30</v>
      </c>
      <c r="N258" s="1046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</row>
    <row r="259" spans="1:48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</row>
    <row r="260" spans="1:48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</row>
    <row r="261" spans="1:48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</row>
    <row r="287" spans="1:2" hidden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235</v>
      </c>
      <c r="B287" s="1002">
        <f>SUM(CG8:CN254)</f>
        <v>0</v>
      </c>
    </row>
  </sheetData>
  <mergeCells count="421">
    <mergeCell ref="A245:A247"/>
    <mergeCell ref="A218:B218"/>
    <mergeCell ref="A219:A227"/>
    <mergeCell ref="A228:A236"/>
    <mergeCell ref="A238:B240"/>
    <mergeCell ref="C238:E239"/>
    <mergeCell ref="F238:AO238"/>
    <mergeCell ref="A241:B241"/>
    <mergeCell ref="A244:B244"/>
    <mergeCell ref="A242:B242"/>
    <mergeCell ref="A243:B243"/>
    <mergeCell ref="X202:Y202"/>
    <mergeCell ref="Z202:AA202"/>
    <mergeCell ref="AB202:AC202"/>
    <mergeCell ref="AD202:AE202"/>
    <mergeCell ref="AF202:AG202"/>
    <mergeCell ref="AH202:AI202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X208:Y208"/>
    <mergeCell ref="Z208:AA208"/>
    <mergeCell ref="AB208:AC208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B179:C179"/>
    <mergeCell ref="B180:C180"/>
    <mergeCell ref="B181:C181"/>
    <mergeCell ref="A175:C175"/>
    <mergeCell ref="A176:A183"/>
    <mergeCell ref="B182:C182"/>
    <mergeCell ref="B183:C183"/>
    <mergeCell ref="A184:A186"/>
    <mergeCell ref="B184:C184"/>
    <mergeCell ref="B185:C185"/>
    <mergeCell ref="B186:C186"/>
    <mergeCell ref="B172:C172"/>
    <mergeCell ref="B173:C173"/>
    <mergeCell ref="A170:C170"/>
    <mergeCell ref="A171:C171"/>
    <mergeCell ref="A172:A173"/>
    <mergeCell ref="A174:C174"/>
    <mergeCell ref="B176:C176"/>
    <mergeCell ref="B177:C177"/>
    <mergeCell ref="B178:C178"/>
    <mergeCell ref="B146:C146"/>
    <mergeCell ref="B147:C147"/>
    <mergeCell ref="B148:C148"/>
    <mergeCell ref="A157:C157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23:A126"/>
    <mergeCell ref="A127:A130"/>
    <mergeCell ref="B138:C138"/>
    <mergeCell ref="B139:C139"/>
    <mergeCell ref="A134:C135"/>
    <mergeCell ref="B142:C142"/>
    <mergeCell ref="B143:C143"/>
    <mergeCell ref="B144:C144"/>
    <mergeCell ref="B145:C145"/>
    <mergeCell ref="H95:I95"/>
    <mergeCell ref="J95:K95"/>
    <mergeCell ref="L95:M95"/>
    <mergeCell ref="A100:B100"/>
    <mergeCell ref="A97:A99"/>
    <mergeCell ref="A101:A104"/>
    <mergeCell ref="A105:B105"/>
    <mergeCell ref="A106:B106"/>
    <mergeCell ref="A108:B109"/>
    <mergeCell ref="C108:E108"/>
    <mergeCell ref="F108:G108"/>
    <mergeCell ref="H108:I108"/>
    <mergeCell ref="J108:K108"/>
    <mergeCell ref="L108:M108"/>
    <mergeCell ref="A58:B58"/>
    <mergeCell ref="A59:B59"/>
    <mergeCell ref="A89:B89"/>
    <mergeCell ref="A90:B90"/>
    <mergeCell ref="A91:A92"/>
    <mergeCell ref="A93:B93"/>
    <mergeCell ref="A95:B96"/>
    <mergeCell ref="C95:E95"/>
    <mergeCell ref="F95:G95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66:B68"/>
    <mergeCell ref="C66:E67"/>
    <mergeCell ref="F66:AG66"/>
    <mergeCell ref="F67:G67"/>
    <mergeCell ref="H67:I67"/>
    <mergeCell ref="J67:K67"/>
    <mergeCell ref="A55:B55"/>
    <mergeCell ref="A35:B35"/>
    <mergeCell ref="A49:B49"/>
    <mergeCell ref="R52:V52"/>
    <mergeCell ref="R53:S53"/>
    <mergeCell ref="T53:T54"/>
    <mergeCell ref="U53:V53"/>
    <mergeCell ref="A56:B56"/>
    <mergeCell ref="A57:B57"/>
    <mergeCell ref="A6:P6"/>
    <mergeCell ref="A11:B11"/>
    <mergeCell ref="A12:B12"/>
    <mergeCell ref="A27:B27"/>
    <mergeCell ref="A24:B24"/>
    <mergeCell ref="A25:B25"/>
    <mergeCell ref="A26:B26"/>
    <mergeCell ref="A9:B10"/>
    <mergeCell ref="C9:C10"/>
    <mergeCell ref="D9:L9"/>
    <mergeCell ref="M9:M10"/>
    <mergeCell ref="N9:N10"/>
    <mergeCell ref="O9:O10"/>
    <mergeCell ref="A16:B16"/>
    <mergeCell ref="A18:B19"/>
    <mergeCell ref="C18:C19"/>
    <mergeCell ref="D18:D19"/>
    <mergeCell ref="E18:E19"/>
    <mergeCell ref="F18:F19"/>
    <mergeCell ref="A30:B30"/>
    <mergeCell ref="A13:B13"/>
    <mergeCell ref="A14:B14"/>
    <mergeCell ref="A15:B15"/>
    <mergeCell ref="A20:B20"/>
    <mergeCell ref="A21:B21"/>
    <mergeCell ref="A22:B22"/>
    <mergeCell ref="A23:B23"/>
    <mergeCell ref="A28:B28"/>
    <mergeCell ref="A29:B29"/>
    <mergeCell ref="A32:B33"/>
    <mergeCell ref="C32:C33"/>
    <mergeCell ref="D32:L32"/>
    <mergeCell ref="A36:B36"/>
    <mergeCell ref="A37:A41"/>
    <mergeCell ref="A42:A43"/>
    <mergeCell ref="A44:B44"/>
    <mergeCell ref="A50:B50"/>
    <mergeCell ref="A52:B54"/>
    <mergeCell ref="C52:E53"/>
    <mergeCell ref="F52:Q52"/>
    <mergeCell ref="F53:G53"/>
    <mergeCell ref="H53:I53"/>
    <mergeCell ref="J53:K53"/>
    <mergeCell ref="L53:M53"/>
    <mergeCell ref="N53:O53"/>
    <mergeCell ref="P53:Q53"/>
    <mergeCell ref="A34:B34"/>
    <mergeCell ref="L67:M67"/>
    <mergeCell ref="N67:O67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79:B79"/>
    <mergeCell ref="A80:A84"/>
    <mergeCell ref="A86:B88"/>
    <mergeCell ref="C86:E87"/>
    <mergeCell ref="F86:AG86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A118:B118"/>
    <mergeCell ref="A113:B113"/>
    <mergeCell ref="O134:P134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N121:O121"/>
    <mergeCell ref="N108:P108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B159:C159"/>
    <mergeCell ref="B160:C160"/>
    <mergeCell ref="A163:C163"/>
    <mergeCell ref="A164:C164"/>
    <mergeCell ref="A168:C169"/>
    <mergeCell ref="D168:F168"/>
    <mergeCell ref="G168:H168"/>
    <mergeCell ref="I168:J168"/>
    <mergeCell ref="K168:L168"/>
    <mergeCell ref="A158:A160"/>
    <mergeCell ref="B158:C158"/>
    <mergeCell ref="A161:C161"/>
    <mergeCell ref="A162:C162"/>
    <mergeCell ref="A165:C165"/>
    <mergeCell ref="A166:C166"/>
    <mergeCell ref="M168:N168"/>
    <mergeCell ref="O168:P168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AS168:AS169"/>
    <mergeCell ref="AT168:AU168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AJ202:AK202"/>
    <mergeCell ref="A207:A209"/>
    <mergeCell ref="B207:B209"/>
    <mergeCell ref="F207:AK207"/>
    <mergeCell ref="AL207:AL209"/>
    <mergeCell ref="A210:A211"/>
    <mergeCell ref="A212:A213"/>
    <mergeCell ref="A215:B217"/>
    <mergeCell ref="C215:E216"/>
    <mergeCell ref="F215:AM215"/>
    <mergeCell ref="A204:A205"/>
    <mergeCell ref="C207:E208"/>
    <mergeCell ref="AD208:AE208"/>
    <mergeCell ref="AF208:AG208"/>
    <mergeCell ref="AH208:AI208"/>
    <mergeCell ref="AJ208:AK208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  <dataValidation allowBlank="1" showInputMessage="1" showErrorMessage="1" errorTitle="ERROR" error="Por favor ingrese solo Números." sqref="A97:A99 A110:A112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workbookViewId="0">
      <selection activeCell="E4" sqref="E4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16384" width="11.42578125" style="568"/>
  </cols>
  <sheetData>
    <row r="1" spans="1:92" x14ac:dyDescent="0.2">
      <c r="A1" s="567" t="s">
        <v>0</v>
      </c>
    </row>
    <row r="2" spans="1:92" x14ac:dyDescent="0.2">
      <c r="A2" s="567" t="str">
        <f>CONCATENATE("COMUNA: ",[10]NOMBRE!B2," - ","( ",[10]NOMBRE!C2,[10]NOMBRE!D2,[10]NOMBRE!E2,[10]NOMBRE!F2,[10]NOMBRE!G2," )")</f>
        <v>COMUNA: Linares - ( 07401 )</v>
      </c>
    </row>
    <row r="3" spans="1:92" x14ac:dyDescent="0.2">
      <c r="A3" s="567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</row>
    <row r="4" spans="1:92" x14ac:dyDescent="0.2">
      <c r="A4" s="567" t="str">
        <f>CONCATENATE("MES: ",[10]NOMBRE!B6," - ","( ",[10]NOMBRE!C6,[10]NOMBRE!D6," )")</f>
        <v>MES: OCTUBRE - ( 10 )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</row>
    <row r="5" spans="1:92" x14ac:dyDescent="0.2">
      <c r="A5" s="567" t="str">
        <f>CONCATENATE("AÑO: ",[10]NOMBRE!B7)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</row>
    <row r="6" spans="1:92" ht="15" x14ac:dyDescent="0.2">
      <c r="A6" s="1546" t="s">
        <v>1</v>
      </c>
      <c r="B6" s="1546"/>
      <c r="C6" s="1546"/>
      <c r="D6" s="1546"/>
      <c r="E6" s="1546"/>
      <c r="F6" s="1546"/>
      <c r="G6" s="1546"/>
      <c r="H6" s="1546"/>
      <c r="I6" s="1546"/>
      <c r="J6" s="1546"/>
      <c r="K6" s="1546"/>
      <c r="L6" s="1546"/>
      <c r="M6" s="1546"/>
      <c r="N6" s="1546"/>
      <c r="O6" s="1546"/>
      <c r="P6" s="1546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</row>
    <row r="7" spans="1:92" ht="15" x14ac:dyDescent="0.2">
      <c r="A7" s="1079"/>
      <c r="B7" s="1079"/>
      <c r="C7" s="1079"/>
      <c r="D7" s="1079"/>
      <c r="E7" s="1079"/>
      <c r="F7" s="1079"/>
      <c r="G7" s="1079"/>
      <c r="H7" s="1079"/>
      <c r="I7" s="1079"/>
      <c r="J7" s="1079"/>
      <c r="K7" s="1079"/>
      <c r="L7" s="1079"/>
      <c r="M7" s="1079"/>
      <c r="N7" s="1079"/>
      <c r="O7" s="1079"/>
      <c r="P7" s="1079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</row>
    <row r="8" spans="1:92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CG8" s="582"/>
      <c r="CH8" s="582"/>
      <c r="CI8" s="582"/>
      <c r="CJ8" s="582"/>
      <c r="CK8" s="582"/>
      <c r="CL8" s="582"/>
      <c r="CM8" s="582"/>
      <c r="CN8" s="582"/>
    </row>
    <row r="9" spans="1:92" ht="14.25" customHeight="1" x14ac:dyDescent="0.2">
      <c r="A9" s="1549" t="s">
        <v>3</v>
      </c>
      <c r="B9" s="1514"/>
      <c r="C9" s="1429" t="s">
        <v>4</v>
      </c>
      <c r="D9" s="1551" t="s">
        <v>5</v>
      </c>
      <c r="E9" s="1552"/>
      <c r="F9" s="1552"/>
      <c r="G9" s="1552"/>
      <c r="H9" s="1552"/>
      <c r="I9" s="1552"/>
      <c r="J9" s="1552"/>
      <c r="K9" s="1552"/>
      <c r="L9" s="1553"/>
      <c r="M9" s="1425" t="s">
        <v>185</v>
      </c>
      <c r="N9" s="1425" t="s">
        <v>186</v>
      </c>
      <c r="O9" s="1425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CG9" s="582"/>
      <c r="CH9" s="582"/>
      <c r="CI9" s="582"/>
      <c r="CJ9" s="582"/>
      <c r="CK9" s="582"/>
      <c r="CL9" s="582"/>
      <c r="CM9" s="582"/>
      <c r="CN9" s="582"/>
    </row>
    <row r="10" spans="1:92" ht="21" x14ac:dyDescent="0.2">
      <c r="A10" s="1550"/>
      <c r="B10" s="1518"/>
      <c r="C10" s="1430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427"/>
      <c r="N10" s="1427"/>
      <c r="O10" s="1427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CG10" s="582"/>
      <c r="CH10" s="582"/>
      <c r="CI10" s="582"/>
      <c r="CJ10" s="582"/>
      <c r="CK10" s="582"/>
      <c r="CL10" s="582"/>
      <c r="CM10" s="582"/>
      <c r="CN10" s="582"/>
    </row>
    <row r="11" spans="1:92" x14ac:dyDescent="0.2">
      <c r="A11" s="1547" t="s">
        <v>189</v>
      </c>
      <c r="B11" s="1548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CD11" s="569" t="str">
        <f>IF(C11&gt;=[10]A03!C77,"","Total Gestantes ingresadas a control prenatal debe ser MAYOR o IGUAL que el Total de Evaluaciones a Gestantes de REM A03 Sección B2")</f>
        <v/>
      </c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</row>
    <row r="12" spans="1:92" x14ac:dyDescent="0.2">
      <c r="A12" s="1543" t="s">
        <v>15</v>
      </c>
      <c r="B12" s="1543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CD12" s="569" t="str">
        <f>IF(C11&lt;C12," Total Gestantes debe ser Mayor a primigestas","")</f>
        <v/>
      </c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</row>
    <row r="13" spans="1:92" x14ac:dyDescent="0.2">
      <c r="A13" s="1533" t="s">
        <v>16</v>
      </c>
      <c r="B13" s="1534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CD13" s="569" t="str">
        <f>IF(C11&lt;C13,"  Total Gestantes debe ser Mayor que Gestantes Ingresadas Antes De Las 14 Semanas","")</f>
        <v/>
      </c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</row>
    <row r="14" spans="1:92" x14ac:dyDescent="0.2">
      <c r="A14" s="1533" t="s">
        <v>17</v>
      </c>
      <c r="B14" s="1534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CD14" s="569" t="str">
        <f>IF(C11&lt;C14,"  Total Gestantes debe ser Mayor que Gestantes con Eco Antes De Las 20 Semanas","")</f>
        <v/>
      </c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</row>
    <row r="15" spans="1:92" x14ac:dyDescent="0.2">
      <c r="A15" s="1544" t="s">
        <v>18</v>
      </c>
      <c r="B15" s="1545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CD15" s="569" t="str">
        <f>IF(C11&lt;C15," Total Gestantes debe ser Mayor Que  Gestantes Con Embarazo No Planificado","")</f>
        <v/>
      </c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</row>
    <row r="16" spans="1:92" x14ac:dyDescent="0.2">
      <c r="A16" s="1531" t="s">
        <v>191</v>
      </c>
      <c r="B16" s="1532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</row>
    <row r="17" spans="1:92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CG17" s="582"/>
      <c r="CH17" s="582"/>
      <c r="CI17" s="582"/>
      <c r="CJ17" s="582"/>
      <c r="CK17" s="582"/>
      <c r="CL17" s="582"/>
      <c r="CM17" s="582"/>
      <c r="CN17" s="582"/>
    </row>
    <row r="18" spans="1:92" x14ac:dyDescent="0.2">
      <c r="A18" s="1408" t="s">
        <v>20</v>
      </c>
      <c r="B18" s="1410"/>
      <c r="C18" s="1425" t="s">
        <v>21</v>
      </c>
      <c r="D18" s="1425" t="s">
        <v>192</v>
      </c>
      <c r="E18" s="1425" t="s">
        <v>193</v>
      </c>
      <c r="F18" s="1425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CG18" s="582"/>
      <c r="CH18" s="582"/>
      <c r="CI18" s="582"/>
      <c r="CJ18" s="582"/>
      <c r="CK18" s="582"/>
      <c r="CL18" s="582"/>
      <c r="CM18" s="582"/>
      <c r="CN18" s="582"/>
    </row>
    <row r="19" spans="1:92" ht="18.75" customHeight="1" x14ac:dyDescent="0.2">
      <c r="A19" s="1411"/>
      <c r="B19" s="1413"/>
      <c r="C19" s="1427"/>
      <c r="D19" s="1427"/>
      <c r="E19" s="1427"/>
      <c r="F19" s="1427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CG19" s="582"/>
      <c r="CH19" s="582"/>
      <c r="CI19" s="582"/>
      <c r="CJ19" s="582"/>
      <c r="CK19" s="582"/>
      <c r="CL19" s="582"/>
      <c r="CM19" s="582"/>
      <c r="CN19" s="582"/>
    </row>
    <row r="20" spans="1:92" x14ac:dyDescent="0.2">
      <c r="A20" s="1556" t="s">
        <v>22</v>
      </c>
      <c r="B20" s="1557"/>
      <c r="C20" s="613">
        <v>71</v>
      </c>
      <c r="D20" s="613">
        <v>1</v>
      </c>
      <c r="E20" s="613">
        <v>3</v>
      </c>
      <c r="F20" s="613">
        <v>1</v>
      </c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CD20" s="569" t="str">
        <f>IF(AND(SUM(C21:C30)&lt;&gt;0,C20=0),"Debe ingresar el total de gestantes Ingresadas a ARO","")</f>
        <v/>
      </c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</row>
    <row r="21" spans="1:92" x14ac:dyDescent="0.2">
      <c r="A21" s="1558" t="s">
        <v>195</v>
      </c>
      <c r="B21" s="1559"/>
      <c r="C21" s="616"/>
      <c r="D21" s="616"/>
      <c r="E21" s="616"/>
      <c r="F21" s="616"/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</row>
    <row r="22" spans="1:92" ht="14.25" customHeight="1" x14ac:dyDescent="0.2">
      <c r="A22" s="1533" t="s">
        <v>196</v>
      </c>
      <c r="B22" s="1534"/>
      <c r="C22" s="617">
        <v>6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</row>
    <row r="23" spans="1:92" ht="14.25" customHeight="1" x14ac:dyDescent="0.2">
      <c r="A23" s="1533" t="s">
        <v>197</v>
      </c>
      <c r="B23" s="1534"/>
      <c r="C23" s="617">
        <v>14</v>
      </c>
      <c r="D23" s="617">
        <v>1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</row>
    <row r="24" spans="1:92" ht="14.25" customHeight="1" x14ac:dyDescent="0.2">
      <c r="A24" s="1554" t="s">
        <v>198</v>
      </c>
      <c r="B24" s="1555"/>
      <c r="C24" s="617">
        <v>3</v>
      </c>
      <c r="D24" s="617">
        <v>0</v>
      </c>
      <c r="E24" s="617">
        <v>0</v>
      </c>
      <c r="F24" s="617">
        <v>1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</row>
    <row r="25" spans="1:92" x14ac:dyDescent="0.2">
      <c r="A25" s="1554" t="s">
        <v>23</v>
      </c>
      <c r="B25" s="1555"/>
      <c r="C25" s="617"/>
      <c r="D25" s="617"/>
      <c r="E25" s="617"/>
      <c r="F25" s="617"/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</row>
    <row r="26" spans="1:92" x14ac:dyDescent="0.2">
      <c r="A26" s="1554" t="s">
        <v>24</v>
      </c>
      <c r="B26" s="1555"/>
      <c r="C26" s="617"/>
      <c r="D26" s="617"/>
      <c r="E26" s="617"/>
      <c r="F26" s="617"/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</row>
    <row r="27" spans="1:92" x14ac:dyDescent="0.2">
      <c r="A27" s="1554" t="s">
        <v>199</v>
      </c>
      <c r="B27" s="1555"/>
      <c r="C27" s="617">
        <v>8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</row>
    <row r="28" spans="1:92" x14ac:dyDescent="0.2">
      <c r="A28" s="1554" t="s">
        <v>200</v>
      </c>
      <c r="B28" s="1555"/>
      <c r="C28" s="617">
        <v>7</v>
      </c>
      <c r="D28" s="617">
        <v>0</v>
      </c>
      <c r="E28" s="617">
        <v>0</v>
      </c>
      <c r="F28" s="617">
        <v>0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</row>
    <row r="29" spans="1:92" x14ac:dyDescent="0.2">
      <c r="A29" s="1560" t="s">
        <v>201</v>
      </c>
      <c r="B29" s="1561"/>
      <c r="C29" s="617"/>
      <c r="D29" s="617"/>
      <c r="E29" s="617"/>
      <c r="F29" s="617"/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</row>
    <row r="30" spans="1:92" ht="14.25" customHeight="1" x14ac:dyDescent="0.2">
      <c r="A30" s="1562" t="s">
        <v>202</v>
      </c>
      <c r="B30" s="1563"/>
      <c r="C30" s="618">
        <v>33</v>
      </c>
      <c r="D30" s="618">
        <v>0</v>
      </c>
      <c r="E30" s="618">
        <v>3</v>
      </c>
      <c r="F30" s="618">
        <v>0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</row>
    <row r="31" spans="1:92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CG31" s="582"/>
      <c r="CH31" s="582"/>
      <c r="CI31" s="582"/>
      <c r="CJ31" s="582"/>
      <c r="CK31" s="582"/>
      <c r="CL31" s="582"/>
      <c r="CM31" s="582"/>
      <c r="CN31" s="582"/>
    </row>
    <row r="32" spans="1:92" x14ac:dyDescent="0.2">
      <c r="A32" s="1549" t="s">
        <v>26</v>
      </c>
      <c r="B32" s="1514"/>
      <c r="C32" s="1429" t="s">
        <v>4</v>
      </c>
      <c r="D32" s="1551" t="s">
        <v>5</v>
      </c>
      <c r="E32" s="1552"/>
      <c r="F32" s="1552"/>
      <c r="G32" s="1552"/>
      <c r="H32" s="1552"/>
      <c r="I32" s="1552"/>
      <c r="J32" s="1552"/>
      <c r="K32" s="1552"/>
      <c r="L32" s="1553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CG32" s="582"/>
      <c r="CH32" s="582"/>
      <c r="CI32" s="582"/>
      <c r="CJ32" s="582"/>
      <c r="CK32" s="582"/>
      <c r="CL32" s="582"/>
      <c r="CM32" s="582"/>
      <c r="CN32" s="582"/>
    </row>
    <row r="33" spans="1:92" ht="21" x14ac:dyDescent="0.2">
      <c r="A33" s="1550"/>
      <c r="B33" s="1518"/>
      <c r="C33" s="1430"/>
      <c r="D33" s="1080" t="s">
        <v>6</v>
      </c>
      <c r="E33" s="1068" t="s">
        <v>7</v>
      </c>
      <c r="F33" s="1068" t="s">
        <v>8</v>
      </c>
      <c r="G33" s="1068" t="s">
        <v>9</v>
      </c>
      <c r="H33" s="1068" t="s">
        <v>10</v>
      </c>
      <c r="I33" s="1068" t="s">
        <v>11</v>
      </c>
      <c r="J33" s="1068" t="s">
        <v>12</v>
      </c>
      <c r="K33" s="1068" t="s">
        <v>13</v>
      </c>
      <c r="L33" s="1068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CG33" s="582"/>
      <c r="CH33" s="582"/>
      <c r="CI33" s="582"/>
      <c r="CJ33" s="582"/>
      <c r="CK33" s="582"/>
      <c r="CL33" s="582"/>
      <c r="CM33" s="582"/>
      <c r="CN33" s="582"/>
    </row>
    <row r="34" spans="1:92" x14ac:dyDescent="0.2">
      <c r="A34" s="1421" t="s">
        <v>27</v>
      </c>
      <c r="B34" s="1421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CG34" s="582"/>
      <c r="CH34" s="582"/>
      <c r="CI34" s="582"/>
      <c r="CJ34" s="582"/>
      <c r="CK34" s="582"/>
      <c r="CL34" s="582"/>
      <c r="CM34" s="582"/>
      <c r="CN34" s="582"/>
    </row>
    <row r="35" spans="1:92" x14ac:dyDescent="0.2">
      <c r="A35" s="1564" t="s">
        <v>203</v>
      </c>
      <c r="B35" s="1565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CG35" s="582"/>
      <c r="CH35" s="582"/>
      <c r="CI35" s="582"/>
      <c r="CJ35" s="582"/>
      <c r="CK35" s="582"/>
      <c r="CL35" s="582"/>
      <c r="CM35" s="582"/>
      <c r="CN35" s="582"/>
    </row>
    <row r="36" spans="1:92" x14ac:dyDescent="0.2">
      <c r="A36" s="1566" t="s">
        <v>204</v>
      </c>
      <c r="B36" s="1567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CG36" s="582"/>
      <c r="CH36" s="582"/>
      <c r="CI36" s="582"/>
      <c r="CJ36" s="582"/>
      <c r="CK36" s="582"/>
      <c r="CL36" s="582"/>
      <c r="CM36" s="582"/>
      <c r="CN36" s="582"/>
    </row>
    <row r="37" spans="1:92" x14ac:dyDescent="0.2">
      <c r="A37" s="1468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CG37" s="582"/>
      <c r="CH37" s="582"/>
      <c r="CI37" s="582"/>
      <c r="CJ37" s="582"/>
      <c r="CK37" s="582"/>
      <c r="CL37" s="582"/>
      <c r="CM37" s="582"/>
      <c r="CN37" s="582"/>
    </row>
    <row r="38" spans="1:92" x14ac:dyDescent="0.2">
      <c r="A38" s="1568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CG38" s="582"/>
      <c r="CH38" s="582"/>
      <c r="CI38" s="582"/>
      <c r="CJ38" s="582"/>
      <c r="CK38" s="582"/>
      <c r="CL38" s="582"/>
      <c r="CM38" s="582"/>
      <c r="CN38" s="582"/>
    </row>
    <row r="39" spans="1:92" x14ac:dyDescent="0.2">
      <c r="A39" s="1568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CG39" s="582"/>
      <c r="CH39" s="582"/>
      <c r="CI39" s="582"/>
      <c r="CJ39" s="582"/>
      <c r="CK39" s="582"/>
      <c r="CL39" s="582"/>
      <c r="CM39" s="582"/>
      <c r="CN39" s="582"/>
    </row>
    <row r="40" spans="1:92" x14ac:dyDescent="0.2">
      <c r="A40" s="1568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CG40" s="582"/>
      <c r="CH40" s="582"/>
      <c r="CI40" s="582"/>
      <c r="CJ40" s="582"/>
      <c r="CK40" s="582"/>
      <c r="CL40" s="582"/>
      <c r="CM40" s="582"/>
      <c r="CN40" s="582"/>
    </row>
    <row r="41" spans="1:92" x14ac:dyDescent="0.2">
      <c r="A41" s="1469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CG41" s="582"/>
      <c r="CH41" s="582"/>
      <c r="CI41" s="582"/>
      <c r="CJ41" s="582"/>
      <c r="CK41" s="582"/>
      <c r="CL41" s="582"/>
      <c r="CM41" s="582"/>
      <c r="CN41" s="582"/>
    </row>
    <row r="42" spans="1:92" x14ac:dyDescent="0.2">
      <c r="A42" s="1569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CG42" s="582"/>
      <c r="CH42" s="582"/>
      <c r="CI42" s="582"/>
      <c r="CJ42" s="582"/>
      <c r="CK42" s="582"/>
      <c r="CL42" s="582"/>
      <c r="CM42" s="582"/>
      <c r="CN42" s="582"/>
    </row>
    <row r="43" spans="1:92" ht="15" thickBot="1" x14ac:dyDescent="0.25">
      <c r="A43" s="1570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CG43" s="582"/>
      <c r="CH43" s="582"/>
      <c r="CI43" s="582"/>
      <c r="CJ43" s="582"/>
      <c r="CK43" s="582"/>
      <c r="CL43" s="582"/>
      <c r="CM43" s="582"/>
      <c r="CN43" s="582"/>
    </row>
    <row r="44" spans="1:92" ht="15" thickTop="1" x14ac:dyDescent="0.2">
      <c r="A44" s="1571" t="s">
        <v>212</v>
      </c>
      <c r="B44" s="1572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CG44" s="582"/>
      <c r="CH44" s="582"/>
      <c r="CI44" s="582"/>
      <c r="CJ44" s="582"/>
      <c r="CK44" s="582"/>
      <c r="CL44" s="582"/>
      <c r="CM44" s="582"/>
      <c r="CN44" s="582"/>
    </row>
    <row r="45" spans="1:92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CG45" s="582"/>
      <c r="CH45" s="582"/>
      <c r="CI45" s="582"/>
      <c r="CJ45" s="582"/>
      <c r="CK45" s="582"/>
      <c r="CL45" s="582"/>
      <c r="CM45" s="582"/>
      <c r="CN45" s="582"/>
    </row>
    <row r="46" spans="1:92" x14ac:dyDescent="0.2">
      <c r="A46" s="1071" t="s">
        <v>32</v>
      </c>
      <c r="B46" s="1080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CG46" s="582"/>
      <c r="CH46" s="582"/>
      <c r="CI46" s="582"/>
      <c r="CJ46" s="582"/>
      <c r="CK46" s="582"/>
      <c r="CL46" s="582"/>
      <c r="CM46" s="582"/>
      <c r="CN46" s="582"/>
    </row>
    <row r="47" spans="1:92" x14ac:dyDescent="0.2">
      <c r="A47" s="1085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CG47" s="582"/>
      <c r="CH47" s="582"/>
      <c r="CI47" s="582"/>
      <c r="CJ47" s="582"/>
      <c r="CK47" s="582"/>
      <c r="CL47" s="582"/>
      <c r="CM47" s="582"/>
      <c r="CN47" s="582"/>
    </row>
    <row r="48" spans="1:92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CG48" s="582"/>
      <c r="CH48" s="582"/>
      <c r="CI48" s="582"/>
      <c r="CJ48" s="582"/>
      <c r="CK48" s="582"/>
      <c r="CL48" s="582"/>
      <c r="CM48" s="582"/>
      <c r="CN48" s="582"/>
    </row>
    <row r="49" spans="1:92" x14ac:dyDescent="0.2">
      <c r="A49" s="1422" t="s">
        <v>36</v>
      </c>
      <c r="B49" s="1424"/>
      <c r="C49" s="1080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CG49" s="582"/>
      <c r="CH49" s="582"/>
      <c r="CI49" s="582"/>
      <c r="CJ49" s="582"/>
      <c r="CK49" s="582"/>
      <c r="CL49" s="582"/>
      <c r="CM49" s="582"/>
      <c r="CN49" s="582"/>
    </row>
    <row r="50" spans="1:92" x14ac:dyDescent="0.2">
      <c r="A50" s="1538" t="s">
        <v>39</v>
      </c>
      <c r="B50" s="1539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CA50" s="569" t="str">
        <f>IF(AND(([10]A01!$C18+[10]A01!$C19+[10]A01!$C20+[10]A01!$C21+[10]A01!$F31+[10]A01!$F32+[10]A01!$F33)&lt;&gt;0,D50=0,E50=""),"Observacion : En A01 existen contoles no ingresados, Revisar","")</f>
        <v/>
      </c>
      <c r="CG50" s="582"/>
      <c r="CH50" s="582"/>
      <c r="CI50" s="582"/>
      <c r="CJ50" s="582"/>
      <c r="CK50" s="582"/>
      <c r="CL50" s="582"/>
      <c r="CM50" s="582"/>
      <c r="CN50" s="582"/>
    </row>
    <row r="51" spans="1:92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CG51" s="582"/>
      <c r="CH51" s="582"/>
      <c r="CI51" s="582"/>
      <c r="CJ51" s="582"/>
      <c r="CK51" s="582"/>
      <c r="CL51" s="582"/>
      <c r="CM51" s="582"/>
      <c r="CN51" s="582"/>
    </row>
    <row r="52" spans="1:92" ht="14.25" customHeight="1" x14ac:dyDescent="0.2">
      <c r="A52" s="1408" t="s">
        <v>40</v>
      </c>
      <c r="B52" s="1410"/>
      <c r="C52" s="1408" t="s">
        <v>41</v>
      </c>
      <c r="D52" s="1409"/>
      <c r="E52" s="1410"/>
      <c r="F52" s="1428" t="s">
        <v>34</v>
      </c>
      <c r="G52" s="1428"/>
      <c r="H52" s="1428"/>
      <c r="I52" s="1428"/>
      <c r="J52" s="1428"/>
      <c r="K52" s="1428"/>
      <c r="L52" s="1428"/>
      <c r="M52" s="1428"/>
      <c r="N52" s="1428"/>
      <c r="O52" s="1428"/>
      <c r="P52" s="1428"/>
      <c r="Q52" s="1415"/>
      <c r="R52" s="1535" t="s">
        <v>214</v>
      </c>
      <c r="S52" s="1536"/>
      <c r="T52" s="1536"/>
      <c r="U52" s="1536"/>
      <c r="V52" s="1537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CG52" s="582"/>
      <c r="CH52" s="582"/>
      <c r="CI52" s="582"/>
      <c r="CJ52" s="582"/>
      <c r="CK52" s="582"/>
      <c r="CL52" s="582"/>
      <c r="CM52" s="582"/>
      <c r="CN52" s="582"/>
    </row>
    <row r="53" spans="1:92" ht="22.5" customHeight="1" x14ac:dyDescent="0.2">
      <c r="A53" s="1419"/>
      <c r="B53" s="1420"/>
      <c r="C53" s="1411"/>
      <c r="D53" s="1412"/>
      <c r="E53" s="1413"/>
      <c r="F53" s="1414" t="s">
        <v>42</v>
      </c>
      <c r="G53" s="1415"/>
      <c r="H53" s="1414" t="s">
        <v>43</v>
      </c>
      <c r="I53" s="1415"/>
      <c r="J53" s="1414" t="s">
        <v>44</v>
      </c>
      <c r="K53" s="1415"/>
      <c r="L53" s="1414" t="s">
        <v>45</v>
      </c>
      <c r="M53" s="1415"/>
      <c r="N53" s="1414" t="s">
        <v>46</v>
      </c>
      <c r="O53" s="1415"/>
      <c r="P53" s="1414" t="s">
        <v>47</v>
      </c>
      <c r="Q53" s="1415"/>
      <c r="R53" s="1414" t="s">
        <v>53</v>
      </c>
      <c r="S53" s="1415"/>
      <c r="T53" s="1425" t="s">
        <v>215</v>
      </c>
      <c r="U53" s="1414" t="s">
        <v>54</v>
      </c>
      <c r="V53" s="1415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CG53" s="582"/>
      <c r="CH53" s="582"/>
      <c r="CI53" s="582"/>
      <c r="CJ53" s="582"/>
      <c r="CK53" s="582"/>
      <c r="CL53" s="582"/>
      <c r="CM53" s="582"/>
      <c r="CN53" s="582"/>
    </row>
    <row r="54" spans="1:92" ht="31.5" x14ac:dyDescent="0.2">
      <c r="A54" s="1411"/>
      <c r="B54" s="1413"/>
      <c r="C54" s="1067" t="s">
        <v>149</v>
      </c>
      <c r="D54" s="1081" t="s">
        <v>30</v>
      </c>
      <c r="E54" s="1061" t="s">
        <v>48</v>
      </c>
      <c r="F54" s="1070" t="s">
        <v>30</v>
      </c>
      <c r="G54" s="1072" t="s">
        <v>48</v>
      </c>
      <c r="H54" s="1070" t="s">
        <v>30</v>
      </c>
      <c r="I54" s="1072" t="s">
        <v>48</v>
      </c>
      <c r="J54" s="1070" t="s">
        <v>30</v>
      </c>
      <c r="K54" s="1072" t="s">
        <v>48</v>
      </c>
      <c r="L54" s="1070" t="s">
        <v>30</v>
      </c>
      <c r="M54" s="1072" t="s">
        <v>48</v>
      </c>
      <c r="N54" s="1070" t="s">
        <v>30</v>
      </c>
      <c r="O54" s="1072" t="s">
        <v>48</v>
      </c>
      <c r="P54" s="1070" t="s">
        <v>30</v>
      </c>
      <c r="Q54" s="1072" t="s">
        <v>48</v>
      </c>
      <c r="R54" s="1081" t="s">
        <v>216</v>
      </c>
      <c r="S54" s="1081" t="s">
        <v>217</v>
      </c>
      <c r="T54" s="1427"/>
      <c r="U54" s="1071" t="s">
        <v>218</v>
      </c>
      <c r="V54" s="1081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CG54" s="582"/>
      <c r="CH54" s="582"/>
      <c r="CI54" s="582"/>
      <c r="CJ54" s="582"/>
      <c r="CK54" s="582"/>
      <c r="CL54" s="582"/>
      <c r="CM54" s="582"/>
      <c r="CN54" s="582"/>
    </row>
    <row r="55" spans="1:92" x14ac:dyDescent="0.2">
      <c r="A55" s="1573" t="s">
        <v>49</v>
      </c>
      <c r="B55" s="1574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CG55" s="582"/>
      <c r="CH55" s="582"/>
      <c r="CI55" s="582"/>
      <c r="CJ55" s="582"/>
      <c r="CK55" s="582"/>
      <c r="CL55" s="582"/>
      <c r="CM55" s="582"/>
      <c r="CN55" s="582"/>
    </row>
    <row r="56" spans="1:92" x14ac:dyDescent="0.2">
      <c r="A56" s="1511" t="s">
        <v>50</v>
      </c>
      <c r="B56" s="1513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CG56" s="582"/>
      <c r="CH56" s="582"/>
      <c r="CI56" s="582"/>
      <c r="CJ56" s="582"/>
      <c r="CK56" s="582"/>
      <c r="CL56" s="582"/>
      <c r="CM56" s="582"/>
      <c r="CN56" s="582"/>
    </row>
    <row r="57" spans="1:92" x14ac:dyDescent="0.2">
      <c r="A57" s="1511" t="s">
        <v>51</v>
      </c>
      <c r="B57" s="1513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CG57" s="582"/>
      <c r="CH57" s="582"/>
      <c r="CI57" s="582"/>
      <c r="CJ57" s="582"/>
      <c r="CK57" s="582"/>
      <c r="CL57" s="582"/>
      <c r="CM57" s="582"/>
      <c r="CN57" s="582"/>
    </row>
    <row r="58" spans="1:92" ht="15" customHeight="1" x14ac:dyDescent="0.2">
      <c r="A58" s="1442" t="s">
        <v>220</v>
      </c>
      <c r="B58" s="1444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CG58" s="582"/>
      <c r="CH58" s="582"/>
      <c r="CI58" s="582"/>
      <c r="CJ58" s="582"/>
      <c r="CK58" s="582"/>
      <c r="CL58" s="582"/>
      <c r="CM58" s="582"/>
      <c r="CN58" s="582"/>
    </row>
    <row r="59" spans="1:92" x14ac:dyDescent="0.2">
      <c r="A59" s="1575" t="s">
        <v>52</v>
      </c>
      <c r="B59" s="1576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CG59" s="582"/>
      <c r="CH59" s="582"/>
      <c r="CI59" s="582"/>
      <c r="CJ59" s="582"/>
      <c r="CK59" s="582"/>
      <c r="CL59" s="582"/>
      <c r="CM59" s="582"/>
      <c r="CN59" s="582"/>
    </row>
    <row r="60" spans="1:92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CG60" s="582"/>
      <c r="CH60" s="582"/>
      <c r="CI60" s="582"/>
      <c r="CJ60" s="582"/>
      <c r="CK60" s="582"/>
      <c r="CL60" s="582"/>
      <c r="CM60" s="582"/>
      <c r="CN60" s="582"/>
    </row>
    <row r="61" spans="1:92" ht="15" customHeight="1" x14ac:dyDescent="0.2">
      <c r="A61" s="1549" t="s">
        <v>222</v>
      </c>
      <c r="B61" s="1514"/>
      <c r="C61" s="1578" t="s">
        <v>33</v>
      </c>
      <c r="D61" s="1579"/>
      <c r="E61" s="1580"/>
      <c r="F61" s="1414" t="s">
        <v>223</v>
      </c>
      <c r="G61" s="1428"/>
      <c r="H61" s="1428"/>
      <c r="I61" s="1428"/>
      <c r="J61" s="1428"/>
      <c r="K61" s="1428"/>
      <c r="L61" s="1428"/>
      <c r="M61" s="1428"/>
      <c r="N61" s="1428"/>
      <c r="O61" s="1428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CG61" s="582"/>
      <c r="CH61" s="582"/>
      <c r="CI61" s="582"/>
      <c r="CJ61" s="582"/>
      <c r="CK61" s="582"/>
      <c r="CL61" s="582"/>
      <c r="CM61" s="582"/>
      <c r="CN61" s="582"/>
    </row>
    <row r="62" spans="1:92" x14ac:dyDescent="0.2">
      <c r="A62" s="1577"/>
      <c r="B62" s="1515"/>
      <c r="C62" s="1541"/>
      <c r="D62" s="1581"/>
      <c r="E62" s="1542"/>
      <c r="F62" s="1414" t="s">
        <v>224</v>
      </c>
      <c r="G62" s="1415"/>
      <c r="H62" s="1414" t="s">
        <v>225</v>
      </c>
      <c r="I62" s="1415"/>
      <c r="J62" s="1414" t="s">
        <v>226</v>
      </c>
      <c r="K62" s="1415"/>
      <c r="L62" s="1414" t="s">
        <v>227</v>
      </c>
      <c r="M62" s="1415"/>
      <c r="N62" s="1422" t="s">
        <v>8</v>
      </c>
      <c r="O62" s="1424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CG62" s="582"/>
      <c r="CH62" s="582"/>
      <c r="CI62" s="582"/>
      <c r="CJ62" s="582"/>
      <c r="CK62" s="582"/>
      <c r="CL62" s="582"/>
      <c r="CM62" s="582"/>
      <c r="CN62" s="582"/>
    </row>
    <row r="63" spans="1:92" x14ac:dyDescent="0.2">
      <c r="A63" s="1550"/>
      <c r="B63" s="1518"/>
      <c r="C63" s="1062" t="s">
        <v>149</v>
      </c>
      <c r="D63" s="1081" t="s">
        <v>30</v>
      </c>
      <c r="E63" s="1081" t="s">
        <v>48</v>
      </c>
      <c r="F63" s="1081" t="s">
        <v>30</v>
      </c>
      <c r="G63" s="1081" t="s">
        <v>48</v>
      </c>
      <c r="H63" s="1081" t="s">
        <v>30</v>
      </c>
      <c r="I63" s="1081" t="s">
        <v>48</v>
      </c>
      <c r="J63" s="1081" t="s">
        <v>30</v>
      </c>
      <c r="K63" s="1081" t="s">
        <v>48</v>
      </c>
      <c r="L63" s="1081" t="s">
        <v>30</v>
      </c>
      <c r="M63" s="1081" t="s">
        <v>48</v>
      </c>
      <c r="N63" s="1081" t="s">
        <v>30</v>
      </c>
      <c r="O63" s="1081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CG63" s="582"/>
      <c r="CH63" s="582"/>
      <c r="CI63" s="582"/>
      <c r="CJ63" s="582"/>
      <c r="CK63" s="582"/>
      <c r="CL63" s="582"/>
      <c r="CM63" s="582"/>
      <c r="CN63" s="582"/>
    </row>
    <row r="64" spans="1:92" ht="15" customHeight="1" x14ac:dyDescent="0.2">
      <c r="A64" s="1414" t="s">
        <v>34</v>
      </c>
      <c r="B64" s="1415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CG64" s="582"/>
      <c r="CH64" s="582"/>
      <c r="CI64" s="582"/>
      <c r="CJ64" s="582"/>
      <c r="CK64" s="582"/>
      <c r="CL64" s="582"/>
      <c r="CM64" s="582"/>
      <c r="CN64" s="582"/>
    </row>
    <row r="65" spans="1:92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CG65" s="582"/>
      <c r="CH65" s="582"/>
      <c r="CI65" s="582"/>
      <c r="CJ65" s="582"/>
      <c r="CK65" s="582"/>
      <c r="CL65" s="582"/>
      <c r="CM65" s="582"/>
      <c r="CN65" s="582"/>
    </row>
    <row r="66" spans="1:92" ht="14.25" customHeight="1" x14ac:dyDescent="0.2">
      <c r="A66" s="1408" t="s">
        <v>32</v>
      </c>
      <c r="B66" s="1410"/>
      <c r="C66" s="1408" t="s">
        <v>33</v>
      </c>
      <c r="D66" s="1409"/>
      <c r="E66" s="1410"/>
      <c r="F66" s="1436" t="s">
        <v>34</v>
      </c>
      <c r="G66" s="1437"/>
      <c r="H66" s="1437"/>
      <c r="I66" s="1437"/>
      <c r="J66" s="1437"/>
      <c r="K66" s="1437"/>
      <c r="L66" s="1437"/>
      <c r="M66" s="1437"/>
      <c r="N66" s="1437"/>
      <c r="O66" s="1437"/>
      <c r="P66" s="1437"/>
      <c r="Q66" s="1437"/>
      <c r="R66" s="1437"/>
      <c r="S66" s="1437"/>
      <c r="T66" s="1437"/>
      <c r="U66" s="1437"/>
      <c r="V66" s="1437"/>
      <c r="W66" s="1437"/>
      <c r="X66" s="1437"/>
      <c r="Y66" s="1437"/>
      <c r="Z66" s="1437"/>
      <c r="AA66" s="1437"/>
      <c r="AB66" s="1437"/>
      <c r="AC66" s="1437"/>
      <c r="AD66" s="1437"/>
      <c r="AE66" s="1437"/>
      <c r="AF66" s="1437"/>
      <c r="AG66" s="1438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CG66" s="582"/>
      <c r="CH66" s="582"/>
      <c r="CI66" s="582"/>
      <c r="CJ66" s="582"/>
      <c r="CK66" s="582"/>
      <c r="CL66" s="582"/>
      <c r="CM66" s="582"/>
      <c r="CN66" s="582"/>
    </row>
    <row r="67" spans="1:92" x14ac:dyDescent="0.2">
      <c r="A67" s="1419"/>
      <c r="B67" s="1420"/>
      <c r="C67" s="1419"/>
      <c r="D67" s="1540"/>
      <c r="E67" s="1420"/>
      <c r="F67" s="1421" t="s">
        <v>57</v>
      </c>
      <c r="G67" s="1421"/>
      <c r="H67" s="1421" t="s">
        <v>58</v>
      </c>
      <c r="I67" s="1421"/>
      <c r="J67" s="1421" t="s">
        <v>59</v>
      </c>
      <c r="K67" s="1421"/>
      <c r="L67" s="1421" t="s">
        <v>60</v>
      </c>
      <c r="M67" s="1421"/>
      <c r="N67" s="1421" t="s">
        <v>61</v>
      </c>
      <c r="O67" s="1421"/>
      <c r="P67" s="1421" t="s">
        <v>62</v>
      </c>
      <c r="Q67" s="1421"/>
      <c r="R67" s="1421" t="s">
        <v>63</v>
      </c>
      <c r="S67" s="1421"/>
      <c r="T67" s="1421" t="s">
        <v>64</v>
      </c>
      <c r="U67" s="1421"/>
      <c r="V67" s="1421" t="s">
        <v>65</v>
      </c>
      <c r="W67" s="1421"/>
      <c r="X67" s="1421" t="s">
        <v>66</v>
      </c>
      <c r="Y67" s="1421"/>
      <c r="Z67" s="1414" t="s">
        <v>67</v>
      </c>
      <c r="AA67" s="1415"/>
      <c r="AB67" s="1414" t="s">
        <v>68</v>
      </c>
      <c r="AC67" s="1415"/>
      <c r="AD67" s="1414" t="s">
        <v>69</v>
      </c>
      <c r="AE67" s="1415"/>
      <c r="AF67" s="1414" t="s">
        <v>70</v>
      </c>
      <c r="AG67" s="1415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CG67" s="582"/>
      <c r="CH67" s="582"/>
      <c r="CI67" s="582"/>
      <c r="CJ67" s="582"/>
      <c r="CK67" s="582"/>
      <c r="CL67" s="582"/>
      <c r="CM67" s="582"/>
      <c r="CN67" s="582"/>
    </row>
    <row r="68" spans="1:92" x14ac:dyDescent="0.2">
      <c r="A68" s="1541"/>
      <c r="B68" s="1542"/>
      <c r="C68" s="1080" t="s">
        <v>149</v>
      </c>
      <c r="D68" s="1080" t="s">
        <v>30</v>
      </c>
      <c r="E68" s="1074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CG68" s="582"/>
      <c r="CH68" s="582"/>
      <c r="CI68" s="582"/>
      <c r="CJ68" s="582"/>
      <c r="CK68" s="582"/>
      <c r="CL68" s="582"/>
      <c r="CM68" s="582"/>
      <c r="CN68" s="582"/>
    </row>
    <row r="69" spans="1:92" x14ac:dyDescent="0.2">
      <c r="A69" s="1538" t="s">
        <v>71</v>
      </c>
      <c r="B69" s="1539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CG69" s="582"/>
      <c r="CH69" s="582"/>
      <c r="CI69" s="582"/>
      <c r="CJ69" s="582"/>
      <c r="CK69" s="582"/>
      <c r="CL69" s="582"/>
      <c r="CM69" s="582"/>
      <c r="CN69" s="582"/>
    </row>
    <row r="70" spans="1:92" x14ac:dyDescent="0.2">
      <c r="A70" s="1409" t="s">
        <v>72</v>
      </c>
      <c r="B70" s="1064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CG70" s="582"/>
      <c r="CH70" s="582"/>
      <c r="CI70" s="582"/>
      <c r="CJ70" s="582"/>
      <c r="CK70" s="582"/>
      <c r="CL70" s="582"/>
      <c r="CM70" s="582"/>
      <c r="CN70" s="582"/>
    </row>
    <row r="71" spans="1:92" x14ac:dyDescent="0.2">
      <c r="A71" s="1540"/>
      <c r="B71" s="1078" t="s">
        <v>74</v>
      </c>
      <c r="C71" s="648">
        <f t="shared" si="4"/>
        <v>6</v>
      </c>
      <c r="D71" s="648">
        <f t="shared" si="5"/>
        <v>1</v>
      </c>
      <c r="E71" s="648">
        <f t="shared" si="5"/>
        <v>5</v>
      </c>
      <c r="F71" s="617"/>
      <c r="G71" s="617"/>
      <c r="H71" s="617"/>
      <c r="I71" s="617"/>
      <c r="J71" s="617"/>
      <c r="K71" s="617"/>
      <c r="L71" s="617"/>
      <c r="M71" s="617"/>
      <c r="N71" s="617"/>
      <c r="O71" s="617"/>
      <c r="P71" s="617"/>
      <c r="Q71" s="617"/>
      <c r="R71" s="617"/>
      <c r="S71" s="617"/>
      <c r="T71" s="617"/>
      <c r="U71" s="617">
        <v>1</v>
      </c>
      <c r="V71" s="617"/>
      <c r="W71" s="617"/>
      <c r="X71" s="617"/>
      <c r="Y71" s="617">
        <v>1</v>
      </c>
      <c r="Z71" s="617"/>
      <c r="AA71" s="617"/>
      <c r="AB71" s="617">
        <v>1</v>
      </c>
      <c r="AC71" s="617">
        <v>3</v>
      </c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CG71" s="582"/>
      <c r="CH71" s="582"/>
      <c r="CI71" s="582"/>
      <c r="CJ71" s="582"/>
      <c r="CK71" s="582"/>
      <c r="CL71" s="582"/>
      <c r="CM71" s="582"/>
      <c r="CN71" s="582"/>
    </row>
    <row r="72" spans="1:92" x14ac:dyDescent="0.2">
      <c r="A72" s="1540"/>
      <c r="B72" s="1078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CG72" s="582"/>
      <c r="CH72" s="582"/>
      <c r="CI72" s="582"/>
      <c r="CJ72" s="582"/>
      <c r="CK72" s="582"/>
      <c r="CL72" s="582"/>
      <c r="CM72" s="582"/>
      <c r="CN72" s="582"/>
    </row>
    <row r="73" spans="1:92" ht="26.25" customHeight="1" x14ac:dyDescent="0.2">
      <c r="A73" s="1540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CG73" s="582"/>
      <c r="CH73" s="582"/>
      <c r="CI73" s="582"/>
      <c r="CJ73" s="582"/>
      <c r="CK73" s="582"/>
      <c r="CL73" s="582"/>
      <c r="CM73" s="582"/>
      <c r="CN73" s="582"/>
    </row>
    <row r="74" spans="1:92" x14ac:dyDescent="0.2">
      <c r="A74" s="1412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CG74" s="582"/>
      <c r="CH74" s="582"/>
      <c r="CI74" s="582"/>
      <c r="CJ74" s="582"/>
      <c r="CK74" s="582"/>
      <c r="CL74" s="582"/>
      <c r="CM74" s="582"/>
      <c r="CN74" s="582"/>
    </row>
    <row r="75" spans="1:92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CG75" s="582"/>
      <c r="CH75" s="582"/>
      <c r="CI75" s="582"/>
      <c r="CJ75" s="582"/>
      <c r="CK75" s="582"/>
      <c r="CL75" s="582"/>
      <c r="CM75" s="582"/>
      <c r="CN75" s="582"/>
    </row>
    <row r="76" spans="1:92" ht="14.25" customHeight="1" x14ac:dyDescent="0.2">
      <c r="A76" s="1408" t="s">
        <v>32</v>
      </c>
      <c r="B76" s="1410"/>
      <c r="C76" s="1425" t="s">
        <v>33</v>
      </c>
      <c r="D76" s="1425"/>
      <c r="E76" s="1425"/>
      <c r="F76" s="1448" t="s">
        <v>77</v>
      </c>
      <c r="G76" s="1448"/>
      <c r="H76" s="1448"/>
      <c r="I76" s="1448"/>
      <c r="J76" s="1448"/>
      <c r="K76" s="1448"/>
      <c r="L76" s="1448"/>
      <c r="M76" s="1448"/>
      <c r="N76" s="1448"/>
      <c r="O76" s="1448"/>
      <c r="P76" s="1448"/>
      <c r="Q76" s="1448"/>
      <c r="R76" s="1448"/>
      <c r="S76" s="1448"/>
      <c r="T76" s="1448"/>
      <c r="U76" s="1448"/>
      <c r="V76" s="1448"/>
      <c r="W76" s="1448"/>
      <c r="X76" s="1448"/>
      <c r="Y76" s="1448"/>
      <c r="Z76" s="1448"/>
      <c r="AA76" s="1448"/>
      <c r="AB76" s="1448"/>
      <c r="AC76" s="1448"/>
      <c r="AD76" s="1448"/>
      <c r="AE76" s="1448"/>
      <c r="AF76" s="1448"/>
      <c r="AG76" s="1448"/>
      <c r="AH76" s="1507" t="s">
        <v>230</v>
      </c>
      <c r="AI76" s="1507"/>
      <c r="AJ76" s="1507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CG76" s="582"/>
      <c r="CH76" s="582"/>
      <c r="CI76" s="582"/>
      <c r="CJ76" s="582"/>
      <c r="CK76" s="582"/>
      <c r="CL76" s="582"/>
      <c r="CM76" s="582"/>
      <c r="CN76" s="582"/>
    </row>
    <row r="77" spans="1:92" ht="14.25" customHeight="1" x14ac:dyDescent="0.2">
      <c r="A77" s="1419"/>
      <c r="B77" s="1420"/>
      <c r="C77" s="1426"/>
      <c r="D77" s="1426"/>
      <c r="E77" s="1426"/>
      <c r="F77" s="1421" t="s">
        <v>57</v>
      </c>
      <c r="G77" s="1421"/>
      <c r="H77" s="1421" t="s">
        <v>58</v>
      </c>
      <c r="I77" s="1421"/>
      <c r="J77" s="1475" t="s">
        <v>59</v>
      </c>
      <c r="K77" s="1475"/>
      <c r="L77" s="1475" t="s">
        <v>60</v>
      </c>
      <c r="M77" s="1475"/>
      <c r="N77" s="1475" t="s">
        <v>61</v>
      </c>
      <c r="O77" s="1475"/>
      <c r="P77" s="1475" t="s">
        <v>62</v>
      </c>
      <c r="Q77" s="1475"/>
      <c r="R77" s="1421" t="s">
        <v>63</v>
      </c>
      <c r="S77" s="1421"/>
      <c r="T77" s="1475" t="s">
        <v>64</v>
      </c>
      <c r="U77" s="1475"/>
      <c r="V77" s="1475" t="s">
        <v>65</v>
      </c>
      <c r="W77" s="1475"/>
      <c r="X77" s="1475" t="s">
        <v>66</v>
      </c>
      <c r="Y77" s="1475"/>
      <c r="Z77" s="1475" t="s">
        <v>67</v>
      </c>
      <c r="AA77" s="1475"/>
      <c r="AB77" s="1475" t="s">
        <v>68</v>
      </c>
      <c r="AC77" s="1475"/>
      <c r="AD77" s="1475" t="s">
        <v>69</v>
      </c>
      <c r="AE77" s="1475"/>
      <c r="AF77" s="1475" t="s">
        <v>70</v>
      </c>
      <c r="AG77" s="1475"/>
      <c r="AH77" s="1429" t="s">
        <v>231</v>
      </c>
      <c r="AI77" s="1429" t="s">
        <v>232</v>
      </c>
      <c r="AJ77" s="1429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CG77" s="582"/>
      <c r="CH77" s="582"/>
      <c r="CI77" s="582"/>
      <c r="CJ77" s="582"/>
      <c r="CK77" s="582"/>
      <c r="CL77" s="582"/>
      <c r="CM77" s="582"/>
      <c r="CN77" s="582"/>
    </row>
    <row r="78" spans="1:92" x14ac:dyDescent="0.2">
      <c r="A78" s="1541"/>
      <c r="B78" s="1542"/>
      <c r="C78" s="1080" t="s">
        <v>149</v>
      </c>
      <c r="D78" s="1080" t="s">
        <v>30</v>
      </c>
      <c r="E78" s="1080" t="s">
        <v>48</v>
      </c>
      <c r="F78" s="1076" t="s">
        <v>30</v>
      </c>
      <c r="G78" s="1076" t="s">
        <v>48</v>
      </c>
      <c r="H78" s="1076" t="s">
        <v>30</v>
      </c>
      <c r="I78" s="1076" t="s">
        <v>48</v>
      </c>
      <c r="J78" s="1076" t="s">
        <v>30</v>
      </c>
      <c r="K78" s="1076" t="s">
        <v>48</v>
      </c>
      <c r="L78" s="1076" t="s">
        <v>30</v>
      </c>
      <c r="M78" s="1076" t="s">
        <v>48</v>
      </c>
      <c r="N78" s="1076" t="s">
        <v>30</v>
      </c>
      <c r="O78" s="1076" t="s">
        <v>48</v>
      </c>
      <c r="P78" s="1076" t="s">
        <v>30</v>
      </c>
      <c r="Q78" s="1076" t="s">
        <v>48</v>
      </c>
      <c r="R78" s="1076" t="s">
        <v>30</v>
      </c>
      <c r="S78" s="1076" t="s">
        <v>48</v>
      </c>
      <c r="T78" s="1076" t="s">
        <v>30</v>
      </c>
      <c r="U78" s="1076" t="s">
        <v>48</v>
      </c>
      <c r="V78" s="1076" t="s">
        <v>30</v>
      </c>
      <c r="W78" s="1076" t="s">
        <v>48</v>
      </c>
      <c r="X78" s="1076" t="s">
        <v>30</v>
      </c>
      <c r="Y78" s="1076" t="s">
        <v>48</v>
      </c>
      <c r="Z78" s="1076" t="s">
        <v>30</v>
      </c>
      <c r="AA78" s="1076" t="s">
        <v>48</v>
      </c>
      <c r="AB78" s="1076" t="s">
        <v>30</v>
      </c>
      <c r="AC78" s="1076" t="s">
        <v>48</v>
      </c>
      <c r="AD78" s="1076" t="s">
        <v>30</v>
      </c>
      <c r="AE78" s="1076" t="s">
        <v>48</v>
      </c>
      <c r="AF78" s="1076" t="s">
        <v>30</v>
      </c>
      <c r="AG78" s="1076" t="s">
        <v>48</v>
      </c>
      <c r="AH78" s="1430"/>
      <c r="AI78" s="1430"/>
      <c r="AJ78" s="1430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CG78" s="582"/>
      <c r="CH78" s="582"/>
      <c r="CI78" s="582"/>
      <c r="CJ78" s="582"/>
      <c r="CK78" s="582"/>
      <c r="CL78" s="582"/>
      <c r="CM78" s="582"/>
      <c r="CN78" s="582"/>
    </row>
    <row r="79" spans="1:92" x14ac:dyDescent="0.2">
      <c r="A79" s="1538" t="s">
        <v>80</v>
      </c>
      <c r="B79" s="1539"/>
      <c r="C79" s="633">
        <f t="shared" ref="C79:C84" si="6">SUM(D79:E79)</f>
        <v>0</v>
      </c>
      <c r="D79" s="633">
        <f t="shared" ref="D79:E84" si="7">SUM(F79+H79+J79+L79+N79+P79+R79+T79+V79+X79+Z79+AB79+AD79+AF79)</f>
        <v>0</v>
      </c>
      <c r="E79" s="633">
        <f t="shared" si="7"/>
        <v>0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X79" s="640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CG79" s="582">
        <v>0</v>
      </c>
      <c r="CH79" s="582"/>
      <c r="CI79" s="582"/>
      <c r="CJ79" s="582"/>
      <c r="CK79" s="582"/>
      <c r="CL79" s="582"/>
      <c r="CM79" s="582"/>
      <c r="CN79" s="582"/>
    </row>
    <row r="80" spans="1:92" x14ac:dyDescent="0.2">
      <c r="A80" s="1409" t="s">
        <v>72</v>
      </c>
      <c r="B80" s="1064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CG80" s="582">
        <v>0</v>
      </c>
      <c r="CH80" s="582"/>
      <c r="CI80" s="582"/>
      <c r="CJ80" s="582"/>
      <c r="CK80" s="582"/>
      <c r="CL80" s="582"/>
      <c r="CM80" s="582"/>
      <c r="CN80" s="582"/>
    </row>
    <row r="81" spans="1:92" x14ac:dyDescent="0.2">
      <c r="A81" s="1540"/>
      <c r="B81" s="1078" t="s">
        <v>74</v>
      </c>
      <c r="C81" s="648">
        <f t="shared" si="6"/>
        <v>4</v>
      </c>
      <c r="D81" s="648">
        <f t="shared" si="7"/>
        <v>0</v>
      </c>
      <c r="E81" s="648">
        <f t="shared" si="7"/>
        <v>4</v>
      </c>
      <c r="F81" s="617"/>
      <c r="G81" s="617"/>
      <c r="H81" s="617"/>
      <c r="I81" s="617"/>
      <c r="J81" s="617"/>
      <c r="K81" s="617"/>
      <c r="L81" s="617"/>
      <c r="M81" s="617">
        <v>1</v>
      </c>
      <c r="N81" s="617"/>
      <c r="O81" s="617">
        <v>2</v>
      </c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>
        <v>1</v>
      </c>
      <c r="AF81" s="617"/>
      <c r="AG81" s="617"/>
      <c r="AH81" s="617"/>
      <c r="AI81" s="617">
        <v>4</v>
      </c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CG81" s="582">
        <v>0</v>
      </c>
      <c r="CH81" s="582"/>
      <c r="CI81" s="582"/>
      <c r="CJ81" s="582"/>
      <c r="CK81" s="582"/>
      <c r="CL81" s="582"/>
      <c r="CM81" s="582"/>
      <c r="CN81" s="582"/>
    </row>
    <row r="82" spans="1:92" x14ac:dyDescent="0.2">
      <c r="A82" s="1540"/>
      <c r="B82" s="1078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CG82" s="582">
        <v>0</v>
      </c>
      <c r="CH82" s="582"/>
      <c r="CI82" s="582"/>
      <c r="CJ82" s="582"/>
      <c r="CK82" s="582"/>
      <c r="CL82" s="582"/>
      <c r="CM82" s="582"/>
      <c r="CN82" s="582"/>
    </row>
    <row r="83" spans="1:92" ht="30" customHeight="1" x14ac:dyDescent="0.2">
      <c r="A83" s="1540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CG83" s="582">
        <v>0</v>
      </c>
      <c r="CH83" s="582"/>
      <c r="CI83" s="582"/>
      <c r="CJ83" s="582"/>
      <c r="CK83" s="582"/>
      <c r="CL83" s="582"/>
      <c r="CM83" s="582"/>
      <c r="CN83" s="582"/>
    </row>
    <row r="84" spans="1:92" x14ac:dyDescent="0.2">
      <c r="A84" s="1412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CG84" s="582">
        <v>0</v>
      </c>
      <c r="CH84" s="582"/>
      <c r="CI84" s="582"/>
      <c r="CJ84" s="582"/>
      <c r="CK84" s="582"/>
      <c r="CL84" s="582"/>
      <c r="CM84" s="582"/>
      <c r="CN84" s="582"/>
    </row>
    <row r="85" spans="1:92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CG85" s="582"/>
      <c r="CH85" s="582"/>
      <c r="CI85" s="582"/>
      <c r="CJ85" s="582"/>
      <c r="CK85" s="582"/>
      <c r="CL85" s="582"/>
      <c r="CM85" s="582"/>
      <c r="CN85" s="582"/>
    </row>
    <row r="86" spans="1:92" ht="14.25" customHeight="1" x14ac:dyDescent="0.2">
      <c r="A86" s="1409" t="s">
        <v>32</v>
      </c>
      <c r="B86" s="1409"/>
      <c r="C86" s="1408" t="s">
        <v>33</v>
      </c>
      <c r="D86" s="1409"/>
      <c r="E86" s="1410"/>
      <c r="F86" s="1436" t="s">
        <v>34</v>
      </c>
      <c r="G86" s="1437"/>
      <c r="H86" s="1437"/>
      <c r="I86" s="1437"/>
      <c r="J86" s="1437"/>
      <c r="K86" s="1437"/>
      <c r="L86" s="1437"/>
      <c r="M86" s="1437"/>
      <c r="N86" s="1437"/>
      <c r="O86" s="1437"/>
      <c r="P86" s="1437"/>
      <c r="Q86" s="1437"/>
      <c r="R86" s="1437"/>
      <c r="S86" s="1437"/>
      <c r="T86" s="1437"/>
      <c r="U86" s="1437"/>
      <c r="V86" s="1437"/>
      <c r="W86" s="1437"/>
      <c r="X86" s="1437"/>
      <c r="Y86" s="1437"/>
      <c r="Z86" s="1437"/>
      <c r="AA86" s="1437"/>
      <c r="AB86" s="1437"/>
      <c r="AC86" s="1437"/>
      <c r="AD86" s="1437"/>
      <c r="AE86" s="1437"/>
      <c r="AF86" s="1437"/>
      <c r="AG86" s="1438"/>
      <c r="AH86" s="1507" t="s">
        <v>230</v>
      </c>
      <c r="AI86" s="1507"/>
      <c r="AJ86" s="1507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CG86" s="582"/>
      <c r="CH86" s="582"/>
      <c r="CI86" s="582"/>
      <c r="CJ86" s="582"/>
      <c r="CK86" s="582"/>
      <c r="CL86" s="582"/>
      <c r="CM86" s="582"/>
      <c r="CN86" s="582"/>
    </row>
    <row r="87" spans="1:92" ht="14.25" customHeight="1" x14ac:dyDescent="0.2">
      <c r="A87" s="1540"/>
      <c r="B87" s="1540"/>
      <c r="C87" s="1419"/>
      <c r="D87" s="1540"/>
      <c r="E87" s="1420"/>
      <c r="F87" s="1422" t="s">
        <v>82</v>
      </c>
      <c r="G87" s="1424"/>
      <c r="H87" s="1422" t="s">
        <v>58</v>
      </c>
      <c r="I87" s="1424"/>
      <c r="J87" s="1422" t="s">
        <v>59</v>
      </c>
      <c r="K87" s="1424"/>
      <c r="L87" s="1422" t="s">
        <v>60</v>
      </c>
      <c r="M87" s="1424"/>
      <c r="N87" s="1422" t="s">
        <v>61</v>
      </c>
      <c r="O87" s="1424"/>
      <c r="P87" s="1422" t="s">
        <v>62</v>
      </c>
      <c r="Q87" s="1424"/>
      <c r="R87" s="1422" t="s">
        <v>63</v>
      </c>
      <c r="S87" s="1424"/>
      <c r="T87" s="1422" t="s">
        <v>64</v>
      </c>
      <c r="U87" s="1424"/>
      <c r="V87" s="1422" t="s">
        <v>65</v>
      </c>
      <c r="W87" s="1424"/>
      <c r="X87" s="1422" t="s">
        <v>66</v>
      </c>
      <c r="Y87" s="1424"/>
      <c r="Z87" s="1414" t="s">
        <v>67</v>
      </c>
      <c r="AA87" s="1415"/>
      <c r="AB87" s="1414" t="s">
        <v>68</v>
      </c>
      <c r="AC87" s="1415"/>
      <c r="AD87" s="1414" t="s">
        <v>69</v>
      </c>
      <c r="AE87" s="1415"/>
      <c r="AF87" s="1414" t="s">
        <v>70</v>
      </c>
      <c r="AG87" s="1415"/>
      <c r="AH87" s="1429" t="s">
        <v>234</v>
      </c>
      <c r="AI87" s="1429" t="s">
        <v>235</v>
      </c>
      <c r="AJ87" s="1429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CG87" s="582"/>
      <c r="CH87" s="582"/>
      <c r="CI87" s="582"/>
      <c r="CJ87" s="582"/>
      <c r="CK87" s="582"/>
      <c r="CL87" s="582"/>
      <c r="CM87" s="582"/>
      <c r="CN87" s="582"/>
    </row>
    <row r="88" spans="1:92" x14ac:dyDescent="0.2">
      <c r="A88" s="1412"/>
      <c r="B88" s="1412"/>
      <c r="C88" s="1080" t="s">
        <v>149</v>
      </c>
      <c r="D88" s="1080" t="s">
        <v>30</v>
      </c>
      <c r="E88" s="1080" t="s">
        <v>48</v>
      </c>
      <c r="F88" s="1076" t="s">
        <v>30</v>
      </c>
      <c r="G88" s="1076" t="s">
        <v>48</v>
      </c>
      <c r="H88" s="1076" t="s">
        <v>30</v>
      </c>
      <c r="I88" s="1076" t="s">
        <v>48</v>
      </c>
      <c r="J88" s="1076" t="s">
        <v>30</v>
      </c>
      <c r="K88" s="1076" t="s">
        <v>48</v>
      </c>
      <c r="L88" s="1076" t="s">
        <v>30</v>
      </c>
      <c r="M88" s="1076" t="s">
        <v>48</v>
      </c>
      <c r="N88" s="1076" t="s">
        <v>30</v>
      </c>
      <c r="O88" s="1076" t="s">
        <v>48</v>
      </c>
      <c r="P88" s="1076" t="s">
        <v>30</v>
      </c>
      <c r="Q88" s="1076" t="s">
        <v>48</v>
      </c>
      <c r="R88" s="1076" t="s">
        <v>30</v>
      </c>
      <c r="S88" s="1076" t="s">
        <v>48</v>
      </c>
      <c r="T88" s="1076" t="s">
        <v>30</v>
      </c>
      <c r="U88" s="1076" t="s">
        <v>48</v>
      </c>
      <c r="V88" s="1076" t="s">
        <v>30</v>
      </c>
      <c r="W88" s="1076" t="s">
        <v>48</v>
      </c>
      <c r="X88" s="1076" t="s">
        <v>30</v>
      </c>
      <c r="Y88" s="1076" t="s">
        <v>48</v>
      </c>
      <c r="Z88" s="1076" t="s">
        <v>30</v>
      </c>
      <c r="AA88" s="1076" t="s">
        <v>48</v>
      </c>
      <c r="AB88" s="1076" t="s">
        <v>30</v>
      </c>
      <c r="AC88" s="1076" t="s">
        <v>48</v>
      </c>
      <c r="AD88" s="1076" t="s">
        <v>30</v>
      </c>
      <c r="AE88" s="1076" t="s">
        <v>48</v>
      </c>
      <c r="AF88" s="1076" t="s">
        <v>30</v>
      </c>
      <c r="AG88" s="1076" t="s">
        <v>48</v>
      </c>
      <c r="AH88" s="1430"/>
      <c r="AI88" s="1430"/>
      <c r="AJ88" s="1430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CG88" s="582"/>
      <c r="CH88" s="582"/>
      <c r="CI88" s="582"/>
      <c r="CJ88" s="582"/>
      <c r="CK88" s="582"/>
      <c r="CL88" s="582"/>
      <c r="CM88" s="582"/>
      <c r="CN88" s="582"/>
    </row>
    <row r="89" spans="1:92" x14ac:dyDescent="0.2">
      <c r="A89" s="1582" t="s">
        <v>83</v>
      </c>
      <c r="B89" s="1583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CG89" s="582"/>
      <c r="CH89" s="582"/>
      <c r="CI89" s="582"/>
      <c r="CJ89" s="582"/>
      <c r="CK89" s="582"/>
      <c r="CL89" s="582"/>
      <c r="CM89" s="582"/>
      <c r="CN89" s="582"/>
    </row>
    <row r="90" spans="1:92" x14ac:dyDescent="0.2">
      <c r="A90" s="1584" t="s">
        <v>84</v>
      </c>
      <c r="B90" s="1585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CG90" s="582"/>
      <c r="CH90" s="582"/>
      <c r="CI90" s="582"/>
      <c r="CJ90" s="582"/>
      <c r="CK90" s="582"/>
      <c r="CL90" s="582"/>
      <c r="CM90" s="582"/>
      <c r="CN90" s="582"/>
    </row>
    <row r="91" spans="1:92" x14ac:dyDescent="0.2">
      <c r="A91" s="1586" t="s">
        <v>236</v>
      </c>
      <c r="B91" s="1064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CG91" s="582"/>
      <c r="CH91" s="582"/>
      <c r="CI91" s="582"/>
      <c r="CJ91" s="582"/>
      <c r="CK91" s="582"/>
      <c r="CL91" s="582"/>
      <c r="CM91" s="582"/>
      <c r="CN91" s="582"/>
    </row>
    <row r="92" spans="1:92" x14ac:dyDescent="0.2">
      <c r="A92" s="1587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CG92" s="582"/>
      <c r="CH92" s="582"/>
      <c r="CI92" s="582"/>
      <c r="CJ92" s="582"/>
      <c r="CK92" s="582"/>
      <c r="CL92" s="582"/>
      <c r="CM92" s="582"/>
      <c r="CN92" s="582"/>
    </row>
    <row r="93" spans="1:92" x14ac:dyDescent="0.2">
      <c r="A93" s="1588" t="s">
        <v>87</v>
      </c>
      <c r="B93" s="1589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CA93" s="569" t="str">
        <f>IF(C93&gt;C91+C92,"Los Ingresos de pacientes dependientes severos con escaras DEBEN estar incluidos en los Ingresos de pacientes dependientes severos Oncológicos o No Oncológicos","")</f>
        <v/>
      </c>
      <c r="CG93" s="582"/>
      <c r="CH93" s="582"/>
      <c r="CI93" s="582"/>
      <c r="CJ93" s="582"/>
      <c r="CK93" s="582"/>
      <c r="CL93" s="582"/>
      <c r="CM93" s="582"/>
      <c r="CN93" s="582"/>
    </row>
    <row r="94" spans="1:92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CG94" s="582"/>
      <c r="CH94" s="582"/>
      <c r="CI94" s="582"/>
      <c r="CJ94" s="582"/>
      <c r="CK94" s="582"/>
      <c r="CL94" s="582"/>
      <c r="CM94" s="582"/>
      <c r="CN94" s="582"/>
    </row>
    <row r="95" spans="1:92" ht="14.25" customHeight="1" x14ac:dyDescent="0.2">
      <c r="A95" s="1408" t="s">
        <v>3</v>
      </c>
      <c r="B95" s="1410"/>
      <c r="C95" s="1414" t="s">
        <v>33</v>
      </c>
      <c r="D95" s="1428"/>
      <c r="E95" s="1415"/>
      <c r="F95" s="1414" t="s">
        <v>67</v>
      </c>
      <c r="G95" s="1415"/>
      <c r="H95" s="1414" t="s">
        <v>68</v>
      </c>
      <c r="I95" s="1415"/>
      <c r="J95" s="1414" t="s">
        <v>69</v>
      </c>
      <c r="K95" s="1415"/>
      <c r="L95" s="1414" t="s">
        <v>70</v>
      </c>
      <c r="M95" s="1415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CG95" s="582"/>
      <c r="CH95" s="582"/>
      <c r="CI95" s="582"/>
      <c r="CJ95" s="582"/>
      <c r="CK95" s="582"/>
      <c r="CL95" s="582"/>
      <c r="CM95" s="582"/>
      <c r="CN95" s="582"/>
    </row>
    <row r="96" spans="1:92" x14ac:dyDescent="0.2">
      <c r="A96" s="1411"/>
      <c r="B96" s="1413"/>
      <c r="C96" s="1080" t="s">
        <v>149</v>
      </c>
      <c r="D96" s="1080" t="s">
        <v>30</v>
      </c>
      <c r="E96" s="1080" t="s">
        <v>48</v>
      </c>
      <c r="F96" s="1080" t="s">
        <v>30</v>
      </c>
      <c r="G96" s="1080" t="s">
        <v>48</v>
      </c>
      <c r="H96" s="1080" t="s">
        <v>30</v>
      </c>
      <c r="I96" s="1080" t="s">
        <v>48</v>
      </c>
      <c r="J96" s="1080" t="s">
        <v>30</v>
      </c>
      <c r="K96" s="1080" t="s">
        <v>48</v>
      </c>
      <c r="L96" s="1080" t="s">
        <v>30</v>
      </c>
      <c r="M96" s="1080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CG96" s="582"/>
      <c r="CH96" s="582"/>
      <c r="CI96" s="582"/>
      <c r="CJ96" s="582"/>
      <c r="CK96" s="582"/>
      <c r="CL96" s="582"/>
      <c r="CM96" s="582"/>
      <c r="CN96" s="582"/>
    </row>
    <row r="97" spans="1:92" x14ac:dyDescent="0.2">
      <c r="A97" s="1499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CG97" s="582"/>
      <c r="CH97" s="582"/>
      <c r="CI97" s="582"/>
      <c r="CJ97" s="582"/>
      <c r="CK97" s="582"/>
      <c r="CL97" s="582"/>
      <c r="CM97" s="582"/>
      <c r="CN97" s="582"/>
    </row>
    <row r="98" spans="1:92" x14ac:dyDescent="0.2">
      <c r="A98" s="1500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CG98" s="582"/>
      <c r="CH98" s="582"/>
      <c r="CI98" s="582"/>
      <c r="CJ98" s="582"/>
      <c r="CK98" s="582"/>
      <c r="CL98" s="582"/>
      <c r="CM98" s="582"/>
      <c r="CN98" s="582"/>
    </row>
    <row r="99" spans="1:92" x14ac:dyDescent="0.2">
      <c r="A99" s="1501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CG99" s="582"/>
      <c r="CH99" s="582"/>
      <c r="CI99" s="582"/>
      <c r="CJ99" s="582"/>
      <c r="CK99" s="582"/>
      <c r="CL99" s="582"/>
      <c r="CM99" s="582"/>
      <c r="CN99" s="582"/>
    </row>
    <row r="100" spans="1:92" x14ac:dyDescent="0.2">
      <c r="A100" s="1590" t="s">
        <v>91</v>
      </c>
      <c r="B100" s="1590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CG100" s="582"/>
      <c r="CH100" s="582"/>
      <c r="CI100" s="582"/>
      <c r="CJ100" s="582"/>
      <c r="CK100" s="582"/>
      <c r="CL100" s="582"/>
      <c r="CM100" s="582"/>
      <c r="CN100" s="582"/>
    </row>
    <row r="101" spans="1:92" x14ac:dyDescent="0.2">
      <c r="A101" s="1502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CG101" s="582"/>
      <c r="CH101" s="582"/>
      <c r="CI101" s="582"/>
      <c r="CJ101" s="582"/>
      <c r="CK101" s="582"/>
      <c r="CL101" s="582"/>
      <c r="CM101" s="582"/>
      <c r="CN101" s="582"/>
    </row>
    <row r="102" spans="1:92" x14ac:dyDescent="0.2">
      <c r="A102" s="1503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CG102" s="582"/>
      <c r="CH102" s="582"/>
      <c r="CI102" s="582"/>
      <c r="CJ102" s="582"/>
      <c r="CK102" s="582"/>
      <c r="CL102" s="582"/>
      <c r="CM102" s="582"/>
      <c r="CN102" s="582"/>
    </row>
    <row r="103" spans="1:92" x14ac:dyDescent="0.2">
      <c r="A103" s="1503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CG103" s="582"/>
      <c r="CH103" s="582"/>
      <c r="CI103" s="582"/>
      <c r="CJ103" s="582"/>
      <c r="CK103" s="582"/>
      <c r="CL103" s="582"/>
      <c r="CM103" s="582"/>
      <c r="CN103" s="582"/>
    </row>
    <row r="104" spans="1:92" x14ac:dyDescent="0.2">
      <c r="A104" s="1504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CG104" s="582"/>
      <c r="CH104" s="582"/>
      <c r="CI104" s="582"/>
      <c r="CJ104" s="582"/>
      <c r="CK104" s="582"/>
      <c r="CL104" s="582"/>
      <c r="CM104" s="582"/>
      <c r="CN104" s="582"/>
    </row>
    <row r="105" spans="1:92" x14ac:dyDescent="0.2">
      <c r="A105" s="1590" t="s">
        <v>91</v>
      </c>
      <c r="B105" s="1590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CG105" s="582"/>
      <c r="CH105" s="582"/>
      <c r="CI105" s="582"/>
      <c r="CJ105" s="582"/>
      <c r="CK105" s="582"/>
      <c r="CL105" s="582"/>
      <c r="CM105" s="582"/>
      <c r="CN105" s="582"/>
    </row>
    <row r="106" spans="1:92" x14ac:dyDescent="0.2">
      <c r="A106" s="1505" t="s">
        <v>96</v>
      </c>
      <c r="B106" s="1505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CG106" s="582"/>
      <c r="CH106" s="582"/>
      <c r="CI106" s="582"/>
      <c r="CJ106" s="582"/>
      <c r="CK106" s="582"/>
      <c r="CL106" s="582"/>
      <c r="CM106" s="582"/>
      <c r="CN106" s="582"/>
    </row>
    <row r="107" spans="1:92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CG107" s="582"/>
      <c r="CH107" s="582"/>
      <c r="CI107" s="582"/>
      <c r="CJ107" s="582"/>
      <c r="CK107" s="582"/>
      <c r="CL107" s="582"/>
      <c r="CM107" s="582"/>
      <c r="CN107" s="582"/>
    </row>
    <row r="108" spans="1:92" ht="14.25" customHeight="1" x14ac:dyDescent="0.2">
      <c r="A108" s="1408" t="s">
        <v>3</v>
      </c>
      <c r="B108" s="1410"/>
      <c r="C108" s="1414" t="s">
        <v>33</v>
      </c>
      <c r="D108" s="1428"/>
      <c r="E108" s="1415"/>
      <c r="F108" s="1414" t="s">
        <v>67</v>
      </c>
      <c r="G108" s="1415"/>
      <c r="H108" s="1414" t="s">
        <v>68</v>
      </c>
      <c r="I108" s="1415"/>
      <c r="J108" s="1414" t="s">
        <v>69</v>
      </c>
      <c r="K108" s="1415"/>
      <c r="L108" s="1414" t="s">
        <v>70</v>
      </c>
      <c r="M108" s="1428"/>
      <c r="N108" s="1506" t="s">
        <v>230</v>
      </c>
      <c r="O108" s="1428"/>
      <c r="P108" s="1415"/>
      <c r="Q108" s="1496"/>
      <c r="R108" s="1497"/>
      <c r="S108" s="1498"/>
      <c r="T108" s="1498"/>
      <c r="U108" s="1498"/>
      <c r="V108" s="1498"/>
      <c r="W108" s="1498"/>
      <c r="X108" s="1498"/>
      <c r="Y108" s="1498"/>
      <c r="Z108" s="1498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CG108" s="582"/>
      <c r="CH108" s="582"/>
      <c r="CI108" s="582"/>
      <c r="CJ108" s="582"/>
      <c r="CK108" s="582"/>
      <c r="CL108" s="582"/>
      <c r="CM108" s="582"/>
      <c r="CN108" s="582"/>
    </row>
    <row r="109" spans="1:92" ht="21" x14ac:dyDescent="0.2">
      <c r="A109" s="1411"/>
      <c r="B109" s="1413"/>
      <c r="C109" s="1080" t="s">
        <v>149</v>
      </c>
      <c r="D109" s="1080" t="s">
        <v>30</v>
      </c>
      <c r="E109" s="1080" t="s">
        <v>48</v>
      </c>
      <c r="F109" s="1080" t="s">
        <v>30</v>
      </c>
      <c r="G109" s="1080" t="s">
        <v>48</v>
      </c>
      <c r="H109" s="1080" t="s">
        <v>30</v>
      </c>
      <c r="I109" s="1080" t="s">
        <v>48</v>
      </c>
      <c r="J109" s="1080" t="s">
        <v>30</v>
      </c>
      <c r="K109" s="1080" t="s">
        <v>48</v>
      </c>
      <c r="L109" s="1080" t="s">
        <v>30</v>
      </c>
      <c r="M109" s="1073" t="s">
        <v>48</v>
      </c>
      <c r="N109" s="761" t="s">
        <v>231</v>
      </c>
      <c r="O109" s="1071" t="s">
        <v>232</v>
      </c>
      <c r="P109" s="1081" t="s">
        <v>233</v>
      </c>
      <c r="Q109" s="762"/>
      <c r="R109" s="1082"/>
      <c r="S109" s="1082"/>
      <c r="T109" s="1082"/>
      <c r="U109" s="1082"/>
      <c r="V109" s="1082"/>
      <c r="W109" s="1082"/>
      <c r="X109" s="1082"/>
      <c r="Y109" s="1082"/>
      <c r="Z109" s="1082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CG109" s="582"/>
      <c r="CH109" s="582"/>
      <c r="CI109" s="582"/>
      <c r="CJ109" s="582"/>
      <c r="CK109" s="582"/>
      <c r="CL109" s="582"/>
      <c r="CM109" s="582"/>
      <c r="CN109" s="582"/>
    </row>
    <row r="110" spans="1:92" x14ac:dyDescent="0.2">
      <c r="A110" s="1499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CG110" s="582"/>
      <c r="CH110" s="582"/>
      <c r="CI110" s="582"/>
      <c r="CJ110" s="582"/>
      <c r="CK110" s="582"/>
      <c r="CL110" s="582"/>
      <c r="CM110" s="582"/>
      <c r="CN110" s="582"/>
    </row>
    <row r="111" spans="1:92" x14ac:dyDescent="0.2">
      <c r="A111" s="1500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CG111" s="582"/>
      <c r="CH111" s="582"/>
      <c r="CI111" s="582"/>
      <c r="CJ111" s="582"/>
      <c r="CK111" s="582"/>
      <c r="CL111" s="582"/>
      <c r="CM111" s="582"/>
      <c r="CN111" s="582"/>
    </row>
    <row r="112" spans="1:92" x14ac:dyDescent="0.2">
      <c r="A112" s="1501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CG112" s="582"/>
      <c r="CH112" s="582"/>
      <c r="CI112" s="582"/>
      <c r="CJ112" s="582"/>
      <c r="CK112" s="582"/>
      <c r="CL112" s="582"/>
      <c r="CM112" s="582"/>
      <c r="CN112" s="582"/>
    </row>
    <row r="113" spans="1:5464" x14ac:dyDescent="0.2">
      <c r="A113" s="1590" t="s">
        <v>91</v>
      </c>
      <c r="B113" s="1590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CG113" s="582">
        <v>0</v>
      </c>
      <c r="CH113" s="582"/>
      <c r="CI113" s="582"/>
      <c r="CJ113" s="582"/>
      <c r="CK113" s="582"/>
      <c r="CL113" s="582"/>
      <c r="CM113" s="582"/>
      <c r="CN113" s="582"/>
    </row>
    <row r="114" spans="1:5464" x14ac:dyDescent="0.2">
      <c r="A114" s="1502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CG114" s="582"/>
      <c r="CH114" s="582"/>
      <c r="CI114" s="582"/>
      <c r="CJ114" s="582"/>
      <c r="CK114" s="582"/>
      <c r="CL114" s="582"/>
      <c r="CM114" s="582"/>
      <c r="CN114" s="582"/>
    </row>
    <row r="115" spans="1:5464" x14ac:dyDescent="0.2">
      <c r="A115" s="1503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CG115" s="582"/>
      <c r="CH115" s="582"/>
      <c r="CI115" s="582"/>
      <c r="CJ115" s="582"/>
      <c r="CK115" s="582"/>
      <c r="CL115" s="582"/>
      <c r="CM115" s="582"/>
      <c r="CN115" s="582"/>
    </row>
    <row r="116" spans="1:5464" x14ac:dyDescent="0.2">
      <c r="A116" s="1503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CG116" s="582"/>
      <c r="CH116" s="582"/>
      <c r="CI116" s="582"/>
      <c r="CJ116" s="582"/>
      <c r="CK116" s="582"/>
      <c r="CL116" s="582"/>
      <c r="CM116" s="582"/>
      <c r="CN116" s="582"/>
    </row>
    <row r="117" spans="1:5464" x14ac:dyDescent="0.2">
      <c r="A117" s="1504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CG117" s="582"/>
      <c r="CH117" s="582"/>
      <c r="CI117" s="582"/>
      <c r="CJ117" s="582"/>
      <c r="CK117" s="582"/>
      <c r="CL117" s="582"/>
      <c r="CM117" s="582"/>
      <c r="CN117" s="582"/>
    </row>
    <row r="118" spans="1:5464" x14ac:dyDescent="0.2">
      <c r="A118" s="1590" t="s">
        <v>91</v>
      </c>
      <c r="B118" s="1590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CG118" s="582">
        <v>0</v>
      </c>
      <c r="CH118" s="582"/>
      <c r="CI118" s="582"/>
      <c r="CJ118" s="582"/>
      <c r="CK118" s="582"/>
      <c r="CL118" s="582"/>
      <c r="CM118" s="582"/>
      <c r="CN118" s="582"/>
    </row>
    <row r="119" spans="1:5464" x14ac:dyDescent="0.2">
      <c r="A119" s="1505" t="s">
        <v>96</v>
      </c>
      <c r="B119" s="1505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CG119" s="582"/>
      <c r="CH119" s="582"/>
      <c r="CI119" s="582"/>
      <c r="CJ119" s="582"/>
      <c r="CK119" s="582"/>
      <c r="CL119" s="582"/>
      <c r="CM119" s="582"/>
      <c r="CN119" s="582"/>
    </row>
    <row r="120" spans="1:5464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CG120" s="582"/>
      <c r="CH120" s="582"/>
      <c r="CI120" s="582"/>
      <c r="CJ120" s="582"/>
      <c r="CK120" s="582"/>
      <c r="CL120" s="582"/>
      <c r="CM120" s="582"/>
      <c r="CN120" s="582"/>
    </row>
    <row r="121" spans="1:5464" ht="14.25" customHeight="1" x14ac:dyDescent="0.2">
      <c r="A121" s="1408" t="s">
        <v>3</v>
      </c>
      <c r="B121" s="1410"/>
      <c r="C121" s="1428" t="s">
        <v>33</v>
      </c>
      <c r="D121" s="1428"/>
      <c r="E121" s="1415"/>
      <c r="F121" s="1414" t="s">
        <v>66</v>
      </c>
      <c r="G121" s="1415"/>
      <c r="H121" s="1414" t="s">
        <v>67</v>
      </c>
      <c r="I121" s="1415"/>
      <c r="J121" s="1414" t="s">
        <v>68</v>
      </c>
      <c r="K121" s="1415"/>
      <c r="L121" s="1414" t="s">
        <v>69</v>
      </c>
      <c r="M121" s="1415"/>
      <c r="N121" s="1414" t="s">
        <v>70</v>
      </c>
      <c r="O121" s="1415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CG121" s="582"/>
      <c r="CH121" s="582"/>
      <c r="CI121" s="582"/>
      <c r="CJ121" s="582"/>
      <c r="CK121" s="582"/>
      <c r="CL121" s="582"/>
      <c r="CM121" s="582"/>
      <c r="CN121" s="582"/>
    </row>
    <row r="122" spans="1:5464" ht="19.5" customHeight="1" x14ac:dyDescent="0.2">
      <c r="A122" s="1411"/>
      <c r="B122" s="1413"/>
      <c r="C122" s="1080" t="s">
        <v>149</v>
      </c>
      <c r="D122" s="1080" t="s">
        <v>30</v>
      </c>
      <c r="E122" s="1074" t="s">
        <v>48</v>
      </c>
      <c r="F122" s="584" t="s">
        <v>30</v>
      </c>
      <c r="G122" s="1074" t="s">
        <v>48</v>
      </c>
      <c r="H122" s="584" t="s">
        <v>30</v>
      </c>
      <c r="I122" s="1074" t="s">
        <v>48</v>
      </c>
      <c r="J122" s="584" t="s">
        <v>30</v>
      </c>
      <c r="K122" s="1074" t="s">
        <v>48</v>
      </c>
      <c r="L122" s="584" t="s">
        <v>30</v>
      </c>
      <c r="M122" s="1074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CG122" s="582"/>
      <c r="CH122" s="582"/>
      <c r="CI122" s="582"/>
      <c r="CJ122" s="582"/>
      <c r="CK122" s="582"/>
      <c r="CL122" s="582"/>
      <c r="CM122" s="582"/>
      <c r="CN122" s="582"/>
    </row>
    <row r="123" spans="1:5464" x14ac:dyDescent="0.2">
      <c r="A123" s="1514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CG123" s="582"/>
      <c r="CH123" s="582"/>
      <c r="CI123" s="582"/>
      <c r="CJ123" s="582"/>
      <c r="CK123" s="582"/>
      <c r="CL123" s="582"/>
      <c r="CM123" s="582"/>
      <c r="CN123" s="582"/>
    </row>
    <row r="124" spans="1:5464" x14ac:dyDescent="0.2">
      <c r="A124" s="1515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CG124" s="582"/>
      <c r="CH124" s="582"/>
      <c r="CI124" s="582"/>
      <c r="CJ124" s="582"/>
      <c r="CK124" s="582"/>
      <c r="CL124" s="582"/>
      <c r="CM124" s="582"/>
      <c r="CN124" s="582"/>
    </row>
    <row r="125" spans="1:5464" x14ac:dyDescent="0.2">
      <c r="A125" s="1515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CG125" s="582"/>
      <c r="CH125" s="582"/>
      <c r="CI125" s="582"/>
      <c r="CJ125" s="582"/>
      <c r="CK125" s="582"/>
      <c r="CL125" s="582"/>
      <c r="CM125" s="582"/>
      <c r="CN125" s="582"/>
    </row>
    <row r="126" spans="1:5464" s="823" customFormat="1" ht="15" thickBot="1" x14ac:dyDescent="0.25">
      <c r="A126" s="1516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517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x14ac:dyDescent="0.2">
      <c r="A128" s="1515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CG128" s="582"/>
      <c r="CH128" s="582"/>
      <c r="CI128" s="582"/>
      <c r="CJ128" s="582"/>
      <c r="CK128" s="582"/>
      <c r="CL128" s="582"/>
      <c r="CM128" s="582"/>
      <c r="CN128" s="582"/>
    </row>
    <row r="129" spans="1:92" x14ac:dyDescent="0.2">
      <c r="A129" s="1515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CG129" s="582"/>
      <c r="CH129" s="582"/>
      <c r="CI129" s="582"/>
      <c r="CJ129" s="582"/>
      <c r="CK129" s="582"/>
      <c r="CL129" s="582"/>
      <c r="CM129" s="582"/>
      <c r="CN129" s="582"/>
    </row>
    <row r="130" spans="1:92" x14ac:dyDescent="0.2">
      <c r="A130" s="1518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CG130" s="582"/>
      <c r="CH130" s="582"/>
      <c r="CI130" s="582"/>
      <c r="CJ130" s="582"/>
      <c r="CK130" s="582"/>
      <c r="CL130" s="582"/>
      <c r="CM130" s="582"/>
      <c r="CN130" s="582"/>
    </row>
    <row r="131" spans="1:92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CG131" s="582"/>
      <c r="CH131" s="582"/>
      <c r="CI131" s="582"/>
      <c r="CJ131" s="582"/>
      <c r="CK131" s="582"/>
      <c r="CL131" s="582"/>
      <c r="CM131" s="582"/>
      <c r="CN131" s="582"/>
    </row>
    <row r="132" spans="1:92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CG132" s="582"/>
      <c r="CH132" s="582"/>
      <c r="CI132" s="582"/>
      <c r="CJ132" s="582"/>
      <c r="CK132" s="582"/>
      <c r="CL132" s="582"/>
      <c r="CM132" s="582"/>
      <c r="CN132" s="582"/>
    </row>
    <row r="133" spans="1:92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CG133" s="582"/>
      <c r="CH133" s="582"/>
      <c r="CI133" s="582"/>
      <c r="CJ133" s="582"/>
      <c r="CK133" s="582"/>
      <c r="CL133" s="582"/>
      <c r="CM133" s="582"/>
      <c r="CN133" s="582"/>
    </row>
    <row r="134" spans="1:92" ht="14.25" customHeight="1" x14ac:dyDescent="0.2">
      <c r="A134" s="1421" t="s">
        <v>98</v>
      </c>
      <c r="B134" s="1421"/>
      <c r="C134" s="1421"/>
      <c r="D134" s="1421" t="s">
        <v>33</v>
      </c>
      <c r="E134" s="1421"/>
      <c r="F134" s="1421"/>
      <c r="G134" s="1421" t="s">
        <v>99</v>
      </c>
      <c r="H134" s="1421"/>
      <c r="I134" s="1421" t="s">
        <v>100</v>
      </c>
      <c r="J134" s="1421"/>
      <c r="K134" s="1421" t="s">
        <v>101</v>
      </c>
      <c r="L134" s="1421"/>
      <c r="M134" s="1421" t="s">
        <v>57</v>
      </c>
      <c r="N134" s="1421"/>
      <c r="O134" s="1422" t="s">
        <v>8</v>
      </c>
      <c r="P134" s="1424"/>
      <c r="Q134" s="1475" t="s">
        <v>59</v>
      </c>
      <c r="R134" s="1475"/>
      <c r="S134" s="1475" t="s">
        <v>60</v>
      </c>
      <c r="T134" s="1475"/>
      <c r="U134" s="1475" t="s">
        <v>61</v>
      </c>
      <c r="V134" s="1475"/>
      <c r="W134" s="1475" t="s">
        <v>62</v>
      </c>
      <c r="X134" s="1475"/>
      <c r="Y134" s="1475" t="s">
        <v>63</v>
      </c>
      <c r="Z134" s="1475"/>
      <c r="AA134" s="1475" t="s">
        <v>64</v>
      </c>
      <c r="AB134" s="1475"/>
      <c r="AC134" s="1475" t="s">
        <v>65</v>
      </c>
      <c r="AD134" s="1475"/>
      <c r="AE134" s="1475" t="s">
        <v>66</v>
      </c>
      <c r="AF134" s="1475"/>
      <c r="AG134" s="1475" t="s">
        <v>67</v>
      </c>
      <c r="AH134" s="1475"/>
      <c r="AI134" s="1475" t="s">
        <v>68</v>
      </c>
      <c r="AJ134" s="1475"/>
      <c r="AK134" s="1475" t="s">
        <v>69</v>
      </c>
      <c r="AL134" s="1475"/>
      <c r="AM134" s="1475" t="s">
        <v>70</v>
      </c>
      <c r="AN134" s="1414"/>
      <c r="AO134" s="1481" t="s">
        <v>249</v>
      </c>
      <c r="AP134" s="1462" t="s">
        <v>250</v>
      </c>
      <c r="AQ134" s="1483" t="s">
        <v>251</v>
      </c>
      <c r="AR134" s="1484"/>
      <c r="AS134" s="598"/>
      <c r="AT134" s="598"/>
      <c r="CG134" s="582"/>
      <c r="CH134" s="582"/>
      <c r="CI134" s="582"/>
      <c r="CJ134" s="582"/>
      <c r="CK134" s="582"/>
      <c r="CL134" s="582"/>
      <c r="CM134" s="582"/>
      <c r="CN134" s="582"/>
    </row>
    <row r="135" spans="1:92" ht="21" customHeight="1" x14ac:dyDescent="0.2">
      <c r="A135" s="1421"/>
      <c r="B135" s="1421"/>
      <c r="C135" s="1421"/>
      <c r="D135" s="1060" t="s">
        <v>149</v>
      </c>
      <c r="E135" s="1060" t="s">
        <v>30</v>
      </c>
      <c r="F135" s="1060" t="s">
        <v>48</v>
      </c>
      <c r="G135" s="1060" t="s">
        <v>30</v>
      </c>
      <c r="H135" s="1060" t="s">
        <v>48</v>
      </c>
      <c r="I135" s="1060" t="s">
        <v>30</v>
      </c>
      <c r="J135" s="1060" t="s">
        <v>48</v>
      </c>
      <c r="K135" s="1060" t="s">
        <v>30</v>
      </c>
      <c r="L135" s="1060" t="s">
        <v>48</v>
      </c>
      <c r="M135" s="1060" t="s">
        <v>30</v>
      </c>
      <c r="N135" s="1060" t="s">
        <v>48</v>
      </c>
      <c r="O135" s="1060" t="s">
        <v>30</v>
      </c>
      <c r="P135" s="1060" t="s">
        <v>48</v>
      </c>
      <c r="Q135" s="1060" t="s">
        <v>30</v>
      </c>
      <c r="R135" s="1060" t="s">
        <v>48</v>
      </c>
      <c r="S135" s="1060" t="s">
        <v>30</v>
      </c>
      <c r="T135" s="1060" t="s">
        <v>48</v>
      </c>
      <c r="U135" s="1060" t="s">
        <v>30</v>
      </c>
      <c r="V135" s="1060" t="s">
        <v>48</v>
      </c>
      <c r="W135" s="1060" t="s">
        <v>30</v>
      </c>
      <c r="X135" s="1060" t="s">
        <v>48</v>
      </c>
      <c r="Y135" s="1060" t="s">
        <v>30</v>
      </c>
      <c r="Z135" s="1060" t="s">
        <v>48</v>
      </c>
      <c r="AA135" s="1060" t="s">
        <v>30</v>
      </c>
      <c r="AB135" s="1060" t="s">
        <v>48</v>
      </c>
      <c r="AC135" s="1060" t="s">
        <v>30</v>
      </c>
      <c r="AD135" s="1060" t="s">
        <v>48</v>
      </c>
      <c r="AE135" s="1060" t="s">
        <v>30</v>
      </c>
      <c r="AF135" s="1060" t="s">
        <v>48</v>
      </c>
      <c r="AG135" s="1060" t="s">
        <v>30</v>
      </c>
      <c r="AH135" s="1060" t="s">
        <v>48</v>
      </c>
      <c r="AI135" s="1060" t="s">
        <v>30</v>
      </c>
      <c r="AJ135" s="1060" t="s">
        <v>48</v>
      </c>
      <c r="AK135" s="1060" t="s">
        <v>30</v>
      </c>
      <c r="AL135" s="1060" t="s">
        <v>48</v>
      </c>
      <c r="AM135" s="1060" t="s">
        <v>30</v>
      </c>
      <c r="AN135" s="1063" t="s">
        <v>48</v>
      </c>
      <c r="AO135" s="1482"/>
      <c r="AP135" s="1463"/>
      <c r="AQ135" s="850" t="s">
        <v>30</v>
      </c>
      <c r="AR135" s="850" t="s">
        <v>48</v>
      </c>
      <c r="AS135" s="598"/>
      <c r="AT135" s="598"/>
      <c r="CG135" s="582"/>
      <c r="CH135" s="582"/>
      <c r="CI135" s="582"/>
      <c r="CJ135" s="582"/>
      <c r="CK135" s="582"/>
      <c r="CL135" s="582"/>
      <c r="CM135" s="582"/>
      <c r="CN135" s="582"/>
    </row>
    <row r="136" spans="1:92" x14ac:dyDescent="0.2">
      <c r="A136" s="851" t="s">
        <v>102</v>
      </c>
      <c r="B136" s="1086"/>
      <c r="C136" s="1075"/>
      <c r="D136" s="854">
        <f>SUM(E136+F136)</f>
        <v>25</v>
      </c>
      <c r="E136" s="854">
        <f>SUM(G136+I136+K136+M136+O136+Q136+S136+U136+W136+Y136+AA136+AC136+AE136+AG136+AI136+AK136+AM136)</f>
        <v>15</v>
      </c>
      <c r="F136" s="854">
        <f>SUM(H136+J136+L136+N136+P136+R136+T136+V136+X136+Z136+AB136+AD136+AF136+AH136+AJ136+AL136+AN136)</f>
        <v>10</v>
      </c>
      <c r="G136" s="689">
        <v>2</v>
      </c>
      <c r="H136" s="689"/>
      <c r="I136" s="689">
        <v>3</v>
      </c>
      <c r="J136" s="689"/>
      <c r="K136" s="689">
        <v>4</v>
      </c>
      <c r="L136" s="689">
        <v>2</v>
      </c>
      <c r="M136" s="689">
        <v>1</v>
      </c>
      <c r="N136" s="689">
        <v>2</v>
      </c>
      <c r="O136" s="689">
        <v>2</v>
      </c>
      <c r="P136" s="689"/>
      <c r="Q136" s="689">
        <v>1</v>
      </c>
      <c r="R136" s="689">
        <v>1</v>
      </c>
      <c r="S136" s="689"/>
      <c r="T136" s="689"/>
      <c r="U136" s="689"/>
      <c r="V136" s="689">
        <v>1</v>
      </c>
      <c r="W136" s="689"/>
      <c r="X136" s="689">
        <v>1</v>
      </c>
      <c r="Y136" s="689"/>
      <c r="Z136" s="689"/>
      <c r="AA136" s="689"/>
      <c r="AB136" s="689">
        <v>1</v>
      </c>
      <c r="AC136" s="689">
        <v>1</v>
      </c>
      <c r="AD136" s="689">
        <v>1</v>
      </c>
      <c r="AE136" s="689">
        <v>1</v>
      </c>
      <c r="AF136" s="689">
        <v>1</v>
      </c>
      <c r="AG136" s="689"/>
      <c r="AH136" s="689"/>
      <c r="AI136" s="689"/>
      <c r="AJ136" s="689"/>
      <c r="AK136" s="689"/>
      <c r="AL136" s="689"/>
      <c r="AM136" s="689"/>
      <c r="AN136" s="688"/>
      <c r="AO136" s="855"/>
      <c r="AP136" s="689"/>
      <c r="AQ136" s="689"/>
      <c r="AR136" s="689"/>
      <c r="AS136" s="744" t="s">
        <v>194</v>
      </c>
      <c r="AT136" s="598"/>
      <c r="AU136" s="598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</row>
    <row r="137" spans="1:92" x14ac:dyDescent="0.2">
      <c r="A137" s="1485" t="s">
        <v>103</v>
      </c>
      <c r="B137" s="1486"/>
      <c r="C137" s="1487"/>
      <c r="D137" s="1488"/>
      <c r="E137" s="1489"/>
      <c r="F137" s="1489"/>
      <c r="G137" s="1489"/>
      <c r="H137" s="1489"/>
      <c r="I137" s="1489"/>
      <c r="J137" s="1489"/>
      <c r="K137" s="1489"/>
      <c r="L137" s="1489"/>
      <c r="M137" s="1489"/>
      <c r="N137" s="1489"/>
      <c r="O137" s="1489"/>
      <c r="P137" s="1489"/>
      <c r="Q137" s="1489"/>
      <c r="R137" s="1489"/>
      <c r="S137" s="1489"/>
      <c r="T137" s="1489"/>
      <c r="U137" s="1489"/>
      <c r="V137" s="1489"/>
      <c r="W137" s="1489"/>
      <c r="X137" s="1489"/>
      <c r="Y137" s="1489"/>
      <c r="Z137" s="1489"/>
      <c r="AA137" s="1489"/>
      <c r="AB137" s="1489"/>
      <c r="AC137" s="1489"/>
      <c r="AD137" s="1489"/>
      <c r="AE137" s="1489"/>
      <c r="AF137" s="1489"/>
      <c r="AG137" s="1489"/>
      <c r="AH137" s="1489"/>
      <c r="AI137" s="1489"/>
      <c r="AJ137" s="1489"/>
      <c r="AK137" s="1489"/>
      <c r="AL137" s="1489"/>
      <c r="AM137" s="1489"/>
      <c r="AN137" s="1489"/>
      <c r="AO137" s="1489"/>
      <c r="AP137" s="1489"/>
      <c r="AQ137" s="1489"/>
      <c r="AR137" s="1490"/>
      <c r="AS137" s="744"/>
      <c r="AT137" s="598"/>
      <c r="AU137" s="598"/>
      <c r="CG137" s="582"/>
      <c r="CH137" s="582"/>
      <c r="CI137" s="582"/>
      <c r="CJ137" s="582"/>
      <c r="CK137" s="582"/>
      <c r="CL137" s="582"/>
      <c r="CM137" s="582"/>
      <c r="CN137" s="582"/>
    </row>
    <row r="138" spans="1:92" x14ac:dyDescent="0.2">
      <c r="A138" s="1454" t="s">
        <v>181</v>
      </c>
      <c r="B138" s="1519" t="s">
        <v>104</v>
      </c>
      <c r="C138" s="1461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</row>
    <row r="139" spans="1:92" x14ac:dyDescent="0.2">
      <c r="A139" s="1445"/>
      <c r="B139" s="1520" t="s">
        <v>252</v>
      </c>
      <c r="C139" s="1521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</row>
    <row r="140" spans="1:92" x14ac:dyDescent="0.2">
      <c r="A140" s="1450" t="s">
        <v>105</v>
      </c>
      <c r="B140" s="1450"/>
      <c r="C140" s="1451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</row>
    <row r="141" spans="1:92" x14ac:dyDescent="0.2">
      <c r="A141" s="1470" t="s">
        <v>182</v>
      </c>
      <c r="B141" s="1471"/>
      <c r="C141" s="1472"/>
      <c r="D141" s="633">
        <f t="shared" si="21"/>
        <v>0</v>
      </c>
      <c r="E141" s="633">
        <f t="shared" si="22"/>
        <v>0</v>
      </c>
      <c r="F141" s="633">
        <f t="shared" si="22"/>
        <v>0</v>
      </c>
      <c r="G141" s="613"/>
      <c r="H141" s="613"/>
      <c r="I141" s="613"/>
      <c r="J141" s="613"/>
      <c r="K141" s="613"/>
      <c r="L141" s="613"/>
      <c r="M141" s="613"/>
      <c r="N141" s="613"/>
      <c r="O141" s="613"/>
      <c r="P141" s="613"/>
      <c r="Q141" s="613"/>
      <c r="R141" s="613"/>
      <c r="S141" s="613"/>
      <c r="T141" s="613"/>
      <c r="U141" s="613"/>
      <c r="V141" s="613"/>
      <c r="W141" s="613"/>
      <c r="X141" s="613"/>
      <c r="Y141" s="613"/>
      <c r="Z141" s="613"/>
      <c r="AA141" s="613"/>
      <c r="AB141" s="613"/>
      <c r="AC141" s="613"/>
      <c r="AD141" s="613"/>
      <c r="AE141" s="613"/>
      <c r="AF141" s="613"/>
      <c r="AG141" s="613"/>
      <c r="AH141" s="613"/>
      <c r="AI141" s="613"/>
      <c r="AJ141" s="613"/>
      <c r="AK141" s="613"/>
      <c r="AL141" s="613"/>
      <c r="AM141" s="613"/>
      <c r="AN141" s="861"/>
      <c r="AO141" s="855"/>
      <c r="AP141" s="613"/>
      <c r="AQ141" s="743"/>
      <c r="AR141" s="613"/>
      <c r="AS141" s="744" t="s">
        <v>194</v>
      </c>
      <c r="AT141" s="598"/>
      <c r="AU141" s="598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</row>
    <row r="142" spans="1:92" ht="14.25" customHeight="1" x14ac:dyDescent="0.2">
      <c r="A142" s="1491" t="s">
        <v>106</v>
      </c>
      <c r="B142" s="1522" t="s">
        <v>107</v>
      </c>
      <c r="C142" s="1523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</row>
    <row r="143" spans="1:92" x14ac:dyDescent="0.2">
      <c r="A143" s="1492"/>
      <c r="B143" s="1524" t="s">
        <v>108</v>
      </c>
      <c r="C143" s="1449"/>
      <c r="D143" s="864">
        <f t="shared" si="21"/>
        <v>0</v>
      </c>
      <c r="E143" s="864">
        <f t="shared" si="22"/>
        <v>0</v>
      </c>
      <c r="F143" s="864">
        <f t="shared" si="22"/>
        <v>0</v>
      </c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</row>
    <row r="144" spans="1:92" x14ac:dyDescent="0.2">
      <c r="A144" s="1492"/>
      <c r="B144" s="1524" t="s">
        <v>109</v>
      </c>
      <c r="C144" s="1449"/>
      <c r="D144" s="864">
        <f t="shared" si="21"/>
        <v>0</v>
      </c>
      <c r="E144" s="860">
        <f t="shared" si="22"/>
        <v>0</v>
      </c>
      <c r="F144" s="864">
        <f t="shared" si="22"/>
        <v>0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/>
      <c r="W144" s="617"/>
      <c r="X144" s="617"/>
      <c r="Y144" s="617"/>
      <c r="Z144" s="617"/>
      <c r="AA144" s="617"/>
      <c r="AB144" s="617"/>
      <c r="AC144" s="617"/>
      <c r="AD144" s="617"/>
      <c r="AE144" s="617"/>
      <c r="AF144" s="617"/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</row>
    <row r="145" spans="1:92" ht="15" customHeight="1" x14ac:dyDescent="0.2">
      <c r="A145" s="1492"/>
      <c r="B145" s="1525" t="s">
        <v>110</v>
      </c>
      <c r="C145" s="1444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</row>
    <row r="146" spans="1:92" x14ac:dyDescent="0.2">
      <c r="A146" s="1492"/>
      <c r="B146" s="1524" t="s">
        <v>111</v>
      </c>
      <c r="C146" s="1449"/>
      <c r="D146" s="864">
        <f t="shared" ref="D146:D166" si="23">SUM(E146+F146)</f>
        <v>0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0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/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/>
      <c r="AR146" s="617"/>
      <c r="AS146" s="744" t="s">
        <v>194</v>
      </c>
      <c r="AT146" s="598"/>
      <c r="AU146" s="598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</row>
    <row r="147" spans="1:92" x14ac:dyDescent="0.2">
      <c r="A147" s="1492"/>
      <c r="B147" s="1526" t="s">
        <v>112</v>
      </c>
      <c r="C147" s="1527"/>
      <c r="D147" s="864">
        <f t="shared" si="23"/>
        <v>1</v>
      </c>
      <c r="E147" s="864">
        <f t="shared" si="24"/>
        <v>1</v>
      </c>
      <c r="F147" s="864">
        <f t="shared" si="24"/>
        <v>0</v>
      </c>
      <c r="G147" s="617"/>
      <c r="H147" s="617"/>
      <c r="I147" s="617"/>
      <c r="J147" s="617"/>
      <c r="K147" s="617"/>
      <c r="L147" s="617"/>
      <c r="M147" s="617"/>
      <c r="N147" s="617"/>
      <c r="O147" s="617">
        <v>1</v>
      </c>
      <c r="P147" s="617"/>
      <c r="Q147" s="617"/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/>
      <c r="AC147" s="617"/>
      <c r="AD147" s="617"/>
      <c r="AE147" s="617"/>
      <c r="AF147" s="617"/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/>
      <c r="AR147" s="689"/>
      <c r="AS147" s="744" t="s">
        <v>194</v>
      </c>
      <c r="AT147" s="598"/>
      <c r="AU147" s="598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</row>
    <row r="148" spans="1:92" x14ac:dyDescent="0.2">
      <c r="A148" s="1492"/>
      <c r="B148" s="1528" t="s">
        <v>113</v>
      </c>
      <c r="C148" s="1529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</row>
    <row r="149" spans="1:92" x14ac:dyDescent="0.2">
      <c r="A149" s="1493"/>
      <c r="B149" s="1494" t="s">
        <v>114</v>
      </c>
      <c r="C149" s="1495"/>
      <c r="D149" s="860">
        <f t="shared" si="23"/>
        <v>2</v>
      </c>
      <c r="E149" s="860">
        <f t="shared" si="24"/>
        <v>0</v>
      </c>
      <c r="F149" s="860">
        <f t="shared" si="24"/>
        <v>2</v>
      </c>
      <c r="G149" s="654"/>
      <c r="H149" s="654"/>
      <c r="I149" s="654"/>
      <c r="J149" s="654"/>
      <c r="K149" s="654"/>
      <c r="L149" s="654"/>
      <c r="M149" s="654"/>
      <c r="N149" s="654">
        <v>2</v>
      </c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/>
      <c r="AR149" s="618"/>
      <c r="AS149" s="744" t="s">
        <v>194</v>
      </c>
      <c r="AT149" s="598"/>
      <c r="AU149" s="598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</row>
    <row r="150" spans="1:92" ht="17.25" customHeight="1" x14ac:dyDescent="0.2">
      <c r="A150" s="1491" t="s">
        <v>115</v>
      </c>
      <c r="B150" s="1530" t="s">
        <v>116</v>
      </c>
      <c r="C150" s="1455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</row>
    <row r="151" spans="1:92" ht="24" customHeight="1" x14ac:dyDescent="0.2">
      <c r="A151" s="1492"/>
      <c r="B151" s="1524" t="s">
        <v>117</v>
      </c>
      <c r="C151" s="1449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</row>
    <row r="152" spans="1:92" ht="15" customHeight="1" x14ac:dyDescent="0.2">
      <c r="A152" s="1493"/>
      <c r="B152" s="1520" t="s">
        <v>118</v>
      </c>
      <c r="C152" s="1521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</row>
    <row r="153" spans="1:92" x14ac:dyDescent="0.2">
      <c r="A153" s="1491" t="s">
        <v>119</v>
      </c>
      <c r="B153" s="1519" t="s">
        <v>120</v>
      </c>
      <c r="C153" s="1461"/>
      <c r="D153" s="856">
        <f t="shared" si="23"/>
        <v>2</v>
      </c>
      <c r="E153" s="856">
        <f t="shared" ref="E153:F156" si="25">SUM(G153+I153+K153+M153+O153)</f>
        <v>2</v>
      </c>
      <c r="F153" s="856">
        <f t="shared" si="25"/>
        <v>0</v>
      </c>
      <c r="G153" s="640"/>
      <c r="H153" s="640"/>
      <c r="I153" s="640">
        <v>1</v>
      </c>
      <c r="J153" s="640"/>
      <c r="K153" s="640">
        <v>1</v>
      </c>
      <c r="L153" s="640"/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/>
      <c r="AR153" s="867"/>
      <c r="AS153" s="744" t="s">
        <v>194</v>
      </c>
      <c r="AT153" s="598"/>
      <c r="AU153" s="598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</row>
    <row r="154" spans="1:92" ht="17.25" customHeight="1" x14ac:dyDescent="0.2">
      <c r="A154" s="1492"/>
      <c r="B154" s="1524" t="s">
        <v>121</v>
      </c>
      <c r="C154" s="1449"/>
      <c r="D154" s="864">
        <f t="shared" si="23"/>
        <v>0</v>
      </c>
      <c r="E154" s="864">
        <f t="shared" si="25"/>
        <v>0</v>
      </c>
      <c r="F154" s="864">
        <f t="shared" si="25"/>
        <v>0</v>
      </c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</row>
    <row r="155" spans="1:92" ht="19.5" customHeight="1" x14ac:dyDescent="0.2">
      <c r="A155" s="1492"/>
      <c r="B155" s="1524" t="s">
        <v>122</v>
      </c>
      <c r="C155" s="1449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</row>
    <row r="156" spans="1:92" ht="32.25" customHeight="1" x14ac:dyDescent="0.2">
      <c r="A156" s="1493"/>
      <c r="B156" s="1591" t="s">
        <v>123</v>
      </c>
      <c r="C156" s="1451"/>
      <c r="D156" s="860">
        <f t="shared" si="23"/>
        <v>9</v>
      </c>
      <c r="E156" s="860">
        <f t="shared" si="25"/>
        <v>7</v>
      </c>
      <c r="F156" s="860">
        <f t="shared" si="25"/>
        <v>2</v>
      </c>
      <c r="G156" s="654">
        <v>2</v>
      </c>
      <c r="H156" s="654"/>
      <c r="I156" s="654">
        <v>2</v>
      </c>
      <c r="J156" s="654"/>
      <c r="K156" s="654">
        <v>3</v>
      </c>
      <c r="L156" s="654">
        <v>2</v>
      </c>
      <c r="M156" s="654"/>
      <c r="N156" s="654"/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/>
      <c r="AR156" s="618"/>
      <c r="AS156" s="744" t="s">
        <v>194</v>
      </c>
      <c r="AT156" s="598"/>
      <c r="AU156" s="598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</row>
    <row r="157" spans="1:92" x14ac:dyDescent="0.2">
      <c r="A157" s="1452" t="s">
        <v>124</v>
      </c>
      <c r="B157" s="1452"/>
      <c r="C157" s="1453"/>
      <c r="D157" s="877">
        <f t="shared" si="23"/>
        <v>6</v>
      </c>
      <c r="E157" s="877">
        <f t="shared" ref="E157:F166" si="26">SUM(G157+I157+K157+M157+O157+Q157+S157+U157+W157+Y157+AA157+AC157+AE157+AG157+AI157+AK157+AM157)</f>
        <v>2</v>
      </c>
      <c r="F157" s="877">
        <f t="shared" si="26"/>
        <v>4</v>
      </c>
      <c r="G157" s="867"/>
      <c r="H157" s="867"/>
      <c r="I157" s="867"/>
      <c r="J157" s="867"/>
      <c r="K157" s="867"/>
      <c r="L157" s="867"/>
      <c r="M157" s="867"/>
      <c r="N157" s="867"/>
      <c r="O157" s="867"/>
      <c r="P157" s="867"/>
      <c r="Q157" s="867">
        <v>1</v>
      </c>
      <c r="R157" s="867"/>
      <c r="S157" s="867"/>
      <c r="T157" s="867"/>
      <c r="U157" s="867"/>
      <c r="V157" s="867"/>
      <c r="W157" s="867"/>
      <c r="X157" s="867">
        <v>1</v>
      </c>
      <c r="Y157" s="867"/>
      <c r="Z157" s="867"/>
      <c r="AA157" s="867"/>
      <c r="AB157" s="867">
        <v>1</v>
      </c>
      <c r="AC157" s="867"/>
      <c r="AD157" s="867">
        <v>1</v>
      </c>
      <c r="AE157" s="867">
        <v>1</v>
      </c>
      <c r="AF157" s="867">
        <v>1</v>
      </c>
      <c r="AG157" s="867"/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/>
      <c r="AR157" s="640"/>
      <c r="AS157" s="744" t="s">
        <v>194</v>
      </c>
      <c r="AT157" s="598"/>
      <c r="AU157" s="598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</row>
    <row r="158" spans="1:92" ht="15" customHeight="1" x14ac:dyDescent="0.2">
      <c r="A158" s="1491" t="s">
        <v>253</v>
      </c>
      <c r="B158" s="1530" t="s">
        <v>254</v>
      </c>
      <c r="C158" s="1455"/>
      <c r="D158" s="856">
        <f t="shared" si="23"/>
        <v>0</v>
      </c>
      <c r="E158" s="856">
        <f t="shared" si="26"/>
        <v>0</v>
      </c>
      <c r="F158" s="856">
        <f t="shared" si="26"/>
        <v>0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81"/>
      <c r="AO158" s="880"/>
      <c r="AP158" s="870"/>
      <c r="AQ158" s="640"/>
      <c r="AR158" s="867"/>
      <c r="AS158" s="744" t="s">
        <v>194</v>
      </c>
      <c r="AT158" s="598"/>
      <c r="AU158" s="598"/>
      <c r="CG158" s="582"/>
      <c r="CH158" s="582"/>
      <c r="CI158" s="582">
        <v>0</v>
      </c>
      <c r="CJ158" s="582"/>
      <c r="CK158" s="582"/>
      <c r="CL158" s="582"/>
      <c r="CM158" s="582"/>
      <c r="CN158" s="582"/>
    </row>
    <row r="159" spans="1:92" ht="15" customHeight="1" x14ac:dyDescent="0.2">
      <c r="A159" s="1492"/>
      <c r="B159" s="1525" t="s">
        <v>255</v>
      </c>
      <c r="C159" s="1444"/>
      <c r="D159" s="864">
        <f t="shared" si="23"/>
        <v>0</v>
      </c>
      <c r="E159" s="864">
        <f t="shared" si="26"/>
        <v>0</v>
      </c>
      <c r="F159" s="864">
        <f t="shared" si="26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CG159" s="582"/>
      <c r="CH159" s="582"/>
      <c r="CI159" s="582">
        <v>0</v>
      </c>
      <c r="CJ159" s="582"/>
      <c r="CK159" s="582"/>
      <c r="CL159" s="582"/>
      <c r="CM159" s="582"/>
      <c r="CN159" s="582"/>
    </row>
    <row r="160" spans="1:92" ht="15" customHeight="1" x14ac:dyDescent="0.2">
      <c r="A160" s="1493"/>
      <c r="B160" s="1596" t="s">
        <v>256</v>
      </c>
      <c r="C160" s="1447"/>
      <c r="D160" s="868">
        <f t="shared" si="23"/>
        <v>0</v>
      </c>
      <c r="E160" s="868">
        <f t="shared" si="26"/>
        <v>0</v>
      </c>
      <c r="F160" s="868">
        <f t="shared" si="26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CG160" s="582"/>
      <c r="CH160" s="582"/>
      <c r="CI160" s="582">
        <v>0</v>
      </c>
      <c r="CJ160" s="582"/>
      <c r="CK160" s="582"/>
      <c r="CL160" s="582"/>
      <c r="CM160" s="582"/>
      <c r="CN160" s="582"/>
    </row>
    <row r="161" spans="1:92" x14ac:dyDescent="0.2">
      <c r="A161" s="1508" t="s">
        <v>125</v>
      </c>
      <c r="B161" s="1509"/>
      <c r="C161" s="1510"/>
      <c r="D161" s="863">
        <f t="shared" si="23"/>
        <v>1</v>
      </c>
      <c r="E161" s="863">
        <f t="shared" si="26"/>
        <v>0</v>
      </c>
      <c r="F161" s="863">
        <f t="shared" si="26"/>
        <v>1</v>
      </c>
      <c r="G161" s="616"/>
      <c r="H161" s="616"/>
      <c r="I161" s="616"/>
      <c r="J161" s="616"/>
      <c r="K161" s="616"/>
      <c r="L161" s="616"/>
      <c r="M161" s="616"/>
      <c r="N161" s="616"/>
      <c r="O161" s="616"/>
      <c r="P161" s="616"/>
      <c r="Q161" s="616"/>
      <c r="R161" s="616">
        <v>1</v>
      </c>
      <c r="S161" s="616"/>
      <c r="T161" s="616"/>
      <c r="U161" s="616"/>
      <c r="V161" s="616"/>
      <c r="W161" s="616"/>
      <c r="X161" s="616"/>
      <c r="Y161" s="616"/>
      <c r="Z161" s="616"/>
      <c r="AA161" s="616"/>
      <c r="AB161" s="616"/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/>
      <c r="AR161" s="616"/>
      <c r="AS161" s="744" t="s">
        <v>194</v>
      </c>
      <c r="AT161" s="598"/>
      <c r="AU161" s="598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</row>
    <row r="162" spans="1:92" x14ac:dyDescent="0.2">
      <c r="A162" s="1511" t="s">
        <v>126</v>
      </c>
      <c r="B162" s="1512"/>
      <c r="C162" s="1513"/>
      <c r="D162" s="864">
        <f t="shared" si="23"/>
        <v>0</v>
      </c>
      <c r="E162" s="864">
        <f t="shared" si="26"/>
        <v>0</v>
      </c>
      <c r="F162" s="864">
        <f t="shared" si="26"/>
        <v>0</v>
      </c>
      <c r="G162" s="617"/>
      <c r="H162" s="617"/>
      <c r="I162" s="617"/>
      <c r="J162" s="617"/>
      <c r="K162" s="617"/>
      <c r="L162" s="617"/>
      <c r="M162" s="617"/>
      <c r="N162" s="617"/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</row>
    <row r="163" spans="1:92" x14ac:dyDescent="0.2">
      <c r="A163" s="1511" t="s">
        <v>127</v>
      </c>
      <c r="B163" s="1512"/>
      <c r="C163" s="1513"/>
      <c r="D163" s="864">
        <f t="shared" si="23"/>
        <v>2</v>
      </c>
      <c r="E163" s="864">
        <f t="shared" si="26"/>
        <v>2</v>
      </c>
      <c r="F163" s="864">
        <f t="shared" si="26"/>
        <v>0</v>
      </c>
      <c r="G163" s="617"/>
      <c r="H163" s="617"/>
      <c r="I163" s="617"/>
      <c r="J163" s="617"/>
      <c r="K163" s="617"/>
      <c r="L163" s="617"/>
      <c r="M163" s="617">
        <v>1</v>
      </c>
      <c r="N163" s="617"/>
      <c r="O163" s="617"/>
      <c r="P163" s="617"/>
      <c r="Q163" s="617"/>
      <c r="R163" s="617"/>
      <c r="S163" s="617"/>
      <c r="T163" s="617"/>
      <c r="U163" s="617"/>
      <c r="V163" s="617"/>
      <c r="W163" s="617"/>
      <c r="X163" s="617"/>
      <c r="Y163" s="617"/>
      <c r="Z163" s="617"/>
      <c r="AA163" s="617"/>
      <c r="AB163" s="617"/>
      <c r="AC163" s="617">
        <v>1</v>
      </c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/>
      <c r="AR163" s="654"/>
      <c r="AS163" s="744" t="s">
        <v>194</v>
      </c>
      <c r="AT163" s="598"/>
      <c r="AU163" s="598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</row>
    <row r="164" spans="1:92" x14ac:dyDescent="0.2">
      <c r="A164" s="1511" t="s">
        <v>128</v>
      </c>
      <c r="B164" s="1512"/>
      <c r="C164" s="1513"/>
      <c r="D164" s="864">
        <f t="shared" si="23"/>
        <v>2</v>
      </c>
      <c r="E164" s="864">
        <f t="shared" si="26"/>
        <v>1</v>
      </c>
      <c r="F164" s="864">
        <f t="shared" si="26"/>
        <v>1</v>
      </c>
      <c r="G164" s="617"/>
      <c r="H164" s="617"/>
      <c r="I164" s="617"/>
      <c r="J164" s="617"/>
      <c r="K164" s="617"/>
      <c r="L164" s="617"/>
      <c r="M164" s="617"/>
      <c r="N164" s="617"/>
      <c r="O164" s="617">
        <v>1</v>
      </c>
      <c r="P164" s="617"/>
      <c r="Q164" s="617"/>
      <c r="R164" s="617"/>
      <c r="S164" s="617"/>
      <c r="T164" s="617"/>
      <c r="U164" s="617"/>
      <c r="V164" s="617">
        <v>1</v>
      </c>
      <c r="W164" s="617"/>
      <c r="X164" s="617"/>
      <c r="Y164" s="617"/>
      <c r="Z164" s="617"/>
      <c r="AA164" s="617"/>
      <c r="AB164" s="617"/>
      <c r="AC164" s="617"/>
      <c r="AD164" s="617"/>
      <c r="AE164" s="617"/>
      <c r="AF164" s="617"/>
      <c r="AG164" s="617"/>
      <c r="AH164" s="617"/>
      <c r="AI164" s="617"/>
      <c r="AJ164" s="617"/>
      <c r="AK164" s="617"/>
      <c r="AL164" s="617"/>
      <c r="AM164" s="617"/>
      <c r="AN164" s="684"/>
      <c r="AO164" s="770"/>
      <c r="AP164" s="617"/>
      <c r="AQ164" s="617"/>
      <c r="AR164" s="654"/>
      <c r="AS164" s="744" t="s">
        <v>194</v>
      </c>
      <c r="AT164" s="598"/>
      <c r="AU164" s="598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</row>
    <row r="165" spans="1:92" x14ac:dyDescent="0.2">
      <c r="A165" s="1592" t="s">
        <v>129</v>
      </c>
      <c r="B165" s="1593"/>
      <c r="C165" s="1594"/>
      <c r="D165" s="860">
        <f t="shared" si="23"/>
        <v>0</v>
      </c>
      <c r="E165" s="860">
        <f t="shared" si="26"/>
        <v>0</v>
      </c>
      <c r="F165" s="860">
        <f t="shared" si="26"/>
        <v>0</v>
      </c>
      <c r="G165" s="654"/>
      <c r="H165" s="654"/>
      <c r="I165" s="654"/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/>
      <c r="AR165" s="654"/>
      <c r="AS165" s="744" t="s">
        <v>194</v>
      </c>
      <c r="AT165" s="598"/>
      <c r="AU165" s="598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</row>
    <row r="166" spans="1:92" x14ac:dyDescent="0.2">
      <c r="A166" s="1445" t="s">
        <v>183</v>
      </c>
      <c r="B166" s="1446"/>
      <c r="C166" s="1447"/>
      <c r="D166" s="881">
        <f t="shared" si="23"/>
        <v>0</v>
      </c>
      <c r="E166" s="881">
        <f t="shared" si="26"/>
        <v>0</v>
      </c>
      <c r="F166" s="881">
        <f t="shared" si="26"/>
        <v>0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CG166" s="582"/>
      <c r="CH166" s="582"/>
      <c r="CI166" s="582">
        <v>0</v>
      </c>
      <c r="CJ166" s="582"/>
      <c r="CK166" s="582"/>
      <c r="CL166" s="582"/>
      <c r="CM166" s="582"/>
      <c r="CN166" s="582"/>
    </row>
    <row r="167" spans="1:92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CG167" s="582"/>
      <c r="CH167" s="582"/>
      <c r="CI167" s="582"/>
      <c r="CJ167" s="582"/>
      <c r="CK167" s="582"/>
      <c r="CL167" s="582"/>
      <c r="CM167" s="582"/>
      <c r="CN167" s="582"/>
    </row>
    <row r="168" spans="1:92" ht="14.25" customHeight="1" x14ac:dyDescent="0.2">
      <c r="A168" s="1597" t="s">
        <v>131</v>
      </c>
      <c r="B168" s="1597"/>
      <c r="C168" s="1597"/>
      <c r="D168" s="1421" t="s">
        <v>33</v>
      </c>
      <c r="E168" s="1421"/>
      <c r="F168" s="1421"/>
      <c r="G168" s="1421" t="s">
        <v>99</v>
      </c>
      <c r="H168" s="1421"/>
      <c r="I168" s="1421" t="s">
        <v>100</v>
      </c>
      <c r="J168" s="1421"/>
      <c r="K168" s="1421" t="s">
        <v>101</v>
      </c>
      <c r="L168" s="1421"/>
      <c r="M168" s="1421" t="s">
        <v>57</v>
      </c>
      <c r="N168" s="1421"/>
      <c r="O168" s="1422" t="s">
        <v>8</v>
      </c>
      <c r="P168" s="1424"/>
      <c r="Q168" s="1475" t="s">
        <v>59</v>
      </c>
      <c r="R168" s="1475"/>
      <c r="S168" s="1475" t="s">
        <v>60</v>
      </c>
      <c r="T168" s="1475"/>
      <c r="U168" s="1475" t="s">
        <v>61</v>
      </c>
      <c r="V168" s="1475"/>
      <c r="W168" s="1475" t="s">
        <v>62</v>
      </c>
      <c r="X168" s="1475"/>
      <c r="Y168" s="1475" t="s">
        <v>63</v>
      </c>
      <c r="Z168" s="1475"/>
      <c r="AA168" s="1475" t="s">
        <v>64</v>
      </c>
      <c r="AB168" s="1475"/>
      <c r="AC168" s="1475" t="s">
        <v>65</v>
      </c>
      <c r="AD168" s="1475"/>
      <c r="AE168" s="1475" t="s">
        <v>66</v>
      </c>
      <c r="AF168" s="1475"/>
      <c r="AG168" s="1475" t="s">
        <v>67</v>
      </c>
      <c r="AH168" s="1475"/>
      <c r="AI168" s="1475" t="s">
        <v>68</v>
      </c>
      <c r="AJ168" s="1475"/>
      <c r="AK168" s="1475" t="s">
        <v>69</v>
      </c>
      <c r="AL168" s="1475"/>
      <c r="AM168" s="1475" t="s">
        <v>70</v>
      </c>
      <c r="AN168" s="1414"/>
      <c r="AO168" s="1476" t="s">
        <v>77</v>
      </c>
      <c r="AP168" s="1477"/>
      <c r="AQ168" s="1478"/>
      <c r="AR168" s="1479" t="s">
        <v>249</v>
      </c>
      <c r="AS168" s="1462" t="s">
        <v>257</v>
      </c>
      <c r="AT168" s="1464" t="s">
        <v>251</v>
      </c>
      <c r="AU168" s="1464"/>
      <c r="AV168" s="884"/>
      <c r="CG168" s="582"/>
      <c r="CH168" s="582"/>
      <c r="CI168" s="582"/>
      <c r="CJ168" s="582"/>
      <c r="CK168" s="582"/>
      <c r="CL168" s="582"/>
      <c r="CM168" s="582"/>
      <c r="CN168" s="582"/>
    </row>
    <row r="169" spans="1:92" ht="20.25" customHeight="1" x14ac:dyDescent="0.2">
      <c r="A169" s="1598"/>
      <c r="B169" s="1598"/>
      <c r="C169" s="1598"/>
      <c r="D169" s="1080" t="s">
        <v>149</v>
      </c>
      <c r="E169" s="1060" t="s">
        <v>30</v>
      </c>
      <c r="F169" s="1060" t="s">
        <v>48</v>
      </c>
      <c r="G169" s="1060" t="s">
        <v>30</v>
      </c>
      <c r="H169" s="1060" t="s">
        <v>48</v>
      </c>
      <c r="I169" s="1060" t="s">
        <v>30</v>
      </c>
      <c r="J169" s="1060" t="s">
        <v>48</v>
      </c>
      <c r="K169" s="1060" t="s">
        <v>30</v>
      </c>
      <c r="L169" s="1060" t="s">
        <v>48</v>
      </c>
      <c r="M169" s="1060" t="s">
        <v>30</v>
      </c>
      <c r="N169" s="1060" t="s">
        <v>48</v>
      </c>
      <c r="O169" s="1060" t="s">
        <v>30</v>
      </c>
      <c r="P169" s="1060" t="s">
        <v>48</v>
      </c>
      <c r="Q169" s="1060" t="s">
        <v>30</v>
      </c>
      <c r="R169" s="1060" t="s">
        <v>48</v>
      </c>
      <c r="S169" s="1060" t="s">
        <v>30</v>
      </c>
      <c r="T169" s="1060" t="s">
        <v>48</v>
      </c>
      <c r="U169" s="1060" t="s">
        <v>30</v>
      </c>
      <c r="V169" s="1060" t="s">
        <v>48</v>
      </c>
      <c r="W169" s="1060" t="s">
        <v>30</v>
      </c>
      <c r="X169" s="1060" t="s">
        <v>48</v>
      </c>
      <c r="Y169" s="1060" t="s">
        <v>30</v>
      </c>
      <c r="Z169" s="1060" t="s">
        <v>48</v>
      </c>
      <c r="AA169" s="1060" t="s">
        <v>30</v>
      </c>
      <c r="AB169" s="1060" t="s">
        <v>48</v>
      </c>
      <c r="AC169" s="1060" t="s">
        <v>30</v>
      </c>
      <c r="AD169" s="1060" t="s">
        <v>48</v>
      </c>
      <c r="AE169" s="1060" t="s">
        <v>30</v>
      </c>
      <c r="AF169" s="1060" t="s">
        <v>48</v>
      </c>
      <c r="AG169" s="1060" t="s">
        <v>30</v>
      </c>
      <c r="AH169" s="1060" t="s">
        <v>48</v>
      </c>
      <c r="AI169" s="1060" t="s">
        <v>30</v>
      </c>
      <c r="AJ169" s="1060" t="s">
        <v>48</v>
      </c>
      <c r="AK169" s="1060" t="s">
        <v>30</v>
      </c>
      <c r="AL169" s="1060" t="s">
        <v>48</v>
      </c>
      <c r="AM169" s="1060" t="s">
        <v>30</v>
      </c>
      <c r="AN169" s="1063" t="s">
        <v>48</v>
      </c>
      <c r="AO169" s="885" t="s">
        <v>231</v>
      </c>
      <c r="AP169" s="886" t="s">
        <v>233</v>
      </c>
      <c r="AQ169" s="887" t="s">
        <v>232</v>
      </c>
      <c r="AR169" s="1480"/>
      <c r="AS169" s="1463"/>
      <c r="AT169" s="850" t="s">
        <v>30</v>
      </c>
      <c r="AU169" s="850" t="s">
        <v>48</v>
      </c>
      <c r="AV169" s="569"/>
      <c r="CG169" s="582"/>
      <c r="CH169" s="582"/>
      <c r="CI169" s="582"/>
      <c r="CJ169" s="582"/>
      <c r="CK169" s="582"/>
      <c r="CL169" s="582"/>
      <c r="CM169" s="582"/>
      <c r="CN169" s="582"/>
    </row>
    <row r="170" spans="1:92" x14ac:dyDescent="0.2">
      <c r="A170" s="1465" t="s">
        <v>132</v>
      </c>
      <c r="B170" s="1465"/>
      <c r="C170" s="1465"/>
      <c r="D170" s="854">
        <f>SUM(E170+F170)</f>
        <v>10</v>
      </c>
      <c r="E170" s="854">
        <f>SUM(G170+I170+K170+M170+O170+Q170+S170+U170+W170+Y170+AA170+AC170+AE170+AG170+AI170+AK170+AM170)</f>
        <v>3</v>
      </c>
      <c r="F170" s="854">
        <f>SUM(H170+J170+L170+N170+P170+R170+T170+V170+X170+Z170+AB170+AD170+AF170+AH170+AJ170+AL170+AN170)</f>
        <v>7</v>
      </c>
      <c r="G170" s="613">
        <v>1</v>
      </c>
      <c r="H170" s="613"/>
      <c r="I170" s="613">
        <v>1</v>
      </c>
      <c r="J170" s="613"/>
      <c r="K170" s="613"/>
      <c r="L170" s="613">
        <v>2</v>
      </c>
      <c r="M170" s="613"/>
      <c r="N170" s="613"/>
      <c r="O170" s="613"/>
      <c r="P170" s="613"/>
      <c r="Q170" s="613"/>
      <c r="R170" s="613">
        <v>2</v>
      </c>
      <c r="S170" s="613"/>
      <c r="T170" s="613"/>
      <c r="U170" s="613"/>
      <c r="V170" s="613"/>
      <c r="W170" s="613"/>
      <c r="X170" s="613"/>
      <c r="Y170" s="613"/>
      <c r="Z170" s="613"/>
      <c r="AA170" s="613"/>
      <c r="AB170" s="613"/>
      <c r="AC170" s="613"/>
      <c r="AD170" s="613">
        <v>2</v>
      </c>
      <c r="AE170" s="613"/>
      <c r="AF170" s="613">
        <v>1</v>
      </c>
      <c r="AG170" s="613"/>
      <c r="AH170" s="613"/>
      <c r="AI170" s="613">
        <v>1</v>
      </c>
      <c r="AJ170" s="613"/>
      <c r="AK170" s="613"/>
      <c r="AL170" s="613"/>
      <c r="AM170" s="613"/>
      <c r="AN170" s="861"/>
      <c r="AO170" s="859">
        <v>3</v>
      </c>
      <c r="AP170" s="743"/>
      <c r="AQ170" s="888"/>
      <c r="AR170" s="704"/>
      <c r="AS170" s="613"/>
      <c r="AT170" s="613"/>
      <c r="AU170" s="613"/>
      <c r="AV170" s="744" t="s">
        <v>194</v>
      </c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</row>
    <row r="171" spans="1:92" x14ac:dyDescent="0.2">
      <c r="A171" s="1466" t="s">
        <v>103</v>
      </c>
      <c r="B171" s="1467"/>
      <c r="C171" s="1467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CG171" s="582"/>
      <c r="CH171" s="582"/>
      <c r="CI171" s="582"/>
      <c r="CJ171" s="582"/>
      <c r="CK171" s="582"/>
      <c r="CL171" s="582"/>
      <c r="CM171" s="582"/>
      <c r="CN171" s="582"/>
    </row>
    <row r="172" spans="1:92" x14ac:dyDescent="0.2">
      <c r="A172" s="1468" t="s">
        <v>184</v>
      </c>
      <c r="B172" s="1460" t="s">
        <v>258</v>
      </c>
      <c r="C172" s="1461"/>
      <c r="D172" s="856">
        <f t="shared" ref="D172:D178" si="27">SUM(E172+F172)</f>
        <v>0</v>
      </c>
      <c r="E172" s="856">
        <f t="shared" ref="E172:F178" si="28">SUM(G172+I172+K172+M172+O172+Q172+S172+U172+W172+Y172+AA172+AC172+AE172+AG172+AI172+AK172+AM172)</f>
        <v>0</v>
      </c>
      <c r="F172" s="856">
        <f t="shared" si="28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</row>
    <row r="173" spans="1:92" x14ac:dyDescent="0.2">
      <c r="A173" s="1469"/>
      <c r="B173" s="1595" t="s">
        <v>252</v>
      </c>
      <c r="C173" s="1521"/>
      <c r="D173" s="868">
        <f t="shared" si="27"/>
        <v>0</v>
      </c>
      <c r="E173" s="868">
        <f t="shared" si="28"/>
        <v>0</v>
      </c>
      <c r="F173" s="868">
        <f t="shared" si="28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</row>
    <row r="174" spans="1:92" x14ac:dyDescent="0.2">
      <c r="A174" s="1450" t="s">
        <v>105</v>
      </c>
      <c r="B174" s="1450"/>
      <c r="C174" s="1451"/>
      <c r="D174" s="860">
        <f t="shared" si="27"/>
        <v>0</v>
      </c>
      <c r="E174" s="860">
        <f t="shared" si="28"/>
        <v>0</v>
      </c>
      <c r="F174" s="860">
        <f t="shared" si="28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</row>
    <row r="175" spans="1:92" x14ac:dyDescent="0.2">
      <c r="A175" s="1470" t="s">
        <v>182</v>
      </c>
      <c r="B175" s="1471"/>
      <c r="C175" s="1472"/>
      <c r="D175" s="633">
        <f t="shared" si="27"/>
        <v>4</v>
      </c>
      <c r="E175" s="633">
        <f t="shared" si="28"/>
        <v>1</v>
      </c>
      <c r="F175" s="633">
        <f t="shared" si="28"/>
        <v>3</v>
      </c>
      <c r="G175" s="613"/>
      <c r="H175" s="613"/>
      <c r="I175" s="613"/>
      <c r="J175" s="613"/>
      <c r="K175" s="613"/>
      <c r="L175" s="613"/>
      <c r="M175" s="613"/>
      <c r="N175" s="613"/>
      <c r="O175" s="613"/>
      <c r="P175" s="613"/>
      <c r="Q175" s="613"/>
      <c r="R175" s="613"/>
      <c r="S175" s="613"/>
      <c r="T175" s="613"/>
      <c r="U175" s="613"/>
      <c r="V175" s="613"/>
      <c r="W175" s="613"/>
      <c r="X175" s="613"/>
      <c r="Y175" s="613"/>
      <c r="Z175" s="613"/>
      <c r="AA175" s="613"/>
      <c r="AB175" s="613"/>
      <c r="AC175" s="613"/>
      <c r="AD175" s="613">
        <v>2</v>
      </c>
      <c r="AE175" s="613"/>
      <c r="AF175" s="613">
        <v>1</v>
      </c>
      <c r="AG175" s="613"/>
      <c r="AH175" s="613"/>
      <c r="AI175" s="613">
        <v>1</v>
      </c>
      <c r="AJ175" s="613"/>
      <c r="AK175" s="613"/>
      <c r="AL175" s="613"/>
      <c r="AM175" s="613"/>
      <c r="AN175" s="861"/>
      <c r="AO175" s="855">
        <v>3</v>
      </c>
      <c r="AP175" s="613"/>
      <c r="AQ175" s="896"/>
      <c r="AR175" s="704"/>
      <c r="AS175" s="613"/>
      <c r="AT175" s="613"/>
      <c r="AU175" s="613"/>
      <c r="AV175" s="744" t="s">
        <v>194</v>
      </c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</row>
    <row r="176" spans="1:92" ht="14.25" customHeight="1" x14ac:dyDescent="0.2">
      <c r="A176" s="1425" t="s">
        <v>106</v>
      </c>
      <c r="B176" s="1569" t="s">
        <v>107</v>
      </c>
      <c r="C176" s="1599"/>
      <c r="D176" s="863">
        <f t="shared" si="27"/>
        <v>0</v>
      </c>
      <c r="E176" s="863">
        <f t="shared" si="28"/>
        <v>0</v>
      </c>
      <c r="F176" s="863">
        <f t="shared" si="28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</row>
    <row r="177" spans="1:92" x14ac:dyDescent="0.2">
      <c r="A177" s="1426"/>
      <c r="B177" s="1568" t="s">
        <v>108</v>
      </c>
      <c r="C177" s="1600"/>
      <c r="D177" s="864">
        <f t="shared" si="27"/>
        <v>1</v>
      </c>
      <c r="E177" s="864">
        <f t="shared" si="28"/>
        <v>0</v>
      </c>
      <c r="F177" s="864">
        <f t="shared" si="28"/>
        <v>1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>
        <v>1</v>
      </c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>
        <v>1</v>
      </c>
      <c r="AP177" s="616"/>
      <c r="AQ177" s="897"/>
      <c r="AR177" s="683"/>
      <c r="AS177" s="617"/>
      <c r="AT177" s="617"/>
      <c r="AU177" s="617"/>
      <c r="AV177" s="744" t="s">
        <v>194</v>
      </c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</row>
    <row r="178" spans="1:92" x14ac:dyDescent="0.2">
      <c r="A178" s="1426"/>
      <c r="B178" s="1568" t="s">
        <v>109</v>
      </c>
      <c r="C178" s="1568"/>
      <c r="D178" s="864">
        <f t="shared" si="27"/>
        <v>0</v>
      </c>
      <c r="E178" s="864">
        <f t="shared" si="28"/>
        <v>0</v>
      </c>
      <c r="F178" s="864">
        <f t="shared" si="28"/>
        <v>0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/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/>
      <c r="AP178" s="616"/>
      <c r="AQ178" s="897"/>
      <c r="AR178" s="683"/>
      <c r="AS178" s="617"/>
      <c r="AT178" s="617"/>
      <c r="AU178" s="617"/>
      <c r="AV178" s="744" t="s">
        <v>194</v>
      </c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</row>
    <row r="179" spans="1:92" ht="15" customHeight="1" x14ac:dyDescent="0.2">
      <c r="A179" s="1426"/>
      <c r="B179" s="1525" t="s">
        <v>110</v>
      </c>
      <c r="C179" s="1444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</row>
    <row r="180" spans="1:92" x14ac:dyDescent="0.2">
      <c r="A180" s="1426"/>
      <c r="B180" s="1568" t="s">
        <v>111</v>
      </c>
      <c r="C180" s="1568"/>
      <c r="D180" s="864">
        <f t="shared" ref="D180:D200" si="29">SUM(E180+F180)</f>
        <v>1</v>
      </c>
      <c r="E180" s="864">
        <f t="shared" ref="E180:F186" si="30">SUM(G180+I180+K180+M180+O180+Q180+S180+U180+W180+Y180+AA180+AC180+AE180+AG180+AI180+AK180+AM180)</f>
        <v>0</v>
      </c>
      <c r="F180" s="864">
        <f t="shared" si="30"/>
        <v>1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>
        <v>1</v>
      </c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/>
      <c r="AU180" s="617"/>
      <c r="AV180" s="744" t="s">
        <v>194</v>
      </c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</row>
    <row r="181" spans="1:92" x14ac:dyDescent="0.2">
      <c r="A181" s="1426"/>
      <c r="B181" s="1473" t="s">
        <v>112</v>
      </c>
      <c r="C181" s="1473"/>
      <c r="D181" s="864">
        <f t="shared" si="29"/>
        <v>1</v>
      </c>
      <c r="E181" s="864">
        <f t="shared" si="30"/>
        <v>0</v>
      </c>
      <c r="F181" s="864">
        <f t="shared" si="30"/>
        <v>1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617"/>
      <c r="AC181" s="617"/>
      <c r="AD181" s="617">
        <v>1</v>
      </c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</row>
    <row r="182" spans="1:92" x14ac:dyDescent="0.2">
      <c r="A182" s="1426"/>
      <c r="B182" s="1473" t="s">
        <v>113</v>
      </c>
      <c r="C182" s="1473"/>
      <c r="D182" s="864">
        <f t="shared" si="29"/>
        <v>0</v>
      </c>
      <c r="E182" s="864">
        <f t="shared" si="30"/>
        <v>0</v>
      </c>
      <c r="F182" s="864">
        <f t="shared" si="30"/>
        <v>0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/>
      <c r="AU182" s="617"/>
      <c r="AV182" s="744" t="s">
        <v>194</v>
      </c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</row>
    <row r="183" spans="1:92" x14ac:dyDescent="0.2">
      <c r="A183" s="1427"/>
      <c r="B183" s="1474" t="s">
        <v>114</v>
      </c>
      <c r="C183" s="1474"/>
      <c r="D183" s="860">
        <f t="shared" si="29"/>
        <v>0</v>
      </c>
      <c r="E183" s="860">
        <f t="shared" si="30"/>
        <v>0</v>
      </c>
      <c r="F183" s="860">
        <f t="shared" si="30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</row>
    <row r="184" spans="1:92" ht="21" customHeight="1" x14ac:dyDescent="0.2">
      <c r="A184" s="1457" t="s">
        <v>115</v>
      </c>
      <c r="B184" s="1530" t="s">
        <v>116</v>
      </c>
      <c r="C184" s="1455"/>
      <c r="D184" s="856">
        <f t="shared" si="29"/>
        <v>0</v>
      </c>
      <c r="E184" s="856">
        <f t="shared" si="30"/>
        <v>0</v>
      </c>
      <c r="F184" s="856">
        <f t="shared" si="30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</row>
    <row r="185" spans="1:92" ht="23.25" customHeight="1" x14ac:dyDescent="0.2">
      <c r="A185" s="1458"/>
      <c r="B185" s="1524" t="s">
        <v>117</v>
      </c>
      <c r="C185" s="1449"/>
      <c r="D185" s="864">
        <f t="shared" si="29"/>
        <v>0</v>
      </c>
      <c r="E185" s="864">
        <f t="shared" si="30"/>
        <v>0</v>
      </c>
      <c r="F185" s="864">
        <f t="shared" si="30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</row>
    <row r="186" spans="1:92" ht="17.25" customHeight="1" x14ac:dyDescent="0.2">
      <c r="A186" s="1601"/>
      <c r="B186" s="1595" t="s">
        <v>118</v>
      </c>
      <c r="C186" s="1521"/>
      <c r="D186" s="868">
        <f t="shared" si="29"/>
        <v>0</v>
      </c>
      <c r="E186" s="868">
        <f t="shared" si="30"/>
        <v>0</v>
      </c>
      <c r="F186" s="868">
        <f t="shared" si="30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</row>
    <row r="187" spans="1:92" ht="15.75" customHeight="1" x14ac:dyDescent="0.2">
      <c r="A187" s="1457" t="s">
        <v>119</v>
      </c>
      <c r="B187" s="1460" t="s">
        <v>120</v>
      </c>
      <c r="C187" s="1461"/>
      <c r="D187" s="856">
        <f t="shared" si="29"/>
        <v>2</v>
      </c>
      <c r="E187" s="856">
        <f t="shared" ref="E187:F190" si="31">SUM(G187+I187+K187+M187+O187)</f>
        <v>1</v>
      </c>
      <c r="F187" s="856">
        <f t="shared" si="31"/>
        <v>1</v>
      </c>
      <c r="G187" s="640"/>
      <c r="H187" s="640"/>
      <c r="I187" s="640">
        <v>1</v>
      </c>
      <c r="J187" s="640"/>
      <c r="K187" s="640"/>
      <c r="L187" s="640">
        <v>1</v>
      </c>
      <c r="M187" s="640"/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>
        <v>1</v>
      </c>
      <c r="AP187" s="616"/>
      <c r="AQ187" s="897"/>
      <c r="AR187" s="794"/>
      <c r="AS187" s="870"/>
      <c r="AT187" s="640"/>
      <c r="AU187" s="640"/>
      <c r="AV187" s="744" t="s">
        <v>194</v>
      </c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</row>
    <row r="188" spans="1:92" ht="20.25" customHeight="1" x14ac:dyDescent="0.2">
      <c r="A188" s="1458"/>
      <c r="B188" s="1441" t="s">
        <v>121</v>
      </c>
      <c r="C188" s="1449"/>
      <c r="D188" s="864">
        <f t="shared" si="29"/>
        <v>0</v>
      </c>
      <c r="E188" s="864">
        <f t="shared" si="31"/>
        <v>0</v>
      </c>
      <c r="F188" s="864">
        <f t="shared" si="31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</row>
    <row r="189" spans="1:92" ht="22.5" customHeight="1" x14ac:dyDescent="0.2">
      <c r="A189" s="1458"/>
      <c r="B189" s="1441" t="s">
        <v>122</v>
      </c>
      <c r="C189" s="1449"/>
      <c r="D189" s="864">
        <f t="shared" si="29"/>
        <v>0</v>
      </c>
      <c r="E189" s="864">
        <f t="shared" si="31"/>
        <v>0</v>
      </c>
      <c r="F189" s="864">
        <f t="shared" si="31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</row>
    <row r="190" spans="1:92" ht="32.25" customHeight="1" x14ac:dyDescent="0.2">
      <c r="A190" s="1459"/>
      <c r="B190" s="1450" t="s">
        <v>123</v>
      </c>
      <c r="C190" s="1451"/>
      <c r="D190" s="860">
        <f t="shared" si="29"/>
        <v>1</v>
      </c>
      <c r="E190" s="860">
        <f t="shared" si="31"/>
        <v>0</v>
      </c>
      <c r="F190" s="860">
        <f t="shared" si="31"/>
        <v>1</v>
      </c>
      <c r="G190" s="654"/>
      <c r="H190" s="654"/>
      <c r="I190" s="654"/>
      <c r="J190" s="654"/>
      <c r="K190" s="654"/>
      <c r="L190" s="654">
        <v>1</v>
      </c>
      <c r="M190" s="654"/>
      <c r="N190" s="654"/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/>
      <c r="AP190" s="618"/>
      <c r="AQ190" s="888"/>
      <c r="AR190" s="686"/>
      <c r="AS190" s="874"/>
      <c r="AT190" s="654"/>
      <c r="AU190" s="654"/>
      <c r="AV190" s="744" t="s">
        <v>194</v>
      </c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</row>
    <row r="191" spans="1:92" x14ac:dyDescent="0.2">
      <c r="A191" s="1452" t="s">
        <v>124</v>
      </c>
      <c r="B191" s="1452"/>
      <c r="C191" s="1453"/>
      <c r="D191" s="877">
        <f t="shared" si="29"/>
        <v>2</v>
      </c>
      <c r="E191" s="877">
        <f t="shared" ref="E191:F200" si="32">SUM(G191+I191+K191+M191+O191+Q191+S191+U191+W191+Y191+AA191+AC191+AE191+AG191+AI191+AK191+AM191)</f>
        <v>1</v>
      </c>
      <c r="F191" s="877">
        <f t="shared" si="32"/>
        <v>1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>
        <v>1</v>
      </c>
      <c r="S191" s="867"/>
      <c r="T191" s="867"/>
      <c r="U191" s="867"/>
      <c r="V191" s="867"/>
      <c r="W191" s="867"/>
      <c r="X191" s="867"/>
      <c r="Y191" s="867"/>
      <c r="Z191" s="867"/>
      <c r="AA191" s="867"/>
      <c r="AB191" s="867"/>
      <c r="AC191" s="867"/>
      <c r="AD191" s="867"/>
      <c r="AE191" s="867"/>
      <c r="AF191" s="867"/>
      <c r="AG191" s="867"/>
      <c r="AH191" s="867"/>
      <c r="AI191" s="867">
        <v>1</v>
      </c>
      <c r="AJ191" s="867"/>
      <c r="AK191" s="867"/>
      <c r="AL191" s="867"/>
      <c r="AM191" s="867"/>
      <c r="AN191" s="878"/>
      <c r="AO191" s="879">
        <v>1</v>
      </c>
      <c r="AP191" s="867"/>
      <c r="AQ191" s="896"/>
      <c r="AR191" s="704"/>
      <c r="AS191" s="613"/>
      <c r="AT191" s="867"/>
      <c r="AU191" s="867"/>
      <c r="AV191" s="744" t="s">
        <v>194</v>
      </c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</row>
    <row r="192" spans="1:92" x14ac:dyDescent="0.2">
      <c r="A192" s="1425" t="s">
        <v>253</v>
      </c>
      <c r="B192" s="1454" t="s">
        <v>254</v>
      </c>
      <c r="C192" s="1455"/>
      <c r="D192" s="856">
        <f t="shared" si="29"/>
        <v>0</v>
      </c>
      <c r="E192" s="856">
        <f t="shared" si="32"/>
        <v>0</v>
      </c>
      <c r="F192" s="856">
        <f t="shared" si="32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CG192" s="582"/>
      <c r="CH192" s="582"/>
      <c r="CI192" s="582">
        <v>0</v>
      </c>
      <c r="CJ192" s="582"/>
      <c r="CK192" s="582"/>
      <c r="CL192" s="582"/>
      <c r="CM192" s="582"/>
      <c r="CN192" s="582"/>
    </row>
    <row r="193" spans="1:92" x14ac:dyDescent="0.2">
      <c r="A193" s="1426"/>
      <c r="B193" s="1442" t="s">
        <v>255</v>
      </c>
      <c r="C193" s="1444"/>
      <c r="D193" s="863">
        <f t="shared" si="29"/>
        <v>0</v>
      </c>
      <c r="E193" s="863">
        <f t="shared" si="32"/>
        <v>0</v>
      </c>
      <c r="F193" s="863">
        <f t="shared" si="32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CG193" s="582"/>
      <c r="CH193" s="582"/>
      <c r="CI193" s="582">
        <v>0</v>
      </c>
      <c r="CJ193" s="582"/>
      <c r="CK193" s="582"/>
      <c r="CL193" s="582"/>
      <c r="CM193" s="582"/>
      <c r="CN193" s="582"/>
    </row>
    <row r="194" spans="1:92" x14ac:dyDescent="0.2">
      <c r="A194" s="1427"/>
      <c r="B194" s="1445" t="s">
        <v>256</v>
      </c>
      <c r="C194" s="1447"/>
      <c r="D194" s="857">
        <f t="shared" si="29"/>
        <v>0</v>
      </c>
      <c r="E194" s="857">
        <f t="shared" si="32"/>
        <v>0</v>
      </c>
      <c r="F194" s="857">
        <f t="shared" si="32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CG194" s="582"/>
      <c r="CH194" s="582"/>
      <c r="CI194" s="582">
        <v>0</v>
      </c>
      <c r="CJ194" s="582"/>
      <c r="CK194" s="582"/>
      <c r="CL194" s="582"/>
      <c r="CM194" s="582"/>
      <c r="CN194" s="582"/>
    </row>
    <row r="195" spans="1:92" x14ac:dyDescent="0.2">
      <c r="A195" s="1456" t="s">
        <v>125</v>
      </c>
      <c r="B195" s="1456"/>
      <c r="C195" s="1456"/>
      <c r="D195" s="863">
        <f t="shared" si="29"/>
        <v>0</v>
      </c>
      <c r="E195" s="863">
        <f t="shared" si="32"/>
        <v>0</v>
      </c>
      <c r="F195" s="863">
        <f t="shared" si="32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</row>
    <row r="196" spans="1:92" x14ac:dyDescent="0.2">
      <c r="A196" s="1441" t="s">
        <v>126</v>
      </c>
      <c r="B196" s="1441"/>
      <c r="C196" s="1441"/>
      <c r="D196" s="864">
        <f t="shared" si="29"/>
        <v>0</v>
      </c>
      <c r="E196" s="864">
        <f t="shared" si="32"/>
        <v>0</v>
      </c>
      <c r="F196" s="864">
        <f t="shared" si="32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</row>
    <row r="197" spans="1:92" x14ac:dyDescent="0.2">
      <c r="A197" s="1441" t="s">
        <v>127</v>
      </c>
      <c r="B197" s="1441"/>
      <c r="C197" s="1441"/>
      <c r="D197" s="864">
        <f t="shared" si="29"/>
        <v>3</v>
      </c>
      <c r="E197" s="864">
        <f t="shared" si="32"/>
        <v>1</v>
      </c>
      <c r="F197" s="864">
        <f t="shared" si="32"/>
        <v>2</v>
      </c>
      <c r="G197" s="617">
        <v>1</v>
      </c>
      <c r="H197" s="617"/>
      <c r="I197" s="617"/>
      <c r="J197" s="617"/>
      <c r="K197" s="617"/>
      <c r="L197" s="617">
        <v>1</v>
      </c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>
        <v>1</v>
      </c>
      <c r="AG197" s="617"/>
      <c r="AH197" s="617"/>
      <c r="AI197" s="617"/>
      <c r="AJ197" s="617"/>
      <c r="AK197" s="617"/>
      <c r="AL197" s="617"/>
      <c r="AM197" s="617"/>
      <c r="AN197" s="684"/>
      <c r="AO197" s="783"/>
      <c r="AP197" s="616"/>
      <c r="AQ197" s="897"/>
      <c r="AR197" s="683"/>
      <c r="AS197" s="617"/>
      <c r="AT197" s="617"/>
      <c r="AU197" s="617"/>
      <c r="AV197" s="744" t="s">
        <v>194</v>
      </c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</row>
    <row r="198" spans="1:92" x14ac:dyDescent="0.2">
      <c r="A198" s="1441" t="s">
        <v>128</v>
      </c>
      <c r="B198" s="1441"/>
      <c r="C198" s="1441"/>
      <c r="D198" s="864">
        <f t="shared" si="29"/>
        <v>0</v>
      </c>
      <c r="E198" s="864">
        <f t="shared" si="32"/>
        <v>0</v>
      </c>
      <c r="F198" s="864">
        <f t="shared" si="32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</row>
    <row r="199" spans="1:92" x14ac:dyDescent="0.2">
      <c r="A199" s="1442" t="s">
        <v>129</v>
      </c>
      <c r="B199" s="1443"/>
      <c r="C199" s="1444"/>
      <c r="D199" s="864">
        <f t="shared" si="29"/>
        <v>0</v>
      </c>
      <c r="E199" s="864">
        <f t="shared" si="32"/>
        <v>0</v>
      </c>
      <c r="F199" s="864">
        <f t="shared" si="32"/>
        <v>0</v>
      </c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/>
      <c r="AU199" s="654"/>
      <c r="AV199" s="744" t="s">
        <v>194</v>
      </c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</row>
    <row r="200" spans="1:92" x14ac:dyDescent="0.2">
      <c r="A200" s="1445" t="s">
        <v>183</v>
      </c>
      <c r="B200" s="1446"/>
      <c r="C200" s="1447"/>
      <c r="D200" s="881">
        <f t="shared" si="29"/>
        <v>0</v>
      </c>
      <c r="E200" s="881">
        <f t="shared" si="32"/>
        <v>0</v>
      </c>
      <c r="F200" s="881">
        <f t="shared" si="32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</row>
    <row r="201" spans="1:92" x14ac:dyDescent="0.2">
      <c r="A201" s="904" t="s">
        <v>259</v>
      </c>
      <c r="B201" s="1087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CG201" s="582"/>
      <c r="CH201" s="582"/>
      <c r="CI201" s="582"/>
      <c r="CJ201" s="582"/>
      <c r="CK201" s="582"/>
      <c r="CL201" s="582"/>
      <c r="CM201" s="582"/>
      <c r="CN201" s="582"/>
    </row>
    <row r="202" spans="1:92" ht="14.25" customHeight="1" x14ac:dyDescent="0.2">
      <c r="A202" s="1408" t="s">
        <v>32</v>
      </c>
      <c r="B202" s="1410"/>
      <c r="C202" s="1448" t="s">
        <v>33</v>
      </c>
      <c r="D202" s="1448"/>
      <c r="E202" s="1448"/>
      <c r="F202" s="1422" t="s">
        <v>133</v>
      </c>
      <c r="G202" s="1424"/>
      <c r="H202" s="1422" t="s">
        <v>134</v>
      </c>
      <c r="I202" s="1424"/>
      <c r="J202" s="1422" t="s">
        <v>135</v>
      </c>
      <c r="K202" s="1424"/>
      <c r="L202" s="1422" t="s">
        <v>136</v>
      </c>
      <c r="M202" s="1424"/>
      <c r="N202" s="1422" t="s">
        <v>137</v>
      </c>
      <c r="O202" s="1424"/>
      <c r="P202" s="1422" t="s">
        <v>138</v>
      </c>
      <c r="Q202" s="1424"/>
      <c r="R202" s="1422" t="s">
        <v>139</v>
      </c>
      <c r="S202" s="1424"/>
      <c r="T202" s="1422" t="s">
        <v>140</v>
      </c>
      <c r="U202" s="1424"/>
      <c r="V202" s="1422" t="s">
        <v>141</v>
      </c>
      <c r="W202" s="1424"/>
      <c r="X202" s="1422" t="s">
        <v>142</v>
      </c>
      <c r="Y202" s="1424"/>
      <c r="Z202" s="1422" t="s">
        <v>143</v>
      </c>
      <c r="AA202" s="1424"/>
      <c r="AB202" s="1422" t="s">
        <v>144</v>
      </c>
      <c r="AC202" s="1424"/>
      <c r="AD202" s="1422" t="s">
        <v>145</v>
      </c>
      <c r="AE202" s="1424"/>
      <c r="AF202" s="1422" t="s">
        <v>146</v>
      </c>
      <c r="AG202" s="1424"/>
      <c r="AH202" s="1422" t="s">
        <v>147</v>
      </c>
      <c r="AI202" s="1424"/>
      <c r="AJ202" s="1422" t="s">
        <v>148</v>
      </c>
      <c r="AK202" s="1424"/>
      <c r="AL202" s="719"/>
      <c r="AM202" s="719"/>
      <c r="AN202" s="719"/>
      <c r="AO202" s="909"/>
      <c r="AP202" s="719"/>
      <c r="AQ202" s="719"/>
      <c r="AR202" s="719"/>
      <c r="AS202" s="719"/>
      <c r="AT202" s="719"/>
      <c r="CG202" s="582"/>
      <c r="CH202" s="582"/>
      <c r="CI202" s="582"/>
      <c r="CJ202" s="582"/>
      <c r="CK202" s="582"/>
      <c r="CL202" s="582"/>
      <c r="CM202" s="582"/>
      <c r="CN202" s="582"/>
    </row>
    <row r="203" spans="1:92" x14ac:dyDescent="0.2">
      <c r="A203" s="1411"/>
      <c r="B203" s="1413"/>
      <c r="C203" s="1081" t="s">
        <v>149</v>
      </c>
      <c r="D203" s="1081" t="s">
        <v>30</v>
      </c>
      <c r="E203" s="1080" t="s">
        <v>48</v>
      </c>
      <c r="F203" s="1068" t="s">
        <v>30</v>
      </c>
      <c r="G203" s="1068" t="s">
        <v>48</v>
      </c>
      <c r="H203" s="1068" t="s">
        <v>30</v>
      </c>
      <c r="I203" s="1068" t="s">
        <v>48</v>
      </c>
      <c r="J203" s="1068" t="s">
        <v>30</v>
      </c>
      <c r="K203" s="1068" t="s">
        <v>48</v>
      </c>
      <c r="L203" s="1068" t="s">
        <v>30</v>
      </c>
      <c r="M203" s="1068" t="s">
        <v>48</v>
      </c>
      <c r="N203" s="1068" t="s">
        <v>30</v>
      </c>
      <c r="O203" s="1068" t="s">
        <v>48</v>
      </c>
      <c r="P203" s="1068" t="s">
        <v>30</v>
      </c>
      <c r="Q203" s="1068" t="s">
        <v>48</v>
      </c>
      <c r="R203" s="1068" t="s">
        <v>30</v>
      </c>
      <c r="S203" s="1068" t="s">
        <v>48</v>
      </c>
      <c r="T203" s="1068" t="s">
        <v>30</v>
      </c>
      <c r="U203" s="1068" t="s">
        <v>48</v>
      </c>
      <c r="V203" s="1068" t="s">
        <v>30</v>
      </c>
      <c r="W203" s="1068" t="s">
        <v>48</v>
      </c>
      <c r="X203" s="1068" t="s">
        <v>30</v>
      </c>
      <c r="Y203" s="1068" t="s">
        <v>48</v>
      </c>
      <c r="Z203" s="1068" t="s">
        <v>30</v>
      </c>
      <c r="AA203" s="1068" t="s">
        <v>48</v>
      </c>
      <c r="AB203" s="1068" t="s">
        <v>30</v>
      </c>
      <c r="AC203" s="1068" t="s">
        <v>48</v>
      </c>
      <c r="AD203" s="1068" t="s">
        <v>30</v>
      </c>
      <c r="AE203" s="1068" t="s">
        <v>48</v>
      </c>
      <c r="AF203" s="1068" t="s">
        <v>30</v>
      </c>
      <c r="AG203" s="1068" t="s">
        <v>48</v>
      </c>
      <c r="AH203" s="1068" t="s">
        <v>30</v>
      </c>
      <c r="AI203" s="1068" t="s">
        <v>48</v>
      </c>
      <c r="AJ203" s="1068" t="s">
        <v>30</v>
      </c>
      <c r="AK203" s="1068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CG203" s="582"/>
      <c r="CH203" s="582"/>
      <c r="CI203" s="582"/>
      <c r="CJ203" s="582"/>
      <c r="CK203" s="582"/>
      <c r="CL203" s="582"/>
      <c r="CM203" s="582"/>
      <c r="CN203" s="582"/>
    </row>
    <row r="204" spans="1:92" x14ac:dyDescent="0.2">
      <c r="A204" s="1405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CG204" s="582"/>
      <c r="CH204" s="582"/>
      <c r="CI204" s="582"/>
      <c r="CJ204" s="582"/>
      <c r="CK204" s="582"/>
      <c r="CL204" s="582"/>
      <c r="CM204" s="582"/>
      <c r="CN204" s="582"/>
    </row>
    <row r="205" spans="1:92" x14ac:dyDescent="0.2">
      <c r="A205" s="1407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CG205" s="582"/>
      <c r="CH205" s="582"/>
      <c r="CI205" s="582"/>
      <c r="CJ205" s="582"/>
      <c r="CK205" s="582"/>
      <c r="CL205" s="582"/>
      <c r="CM205" s="582"/>
      <c r="CN205" s="582"/>
    </row>
    <row r="206" spans="1:92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CG206" s="582"/>
      <c r="CH206" s="582"/>
      <c r="CI206" s="582"/>
      <c r="CJ206" s="582"/>
      <c r="CK206" s="582"/>
      <c r="CL206" s="582"/>
      <c r="CM206" s="582"/>
      <c r="CN206" s="582"/>
    </row>
    <row r="207" spans="1:92" ht="14.25" customHeight="1" x14ac:dyDescent="0.2">
      <c r="A207" s="1616" t="s">
        <v>150</v>
      </c>
      <c r="B207" s="1619" t="s">
        <v>151</v>
      </c>
      <c r="C207" s="1578" t="s">
        <v>4</v>
      </c>
      <c r="D207" s="1579"/>
      <c r="E207" s="1580"/>
      <c r="F207" s="1622" t="s">
        <v>152</v>
      </c>
      <c r="G207" s="1623"/>
      <c r="H207" s="1623"/>
      <c r="I207" s="1623"/>
      <c r="J207" s="1623"/>
      <c r="K207" s="1623"/>
      <c r="L207" s="1623"/>
      <c r="M207" s="1623"/>
      <c r="N207" s="1623"/>
      <c r="O207" s="1623"/>
      <c r="P207" s="1623"/>
      <c r="Q207" s="1623"/>
      <c r="R207" s="1623"/>
      <c r="S207" s="1623"/>
      <c r="T207" s="1623"/>
      <c r="U207" s="1623"/>
      <c r="V207" s="1623"/>
      <c r="W207" s="1623"/>
      <c r="X207" s="1623"/>
      <c r="Y207" s="1623"/>
      <c r="Z207" s="1623"/>
      <c r="AA207" s="1623"/>
      <c r="AB207" s="1623"/>
      <c r="AC207" s="1623"/>
      <c r="AD207" s="1623"/>
      <c r="AE207" s="1623"/>
      <c r="AF207" s="1623"/>
      <c r="AG207" s="1623"/>
      <c r="AH207" s="1623"/>
      <c r="AI207" s="1623"/>
      <c r="AJ207" s="1623"/>
      <c r="AK207" s="1624"/>
      <c r="AL207" s="1425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CG207" s="582"/>
      <c r="CH207" s="582"/>
      <c r="CI207" s="582"/>
      <c r="CJ207" s="582"/>
      <c r="CK207" s="582"/>
      <c r="CL207" s="582"/>
      <c r="CM207" s="582"/>
      <c r="CN207" s="582"/>
    </row>
    <row r="208" spans="1:92" x14ac:dyDescent="0.2">
      <c r="A208" s="1617"/>
      <c r="B208" s="1620"/>
      <c r="C208" s="1602"/>
      <c r="D208" s="1603"/>
      <c r="E208" s="1440"/>
      <c r="F208" s="1622" t="s">
        <v>100</v>
      </c>
      <c r="G208" s="1624"/>
      <c r="H208" s="1622" t="s">
        <v>101</v>
      </c>
      <c r="I208" s="1624"/>
      <c r="J208" s="1622" t="s">
        <v>57</v>
      </c>
      <c r="K208" s="1624"/>
      <c r="L208" s="1622" t="s">
        <v>8</v>
      </c>
      <c r="M208" s="1624"/>
      <c r="N208" s="1422" t="s">
        <v>9</v>
      </c>
      <c r="O208" s="1424"/>
      <c r="P208" s="1422" t="s">
        <v>10</v>
      </c>
      <c r="Q208" s="1424"/>
      <c r="R208" s="1422" t="s">
        <v>11</v>
      </c>
      <c r="S208" s="1424"/>
      <c r="T208" s="1422" t="s">
        <v>12</v>
      </c>
      <c r="U208" s="1424"/>
      <c r="V208" s="1422" t="s">
        <v>13</v>
      </c>
      <c r="W208" s="1424"/>
      <c r="X208" s="1422" t="s">
        <v>14</v>
      </c>
      <c r="Y208" s="1424"/>
      <c r="Z208" s="1422" t="s">
        <v>153</v>
      </c>
      <c r="AA208" s="1424"/>
      <c r="AB208" s="1422" t="s">
        <v>154</v>
      </c>
      <c r="AC208" s="1424"/>
      <c r="AD208" s="1422" t="s">
        <v>155</v>
      </c>
      <c r="AE208" s="1424"/>
      <c r="AF208" s="1422" t="s">
        <v>156</v>
      </c>
      <c r="AG208" s="1424"/>
      <c r="AH208" s="1422" t="s">
        <v>157</v>
      </c>
      <c r="AI208" s="1424"/>
      <c r="AJ208" s="1414" t="s">
        <v>158</v>
      </c>
      <c r="AK208" s="1415"/>
      <c r="AL208" s="1426"/>
      <c r="AM208" s="579"/>
      <c r="AN208" s="579"/>
      <c r="AO208" s="579"/>
      <c r="AP208" s="579"/>
      <c r="AQ208" s="579"/>
      <c r="AR208" s="579"/>
      <c r="AS208" s="579"/>
      <c r="AT208" s="579"/>
      <c r="CG208" s="582"/>
      <c r="CH208" s="582"/>
      <c r="CI208" s="582"/>
      <c r="CJ208" s="582"/>
      <c r="CK208" s="582"/>
      <c r="CL208" s="582"/>
      <c r="CM208" s="582"/>
      <c r="CN208" s="582"/>
    </row>
    <row r="209" spans="1:92" x14ac:dyDescent="0.2">
      <c r="A209" s="1618"/>
      <c r="B209" s="1621"/>
      <c r="C209" s="1066" t="s">
        <v>149</v>
      </c>
      <c r="D209" s="1066" t="s">
        <v>30</v>
      </c>
      <c r="E209" s="1083" t="s">
        <v>48</v>
      </c>
      <c r="F209" s="1065" t="s">
        <v>30</v>
      </c>
      <c r="G209" s="1065" t="s">
        <v>48</v>
      </c>
      <c r="H209" s="1065" t="s">
        <v>30</v>
      </c>
      <c r="I209" s="1065" t="s">
        <v>48</v>
      </c>
      <c r="J209" s="1065" t="s">
        <v>30</v>
      </c>
      <c r="K209" s="1065" t="s">
        <v>48</v>
      </c>
      <c r="L209" s="1065" t="s">
        <v>30</v>
      </c>
      <c r="M209" s="1065" t="s">
        <v>48</v>
      </c>
      <c r="N209" s="1065" t="s">
        <v>30</v>
      </c>
      <c r="O209" s="1065" t="s">
        <v>48</v>
      </c>
      <c r="P209" s="1065" t="s">
        <v>30</v>
      </c>
      <c r="Q209" s="1065" t="s">
        <v>48</v>
      </c>
      <c r="R209" s="1065" t="s">
        <v>30</v>
      </c>
      <c r="S209" s="1065" t="s">
        <v>48</v>
      </c>
      <c r="T209" s="1065" t="s">
        <v>30</v>
      </c>
      <c r="U209" s="1065" t="s">
        <v>48</v>
      </c>
      <c r="V209" s="1065" t="s">
        <v>30</v>
      </c>
      <c r="W209" s="1065" t="s">
        <v>48</v>
      </c>
      <c r="X209" s="1065" t="s">
        <v>30</v>
      </c>
      <c r="Y209" s="1065" t="s">
        <v>48</v>
      </c>
      <c r="Z209" s="1065" t="s">
        <v>30</v>
      </c>
      <c r="AA209" s="1065" t="s">
        <v>48</v>
      </c>
      <c r="AB209" s="1065" t="s">
        <v>30</v>
      </c>
      <c r="AC209" s="1065" t="s">
        <v>48</v>
      </c>
      <c r="AD209" s="1065" t="s">
        <v>30</v>
      </c>
      <c r="AE209" s="1065" t="s">
        <v>48</v>
      </c>
      <c r="AF209" s="1065" t="s">
        <v>30</v>
      </c>
      <c r="AG209" s="1065" t="s">
        <v>48</v>
      </c>
      <c r="AH209" s="1065" t="s">
        <v>30</v>
      </c>
      <c r="AI209" s="1065" t="s">
        <v>48</v>
      </c>
      <c r="AJ209" s="1065" t="s">
        <v>30</v>
      </c>
      <c r="AK209" s="1065" t="s">
        <v>48</v>
      </c>
      <c r="AL209" s="1427"/>
      <c r="AM209" s="579"/>
      <c r="AN209" s="579"/>
      <c r="AO209" s="579"/>
      <c r="AP209" s="579"/>
      <c r="AQ209" s="579"/>
      <c r="AR209" s="579"/>
      <c r="AS209" s="579"/>
      <c r="AT209" s="579"/>
      <c r="CG209" s="582"/>
      <c r="CH209" s="582"/>
      <c r="CI209" s="582"/>
      <c r="CJ209" s="582"/>
      <c r="CK209" s="582"/>
      <c r="CL209" s="582"/>
      <c r="CM209" s="582"/>
      <c r="CN209" s="582"/>
    </row>
    <row r="210" spans="1:92" x14ac:dyDescent="0.2">
      <c r="A210" s="1625" t="s">
        <v>160</v>
      </c>
      <c r="B210" s="915" t="s">
        <v>34</v>
      </c>
      <c r="C210" s="916">
        <f>SUM(D210+E210)</f>
        <v>0</v>
      </c>
      <c r="D210" s="916">
        <f t="shared" ref="D210:E213" si="33">SUM(F210+H210+J210+L210+N210+P210+R210+T210+V210+X210+Z210+AB210+AD210+AF210+AH210+AJ210)</f>
        <v>0</v>
      </c>
      <c r="E210" s="765">
        <f t="shared" si="33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</row>
    <row r="211" spans="1:92" x14ac:dyDescent="0.2">
      <c r="A211" s="1626"/>
      <c r="B211" s="917" t="s">
        <v>77</v>
      </c>
      <c r="C211" s="918">
        <f>SUM(D211+E211)</f>
        <v>0</v>
      </c>
      <c r="D211" s="918">
        <f t="shared" si="33"/>
        <v>0</v>
      </c>
      <c r="E211" s="835">
        <f t="shared" si="33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</row>
    <row r="212" spans="1:92" x14ac:dyDescent="0.2">
      <c r="A212" s="1627" t="s">
        <v>161</v>
      </c>
      <c r="B212" s="919" t="s">
        <v>34</v>
      </c>
      <c r="C212" s="920">
        <f>SUM(D212+E212)</f>
        <v>0</v>
      </c>
      <c r="D212" s="920">
        <f t="shared" si="33"/>
        <v>0</v>
      </c>
      <c r="E212" s="781">
        <f t="shared" si="33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</row>
    <row r="213" spans="1:92" x14ac:dyDescent="0.2">
      <c r="A213" s="1626"/>
      <c r="B213" s="917" t="s">
        <v>77</v>
      </c>
      <c r="C213" s="918">
        <f>SUM(D213+E213)</f>
        <v>0</v>
      </c>
      <c r="D213" s="918">
        <f t="shared" si="33"/>
        <v>0</v>
      </c>
      <c r="E213" s="835">
        <f t="shared" si="33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</row>
    <row r="214" spans="1:92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CG214" s="582"/>
      <c r="CH214" s="582"/>
      <c r="CI214" s="582"/>
      <c r="CJ214" s="582"/>
      <c r="CK214" s="582"/>
      <c r="CL214" s="582"/>
      <c r="CM214" s="582"/>
      <c r="CN214" s="582"/>
    </row>
    <row r="215" spans="1:92" x14ac:dyDescent="0.2">
      <c r="A215" s="1408" t="s">
        <v>162</v>
      </c>
      <c r="B215" s="1410"/>
      <c r="C215" s="1421" t="s">
        <v>163</v>
      </c>
      <c r="D215" s="1421"/>
      <c r="E215" s="1421"/>
      <c r="F215" s="1422" t="s">
        <v>164</v>
      </c>
      <c r="G215" s="1423"/>
      <c r="H215" s="1423"/>
      <c r="I215" s="1423"/>
      <c r="J215" s="1423"/>
      <c r="K215" s="1423"/>
      <c r="L215" s="1423"/>
      <c r="M215" s="1423"/>
      <c r="N215" s="1423"/>
      <c r="O215" s="1423"/>
      <c r="P215" s="1423"/>
      <c r="Q215" s="1423"/>
      <c r="R215" s="1423"/>
      <c r="S215" s="1423"/>
      <c r="T215" s="1423"/>
      <c r="U215" s="1423"/>
      <c r="V215" s="1423"/>
      <c r="W215" s="1423"/>
      <c r="X215" s="1423"/>
      <c r="Y215" s="1423"/>
      <c r="Z215" s="1423"/>
      <c r="AA215" s="1423"/>
      <c r="AB215" s="1423"/>
      <c r="AC215" s="1423"/>
      <c r="AD215" s="1423"/>
      <c r="AE215" s="1423"/>
      <c r="AF215" s="1423"/>
      <c r="AG215" s="1423"/>
      <c r="AH215" s="1423"/>
      <c r="AI215" s="1423"/>
      <c r="AJ215" s="1423"/>
      <c r="AK215" s="1423"/>
      <c r="AL215" s="1423"/>
      <c r="AM215" s="1424"/>
      <c r="AN215" s="1436" t="s">
        <v>77</v>
      </c>
      <c r="AO215" s="1437"/>
      <c r="AP215" s="1438"/>
      <c r="AQ215" s="1429" t="s">
        <v>165</v>
      </c>
      <c r="AR215" s="1425" t="s">
        <v>265</v>
      </c>
      <c r="AS215" s="1425" t="s">
        <v>187</v>
      </c>
      <c r="AT215" s="732"/>
      <c r="AU215" s="598"/>
      <c r="AV215" s="598"/>
      <c r="CG215" s="582"/>
      <c r="CH215" s="582"/>
      <c r="CI215" s="582"/>
      <c r="CJ215" s="582"/>
      <c r="CK215" s="582"/>
      <c r="CL215" s="582"/>
      <c r="CM215" s="582"/>
      <c r="CN215" s="582"/>
    </row>
    <row r="216" spans="1:92" ht="14.25" customHeight="1" x14ac:dyDescent="0.2">
      <c r="A216" s="1419"/>
      <c r="B216" s="1420"/>
      <c r="C216" s="1421"/>
      <c r="D216" s="1421"/>
      <c r="E216" s="1421"/>
      <c r="F216" s="1414" t="s">
        <v>167</v>
      </c>
      <c r="G216" s="1428"/>
      <c r="H216" s="1414" t="s">
        <v>100</v>
      </c>
      <c r="I216" s="1428"/>
      <c r="J216" s="1414" t="s">
        <v>101</v>
      </c>
      <c r="K216" s="1428"/>
      <c r="L216" s="1414" t="s">
        <v>57</v>
      </c>
      <c r="M216" s="1428"/>
      <c r="N216" s="1414" t="s">
        <v>8</v>
      </c>
      <c r="O216" s="1428"/>
      <c r="P216" s="1414" t="s">
        <v>59</v>
      </c>
      <c r="Q216" s="1415"/>
      <c r="R216" s="1414" t="s">
        <v>60</v>
      </c>
      <c r="S216" s="1415"/>
      <c r="T216" s="1414" t="s">
        <v>61</v>
      </c>
      <c r="U216" s="1415"/>
      <c r="V216" s="1414" t="s">
        <v>62</v>
      </c>
      <c r="W216" s="1415"/>
      <c r="X216" s="1414" t="s">
        <v>63</v>
      </c>
      <c r="Y216" s="1415"/>
      <c r="Z216" s="1414" t="s">
        <v>64</v>
      </c>
      <c r="AA216" s="1415"/>
      <c r="AB216" s="1414" t="s">
        <v>65</v>
      </c>
      <c r="AC216" s="1415"/>
      <c r="AD216" s="1414" t="s">
        <v>66</v>
      </c>
      <c r="AE216" s="1415"/>
      <c r="AF216" s="1414" t="s">
        <v>67</v>
      </c>
      <c r="AG216" s="1415"/>
      <c r="AH216" s="1414" t="s">
        <v>68</v>
      </c>
      <c r="AI216" s="1415"/>
      <c r="AJ216" s="1414" t="s">
        <v>69</v>
      </c>
      <c r="AK216" s="1415"/>
      <c r="AL216" s="1414" t="s">
        <v>70</v>
      </c>
      <c r="AM216" s="1428"/>
      <c r="AN216" s="1429" t="s">
        <v>266</v>
      </c>
      <c r="AO216" s="1429" t="s">
        <v>267</v>
      </c>
      <c r="AP216" s="1429" t="s">
        <v>268</v>
      </c>
      <c r="AQ216" s="1439"/>
      <c r="AR216" s="1426"/>
      <c r="AS216" s="1426"/>
      <c r="AT216" s="669"/>
      <c r="AU216" s="598"/>
      <c r="AV216" s="598"/>
      <c r="CG216" s="582"/>
      <c r="CH216" s="582"/>
      <c r="CI216" s="582"/>
      <c r="CJ216" s="582"/>
      <c r="CK216" s="582"/>
      <c r="CL216" s="582"/>
      <c r="CM216" s="582"/>
      <c r="CN216" s="582"/>
    </row>
    <row r="217" spans="1:92" x14ac:dyDescent="0.2">
      <c r="A217" s="1411"/>
      <c r="B217" s="1413"/>
      <c r="C217" s="1081" t="s">
        <v>149</v>
      </c>
      <c r="D217" s="1081" t="s">
        <v>30</v>
      </c>
      <c r="E217" s="1069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440"/>
      <c r="AO217" s="1430"/>
      <c r="AP217" s="1430"/>
      <c r="AQ217" s="1430"/>
      <c r="AR217" s="1427"/>
      <c r="AS217" s="1427"/>
      <c r="AT217" s="926"/>
      <c r="AU217" s="598"/>
      <c r="AV217" s="598"/>
      <c r="CG217" s="582"/>
      <c r="CH217" s="582"/>
      <c r="CI217" s="582"/>
      <c r="CJ217" s="582"/>
      <c r="CK217" s="582"/>
      <c r="CL217" s="582"/>
      <c r="CM217" s="582"/>
      <c r="CN217" s="582"/>
    </row>
    <row r="218" spans="1:92" x14ac:dyDescent="0.2">
      <c r="A218" s="1604" t="s">
        <v>168</v>
      </c>
      <c r="B218" s="1605"/>
      <c r="C218" s="927">
        <f>SUM(D218+E218)</f>
        <v>20</v>
      </c>
      <c r="D218" s="927">
        <f>SUM(F218+H218+J218+L218+N218+P218+R218+T218+V218+X218+Z218+AB218+AD218+AF218+AH218+AJ218+AL218)</f>
        <v>4</v>
      </c>
      <c r="E218" s="928">
        <f>SUM(G218+I218+K218+M218+O218+Q218+S218+U218+W218+Y218+AA218+AC218+AE218+AG218+AI218+AK218+AM218)</f>
        <v>16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0</v>
      </c>
      <c r="J218" s="929">
        <f>SUM(J228:J236)</f>
        <v>0</v>
      </c>
      <c r="K218" s="930">
        <f>SUM(K219:K236)</f>
        <v>0</v>
      </c>
      <c r="L218" s="929">
        <f>SUM(L228:L236)</f>
        <v>0</v>
      </c>
      <c r="M218" s="930">
        <f>SUM(M219:M236)</f>
        <v>9</v>
      </c>
      <c r="N218" s="929">
        <f>SUM(N228:N236)</f>
        <v>4</v>
      </c>
      <c r="O218" s="930">
        <f>SUM(O219:O236)</f>
        <v>2</v>
      </c>
      <c r="P218" s="929">
        <f>SUM(P228:P236)</f>
        <v>0</v>
      </c>
      <c r="Q218" s="930">
        <f>SUM(Q219:Q236)</f>
        <v>3</v>
      </c>
      <c r="R218" s="929">
        <f>SUM(R228:R236)</f>
        <v>0</v>
      </c>
      <c r="S218" s="930">
        <f>SUM(S219:S236)</f>
        <v>1</v>
      </c>
      <c r="T218" s="929">
        <f>SUM(T228:T236)</f>
        <v>0</v>
      </c>
      <c r="U218" s="930">
        <f>SUM(U219:U236)</f>
        <v>0</v>
      </c>
      <c r="V218" s="929">
        <f>SUM(V228:V236)</f>
        <v>0</v>
      </c>
      <c r="W218" s="930">
        <f>SUM(W219:W236)</f>
        <v>1</v>
      </c>
      <c r="X218" s="929">
        <f>SUM(X228:X236)</f>
        <v>0</v>
      </c>
      <c r="Y218" s="930">
        <f>SUM(Y219:Y236)</f>
        <v>0</v>
      </c>
      <c r="Z218" s="929">
        <f>SUM(Z228:Z236)</f>
        <v>0</v>
      </c>
      <c r="AA218" s="930">
        <f>SUM(AA219:AA236)</f>
        <v>0</v>
      </c>
      <c r="AB218" s="929">
        <f t="shared" ref="AB218:AM218" si="34">SUM(AB228:AB236)</f>
        <v>0</v>
      </c>
      <c r="AC218" s="930">
        <f t="shared" si="34"/>
        <v>0</v>
      </c>
      <c r="AD218" s="929">
        <f t="shared" si="34"/>
        <v>0</v>
      </c>
      <c r="AE218" s="930">
        <f t="shared" si="34"/>
        <v>0</v>
      </c>
      <c r="AF218" s="929">
        <f t="shared" si="34"/>
        <v>0</v>
      </c>
      <c r="AG218" s="930">
        <f t="shared" si="34"/>
        <v>0</v>
      </c>
      <c r="AH218" s="929">
        <f t="shared" si="34"/>
        <v>0</v>
      </c>
      <c r="AI218" s="930">
        <f t="shared" si="34"/>
        <v>0</v>
      </c>
      <c r="AJ218" s="929">
        <f t="shared" si="34"/>
        <v>0</v>
      </c>
      <c r="AK218" s="930">
        <f t="shared" si="34"/>
        <v>0</v>
      </c>
      <c r="AL218" s="929">
        <f t="shared" si="34"/>
        <v>0</v>
      </c>
      <c r="AM218" s="930">
        <f t="shared" si="34"/>
        <v>0</v>
      </c>
      <c r="AN218" s="931">
        <f t="shared" ref="AN218:AS218" si="35">SUM(AN219:AN236)</f>
        <v>2</v>
      </c>
      <c r="AO218" s="932">
        <f t="shared" si="35"/>
        <v>2</v>
      </c>
      <c r="AP218" s="932">
        <f t="shared" si="35"/>
        <v>0</v>
      </c>
      <c r="AQ218" s="932">
        <f t="shared" si="35"/>
        <v>0</v>
      </c>
      <c r="AR218" s="927">
        <f t="shared" si="35"/>
        <v>0</v>
      </c>
      <c r="AS218" s="931">
        <f t="shared" si="35"/>
        <v>0</v>
      </c>
      <c r="AT218" s="933"/>
      <c r="AU218" s="598"/>
      <c r="AV218" s="598"/>
      <c r="CG218" s="582"/>
      <c r="CH218" s="582"/>
      <c r="CI218" s="582"/>
      <c r="CJ218" s="582"/>
      <c r="CK218" s="582"/>
      <c r="CL218" s="582"/>
      <c r="CM218" s="582"/>
      <c r="CN218" s="582"/>
    </row>
    <row r="219" spans="1:92" x14ac:dyDescent="0.2">
      <c r="A219" s="1608" t="s">
        <v>249</v>
      </c>
      <c r="B219" s="934" t="s">
        <v>23</v>
      </c>
      <c r="C219" s="935">
        <f t="shared" ref="C219:C227" si="36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</row>
    <row r="220" spans="1:92" x14ac:dyDescent="0.2">
      <c r="A220" s="1608"/>
      <c r="B220" s="939" t="s">
        <v>169</v>
      </c>
      <c r="C220" s="651">
        <f t="shared" si="36"/>
        <v>0</v>
      </c>
      <c r="D220" s="936"/>
      <c r="E220" s="937">
        <f t="shared" ref="E220:E227" si="37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</row>
    <row r="221" spans="1:92" x14ac:dyDescent="0.2">
      <c r="A221" s="1608"/>
      <c r="B221" s="940" t="s">
        <v>170</v>
      </c>
      <c r="C221" s="648">
        <f t="shared" si="36"/>
        <v>3</v>
      </c>
      <c r="D221" s="936"/>
      <c r="E221" s="1077">
        <f t="shared" si="37"/>
        <v>3</v>
      </c>
      <c r="F221" s="938"/>
      <c r="G221" s="602"/>
      <c r="H221" s="938"/>
      <c r="I221" s="602"/>
      <c r="J221" s="938"/>
      <c r="K221" s="602"/>
      <c r="L221" s="938"/>
      <c r="M221" s="602">
        <v>2</v>
      </c>
      <c r="N221" s="938"/>
      <c r="O221" s="602">
        <v>1</v>
      </c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>
        <v>0</v>
      </c>
      <c r="AR221" s="617">
        <v>0</v>
      </c>
      <c r="AS221" s="617">
        <v>0</v>
      </c>
      <c r="AT221" s="739" t="s">
        <v>194</v>
      </c>
      <c r="AU221" s="598"/>
      <c r="AV221" s="598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</row>
    <row r="222" spans="1:92" x14ac:dyDescent="0.2">
      <c r="A222" s="1608"/>
      <c r="B222" s="940" t="s">
        <v>171</v>
      </c>
      <c r="C222" s="648">
        <f t="shared" si="36"/>
        <v>0</v>
      </c>
      <c r="D222" s="936"/>
      <c r="E222" s="1077">
        <f t="shared" si="37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</row>
    <row r="223" spans="1:92" x14ac:dyDescent="0.2">
      <c r="A223" s="1608"/>
      <c r="B223" s="940" t="s">
        <v>172</v>
      </c>
      <c r="C223" s="648">
        <f t="shared" si="36"/>
        <v>0</v>
      </c>
      <c r="D223" s="936"/>
      <c r="E223" s="1077">
        <f t="shared" si="37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</row>
    <row r="224" spans="1:92" x14ac:dyDescent="0.2">
      <c r="A224" s="1608"/>
      <c r="B224" s="940" t="s">
        <v>173</v>
      </c>
      <c r="C224" s="648">
        <f t="shared" si="36"/>
        <v>0</v>
      </c>
      <c r="D224" s="936"/>
      <c r="E224" s="1077">
        <f t="shared" si="37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</row>
    <row r="225" spans="1:92" x14ac:dyDescent="0.2">
      <c r="A225" s="1608"/>
      <c r="B225" s="940" t="s">
        <v>174</v>
      </c>
      <c r="C225" s="648">
        <f t="shared" si="36"/>
        <v>0</v>
      </c>
      <c r="D225" s="936"/>
      <c r="E225" s="1077">
        <f t="shared" si="37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</row>
    <row r="226" spans="1:92" x14ac:dyDescent="0.2">
      <c r="A226" s="1608"/>
      <c r="B226" s="940" t="s">
        <v>175</v>
      </c>
      <c r="C226" s="648">
        <f t="shared" si="36"/>
        <v>0</v>
      </c>
      <c r="D226" s="936"/>
      <c r="E226" s="1077">
        <f t="shared" si="37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</row>
    <row r="227" spans="1:92" x14ac:dyDescent="0.2">
      <c r="A227" s="1608"/>
      <c r="B227" s="942" t="s">
        <v>176</v>
      </c>
      <c r="C227" s="643">
        <f t="shared" si="36"/>
        <v>1</v>
      </c>
      <c r="D227" s="943"/>
      <c r="E227" s="1084">
        <f t="shared" si="37"/>
        <v>1</v>
      </c>
      <c r="F227" s="945"/>
      <c r="G227" s="810"/>
      <c r="H227" s="945"/>
      <c r="I227" s="810"/>
      <c r="J227" s="945"/>
      <c r="K227" s="810"/>
      <c r="L227" s="945"/>
      <c r="M227" s="810"/>
      <c r="N227" s="945"/>
      <c r="O227" s="810"/>
      <c r="P227" s="945"/>
      <c r="Q227" s="810">
        <v>1</v>
      </c>
      <c r="R227" s="945"/>
      <c r="S227" s="810"/>
      <c r="T227" s="945"/>
      <c r="U227" s="810"/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>
        <v>0</v>
      </c>
      <c r="AR227" s="618">
        <v>0</v>
      </c>
      <c r="AS227" s="618">
        <v>0</v>
      </c>
      <c r="AT227" s="737" t="s">
        <v>194</v>
      </c>
      <c r="AU227" s="598"/>
      <c r="AV227" s="598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</row>
    <row r="228" spans="1:92" x14ac:dyDescent="0.2">
      <c r="A228" s="1609" t="s">
        <v>269</v>
      </c>
      <c r="B228" s="934" t="s">
        <v>23</v>
      </c>
      <c r="C228" s="935">
        <f t="shared" ref="C228:C236" si="38">SUM(D228+E228)</f>
        <v>2</v>
      </c>
      <c r="D228" s="935">
        <f t="shared" ref="D228:E236" si="39">SUM(F228+H228+J228+L228+N228+P228+R228+T228+V228+X228+Z228+AB228+AD228+AF228+AH228+AJ228+AL228)</f>
        <v>1</v>
      </c>
      <c r="E228" s="937">
        <f t="shared" si="39"/>
        <v>1</v>
      </c>
      <c r="F228" s="946"/>
      <c r="G228" s="947"/>
      <c r="H228" s="948"/>
      <c r="I228" s="947"/>
      <c r="J228" s="948"/>
      <c r="K228" s="802"/>
      <c r="L228" s="946"/>
      <c r="M228" s="947"/>
      <c r="N228" s="948">
        <v>1</v>
      </c>
      <c r="O228" s="949"/>
      <c r="P228" s="950"/>
      <c r="Q228" s="947">
        <v>1</v>
      </c>
      <c r="R228" s="948"/>
      <c r="S228" s="949"/>
      <c r="T228" s="950"/>
      <c r="U228" s="947"/>
      <c r="V228" s="948"/>
      <c r="W228" s="949"/>
      <c r="X228" s="950"/>
      <c r="Y228" s="947"/>
      <c r="Z228" s="948"/>
      <c r="AA228" s="949"/>
      <c r="AB228" s="950"/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>
        <v>1</v>
      </c>
      <c r="AO228" s="616">
        <v>1</v>
      </c>
      <c r="AP228" s="616"/>
      <c r="AQ228" s="616">
        <v>0</v>
      </c>
      <c r="AR228" s="616">
        <v>0</v>
      </c>
      <c r="AS228" s="616">
        <v>0</v>
      </c>
      <c r="AT228" s="739" t="s">
        <v>194</v>
      </c>
      <c r="AU228" s="598"/>
      <c r="AV228" s="598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</row>
    <row r="229" spans="1:92" x14ac:dyDescent="0.2">
      <c r="A229" s="1610"/>
      <c r="B229" s="939" t="s">
        <v>169</v>
      </c>
      <c r="C229" s="651">
        <f t="shared" si="38"/>
        <v>0</v>
      </c>
      <c r="D229" s="651">
        <f t="shared" si="39"/>
        <v>0</v>
      </c>
      <c r="E229" s="937">
        <f t="shared" si="39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/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/>
      <c r="AR229" s="616"/>
      <c r="AS229" s="616"/>
      <c r="AT229" s="739" t="s">
        <v>194</v>
      </c>
      <c r="AU229" s="598"/>
      <c r="AV229" s="598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</row>
    <row r="230" spans="1:92" x14ac:dyDescent="0.2">
      <c r="A230" s="1610"/>
      <c r="B230" s="940" t="s">
        <v>170</v>
      </c>
      <c r="C230" s="648">
        <f t="shared" si="38"/>
        <v>13</v>
      </c>
      <c r="D230" s="648">
        <f t="shared" si="39"/>
        <v>3</v>
      </c>
      <c r="E230" s="1077">
        <f t="shared" si="39"/>
        <v>10</v>
      </c>
      <c r="F230" s="600"/>
      <c r="G230" s="602"/>
      <c r="H230" s="600"/>
      <c r="I230" s="602"/>
      <c r="J230" s="600"/>
      <c r="K230" s="602"/>
      <c r="L230" s="600"/>
      <c r="M230" s="602">
        <v>6</v>
      </c>
      <c r="N230" s="600">
        <v>3</v>
      </c>
      <c r="O230" s="952">
        <v>1</v>
      </c>
      <c r="P230" s="600"/>
      <c r="Q230" s="602">
        <v>1</v>
      </c>
      <c r="R230" s="834"/>
      <c r="S230" s="952">
        <v>1</v>
      </c>
      <c r="T230" s="600"/>
      <c r="U230" s="602"/>
      <c r="V230" s="834"/>
      <c r="W230" s="952">
        <v>1</v>
      </c>
      <c r="X230" s="600"/>
      <c r="Y230" s="602"/>
      <c r="Z230" s="834"/>
      <c r="AA230" s="952"/>
      <c r="AB230" s="600"/>
      <c r="AC230" s="602"/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>
        <v>1</v>
      </c>
      <c r="AO230" s="617">
        <v>1</v>
      </c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</row>
    <row r="231" spans="1:92" x14ac:dyDescent="0.2">
      <c r="A231" s="1610"/>
      <c r="B231" s="940" t="s">
        <v>171</v>
      </c>
      <c r="C231" s="648">
        <f t="shared" si="38"/>
        <v>1</v>
      </c>
      <c r="D231" s="648">
        <f t="shared" si="39"/>
        <v>0</v>
      </c>
      <c r="E231" s="1077">
        <f t="shared" si="39"/>
        <v>1</v>
      </c>
      <c r="F231" s="600"/>
      <c r="G231" s="602"/>
      <c r="H231" s="600"/>
      <c r="I231" s="602"/>
      <c r="J231" s="600"/>
      <c r="K231" s="602"/>
      <c r="L231" s="600"/>
      <c r="M231" s="602">
        <v>1</v>
      </c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>
        <v>0</v>
      </c>
      <c r="AR231" s="617">
        <v>0</v>
      </c>
      <c r="AS231" s="617">
        <v>0</v>
      </c>
      <c r="AT231" s="739" t="s">
        <v>194</v>
      </c>
      <c r="AU231" s="598"/>
      <c r="AV231" s="598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</row>
    <row r="232" spans="1:92" x14ac:dyDescent="0.2">
      <c r="A232" s="1610"/>
      <c r="B232" s="940" t="s">
        <v>172</v>
      </c>
      <c r="C232" s="648">
        <f t="shared" si="38"/>
        <v>0</v>
      </c>
      <c r="D232" s="648">
        <f t="shared" si="39"/>
        <v>0</v>
      </c>
      <c r="E232" s="1077">
        <f t="shared" si="39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</row>
    <row r="233" spans="1:92" x14ac:dyDescent="0.2">
      <c r="A233" s="1610"/>
      <c r="B233" s="940" t="s">
        <v>173</v>
      </c>
      <c r="C233" s="648">
        <f t="shared" si="38"/>
        <v>0</v>
      </c>
      <c r="D233" s="648">
        <f t="shared" si="39"/>
        <v>0</v>
      </c>
      <c r="E233" s="1077">
        <f t="shared" si="39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</row>
    <row r="234" spans="1:92" x14ac:dyDescent="0.2">
      <c r="A234" s="1610"/>
      <c r="B234" s="940" t="s">
        <v>174</v>
      </c>
      <c r="C234" s="648">
        <f t="shared" si="38"/>
        <v>0</v>
      </c>
      <c r="D234" s="648">
        <f t="shared" si="39"/>
        <v>0</v>
      </c>
      <c r="E234" s="1077">
        <f t="shared" si="39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</row>
    <row r="235" spans="1:92" x14ac:dyDescent="0.2">
      <c r="A235" s="1610"/>
      <c r="B235" s="940" t="s">
        <v>175</v>
      </c>
      <c r="C235" s="648">
        <f t="shared" si="38"/>
        <v>0</v>
      </c>
      <c r="D235" s="648">
        <f t="shared" si="39"/>
        <v>0</v>
      </c>
      <c r="E235" s="1077">
        <f t="shared" si="39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</row>
    <row r="236" spans="1:92" x14ac:dyDescent="0.2">
      <c r="A236" s="1611"/>
      <c r="B236" s="942" t="s">
        <v>176</v>
      </c>
      <c r="C236" s="643">
        <f t="shared" si="38"/>
        <v>0</v>
      </c>
      <c r="D236" s="643">
        <f t="shared" si="39"/>
        <v>0</v>
      </c>
      <c r="E236" s="1084">
        <f t="shared" si="39"/>
        <v>0</v>
      </c>
      <c r="F236" s="691"/>
      <c r="G236" s="810"/>
      <c r="H236" s="691"/>
      <c r="I236" s="810"/>
      <c r="J236" s="691"/>
      <c r="K236" s="810"/>
      <c r="L236" s="691"/>
      <c r="M236" s="810"/>
      <c r="N236" s="691"/>
      <c r="O236" s="953"/>
      <c r="P236" s="691"/>
      <c r="Q236" s="810"/>
      <c r="R236" s="809"/>
      <c r="S236" s="953"/>
      <c r="T236" s="691"/>
      <c r="U236" s="810"/>
      <c r="V236" s="809"/>
      <c r="W236" s="953"/>
      <c r="X236" s="691"/>
      <c r="Y236" s="810"/>
      <c r="Z236" s="809"/>
      <c r="AA236" s="953"/>
      <c r="AB236" s="691"/>
      <c r="AC236" s="810"/>
      <c r="AD236" s="809"/>
      <c r="AE236" s="953"/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/>
      <c r="AR236" s="618"/>
      <c r="AS236" s="618"/>
      <c r="AT236" s="737" t="s">
        <v>194</v>
      </c>
      <c r="AU236" s="598"/>
      <c r="AV236" s="598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</row>
    <row r="237" spans="1:92" ht="24.75" customHeight="1" x14ac:dyDescent="0.4">
      <c r="A237" s="954" t="s">
        <v>270</v>
      </c>
      <c r="B237" s="1087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CG237" s="582"/>
      <c r="CH237" s="582"/>
      <c r="CI237" s="582"/>
      <c r="CJ237" s="582"/>
      <c r="CK237" s="582"/>
      <c r="CL237" s="582"/>
      <c r="CM237" s="582"/>
      <c r="CN237" s="582"/>
    </row>
    <row r="238" spans="1:92" ht="14.25" customHeight="1" x14ac:dyDescent="0.2">
      <c r="A238" s="1408" t="s">
        <v>32</v>
      </c>
      <c r="B238" s="1410"/>
      <c r="C238" s="1549" t="s">
        <v>163</v>
      </c>
      <c r="D238" s="1612"/>
      <c r="E238" s="1514"/>
      <c r="F238" s="1422" t="s">
        <v>177</v>
      </c>
      <c r="G238" s="1423"/>
      <c r="H238" s="1423"/>
      <c r="I238" s="1423"/>
      <c r="J238" s="1423"/>
      <c r="K238" s="1423"/>
      <c r="L238" s="1423"/>
      <c r="M238" s="1423"/>
      <c r="N238" s="1423"/>
      <c r="O238" s="1423"/>
      <c r="P238" s="1423"/>
      <c r="Q238" s="1423"/>
      <c r="R238" s="1423"/>
      <c r="S238" s="1423"/>
      <c r="T238" s="1423"/>
      <c r="U238" s="1423"/>
      <c r="V238" s="1423"/>
      <c r="W238" s="1423"/>
      <c r="X238" s="1423"/>
      <c r="Y238" s="1423"/>
      <c r="Z238" s="1423"/>
      <c r="AA238" s="1423"/>
      <c r="AB238" s="1423"/>
      <c r="AC238" s="1423"/>
      <c r="AD238" s="1423"/>
      <c r="AE238" s="1423"/>
      <c r="AF238" s="1423"/>
      <c r="AG238" s="1423"/>
      <c r="AH238" s="1423"/>
      <c r="AI238" s="1423"/>
      <c r="AJ238" s="1423"/>
      <c r="AK238" s="1423"/>
      <c r="AL238" s="1423"/>
      <c r="AM238" s="1423"/>
      <c r="AN238" s="1423"/>
      <c r="AO238" s="1614"/>
      <c r="AP238" s="1431" t="s">
        <v>249</v>
      </c>
      <c r="AQ238" s="1425" t="s">
        <v>165</v>
      </c>
      <c r="AR238" s="1425" t="s">
        <v>265</v>
      </c>
      <c r="AS238" s="1425" t="s">
        <v>187</v>
      </c>
      <c r="AT238" s="838"/>
      <c r="AU238" s="590"/>
      <c r="AV238" s="590"/>
      <c r="CG238" s="582"/>
      <c r="CH238" s="582"/>
      <c r="CI238" s="582"/>
      <c r="CJ238" s="582"/>
      <c r="CK238" s="582"/>
      <c r="CL238" s="582"/>
      <c r="CM238" s="582"/>
      <c r="CN238" s="582"/>
    </row>
    <row r="239" spans="1:92" x14ac:dyDescent="0.2">
      <c r="A239" s="1419"/>
      <c r="B239" s="1420"/>
      <c r="C239" s="1550"/>
      <c r="D239" s="1613"/>
      <c r="E239" s="1518"/>
      <c r="F239" s="1414" t="s">
        <v>178</v>
      </c>
      <c r="G239" s="1428"/>
      <c r="H239" s="1414" t="s">
        <v>179</v>
      </c>
      <c r="I239" s="1428"/>
      <c r="J239" s="1414" t="s">
        <v>180</v>
      </c>
      <c r="K239" s="1428"/>
      <c r="L239" s="1414" t="s">
        <v>101</v>
      </c>
      <c r="M239" s="1428"/>
      <c r="N239" s="1414" t="s">
        <v>57</v>
      </c>
      <c r="O239" s="1428"/>
      <c r="P239" s="1414" t="s">
        <v>8</v>
      </c>
      <c r="Q239" s="1428"/>
      <c r="R239" s="1414" t="s">
        <v>59</v>
      </c>
      <c r="S239" s="1415"/>
      <c r="T239" s="1414" t="s">
        <v>60</v>
      </c>
      <c r="U239" s="1415"/>
      <c r="V239" s="1414" t="s">
        <v>61</v>
      </c>
      <c r="W239" s="1415"/>
      <c r="X239" s="1414" t="s">
        <v>62</v>
      </c>
      <c r="Y239" s="1415"/>
      <c r="Z239" s="1414" t="s">
        <v>63</v>
      </c>
      <c r="AA239" s="1415"/>
      <c r="AB239" s="1414" t="s">
        <v>64</v>
      </c>
      <c r="AC239" s="1415"/>
      <c r="AD239" s="1414" t="s">
        <v>65</v>
      </c>
      <c r="AE239" s="1415"/>
      <c r="AF239" s="1414" t="s">
        <v>66</v>
      </c>
      <c r="AG239" s="1415"/>
      <c r="AH239" s="1414" t="s">
        <v>67</v>
      </c>
      <c r="AI239" s="1415"/>
      <c r="AJ239" s="1414" t="s">
        <v>68</v>
      </c>
      <c r="AK239" s="1415"/>
      <c r="AL239" s="1414" t="s">
        <v>69</v>
      </c>
      <c r="AM239" s="1415"/>
      <c r="AN239" s="1414" t="s">
        <v>70</v>
      </c>
      <c r="AO239" s="1428"/>
      <c r="AP239" s="1432"/>
      <c r="AQ239" s="1426"/>
      <c r="AR239" s="1434"/>
      <c r="AS239" s="1434"/>
      <c r="AT239" s="957"/>
      <c r="AU239" s="590"/>
      <c r="AV239" s="590"/>
      <c r="CG239" s="582"/>
      <c r="CH239" s="582"/>
      <c r="CI239" s="582"/>
      <c r="CJ239" s="582"/>
      <c r="CK239" s="582"/>
      <c r="CL239" s="582"/>
      <c r="CM239" s="582"/>
      <c r="CN239" s="582"/>
    </row>
    <row r="240" spans="1:92" x14ac:dyDescent="0.2">
      <c r="A240" s="1411"/>
      <c r="B240" s="1413"/>
      <c r="C240" s="1081" t="s">
        <v>149</v>
      </c>
      <c r="D240" s="1081" t="s">
        <v>30</v>
      </c>
      <c r="E240" s="1068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433"/>
      <c r="AQ240" s="1427"/>
      <c r="AR240" s="1435"/>
      <c r="AS240" s="1435"/>
      <c r="AT240" s="957"/>
      <c r="AU240" s="590"/>
      <c r="AV240" s="598"/>
      <c r="CG240" s="582"/>
      <c r="CH240" s="582"/>
      <c r="CI240" s="582"/>
      <c r="CJ240" s="582"/>
      <c r="CK240" s="582"/>
      <c r="CL240" s="582"/>
      <c r="CM240" s="582"/>
      <c r="CN240" s="582"/>
    </row>
    <row r="241" spans="1:92" x14ac:dyDescent="0.2">
      <c r="A241" s="1615" t="s">
        <v>102</v>
      </c>
      <c r="B241" s="1615"/>
      <c r="C241" s="639">
        <f t="shared" ref="C241:C247" si="40">SUM(D241+E241)</f>
        <v>2</v>
      </c>
      <c r="D241" s="639">
        <f t="shared" ref="D241:E243" si="41">SUM(F241+H241+J241+L241+N241+P241+R241+T241+V241+X241+Z241+AB241+AD241+AF241+AH241+AJ241+AL241+AN241)</f>
        <v>2</v>
      </c>
      <c r="E241" s="639">
        <f t="shared" si="41"/>
        <v>0</v>
      </c>
      <c r="F241" s="592"/>
      <c r="G241" s="592"/>
      <c r="H241" s="592"/>
      <c r="I241" s="592"/>
      <c r="J241" s="681"/>
      <c r="K241" s="640"/>
      <c r="L241" s="592"/>
      <c r="M241" s="592"/>
      <c r="N241" s="592"/>
      <c r="O241" s="592"/>
      <c r="P241" s="640"/>
      <c r="Q241" s="960"/>
      <c r="R241" s="592"/>
      <c r="S241" s="592"/>
      <c r="T241" s="592"/>
      <c r="U241" s="592"/>
      <c r="V241" s="592">
        <v>1</v>
      </c>
      <c r="W241" s="592"/>
      <c r="X241" s="592"/>
      <c r="Y241" s="592"/>
      <c r="Z241" s="592">
        <v>1</v>
      </c>
      <c r="AA241" s="592"/>
      <c r="AB241" s="592"/>
      <c r="AC241" s="592"/>
      <c r="AD241" s="592"/>
      <c r="AE241" s="592"/>
      <c r="AF241" s="592"/>
      <c r="AG241" s="592"/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/>
      <c r="AR241" s="640"/>
      <c r="AS241" s="640"/>
      <c r="AT241" s="739" t="s">
        <v>194</v>
      </c>
      <c r="AU241" s="598"/>
      <c r="AV241" s="598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</row>
    <row r="242" spans="1:92" ht="15" thickBot="1" x14ac:dyDescent="0.25">
      <c r="A242" s="1416" t="s">
        <v>166</v>
      </c>
      <c r="B242" s="1416"/>
      <c r="C242" s="653">
        <f t="shared" si="40"/>
        <v>0</v>
      </c>
      <c r="D242" s="653">
        <f t="shared" si="41"/>
        <v>0</v>
      </c>
      <c r="E242" s="653">
        <f t="shared" si="41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</row>
    <row r="243" spans="1:92" ht="15" thickTop="1" x14ac:dyDescent="0.2">
      <c r="A243" s="1417" t="s">
        <v>271</v>
      </c>
      <c r="B243" s="1418"/>
      <c r="C243" s="963">
        <f t="shared" si="40"/>
        <v>0</v>
      </c>
      <c r="D243" s="963">
        <f t="shared" si="41"/>
        <v>0</v>
      </c>
      <c r="E243" s="963">
        <f t="shared" si="41"/>
        <v>0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/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</row>
    <row r="244" spans="1:92" ht="23.25" customHeight="1" thickBot="1" x14ac:dyDescent="0.25">
      <c r="A244" s="1606" t="s">
        <v>272</v>
      </c>
      <c r="B244" s="1607"/>
      <c r="C244" s="968">
        <f t="shared" si="40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CG244" s="582"/>
      <c r="CH244" s="582">
        <v>0</v>
      </c>
      <c r="CI244" s="582"/>
      <c r="CJ244" s="582"/>
      <c r="CK244" s="582"/>
      <c r="CL244" s="582"/>
      <c r="CM244" s="582"/>
      <c r="CN244" s="582"/>
    </row>
    <row r="245" spans="1:92" ht="15" thickTop="1" x14ac:dyDescent="0.2">
      <c r="A245" s="1406" t="s">
        <v>273</v>
      </c>
      <c r="B245" s="651" t="s">
        <v>274</v>
      </c>
      <c r="C245" s="651">
        <f t="shared" si="40"/>
        <v>0</v>
      </c>
      <c r="D245" s="651">
        <f t="shared" ref="D245:E247" si="42">SUM(F245+H245+J245+L245+N245+P245+R245+T245+V245+X245+Z245+AB245+AD245+AF245+AH245+AJ245+AL245+AN245)</f>
        <v>0</v>
      </c>
      <c r="E245" s="651">
        <f t="shared" si="42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</row>
    <row r="246" spans="1:92" x14ac:dyDescent="0.2">
      <c r="A246" s="1406"/>
      <c r="B246" s="648" t="s">
        <v>275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</row>
    <row r="247" spans="1:92" x14ac:dyDescent="0.2">
      <c r="A247" s="1407"/>
      <c r="B247" s="643" t="s">
        <v>276</v>
      </c>
      <c r="C247" s="643">
        <f t="shared" si="40"/>
        <v>0</v>
      </c>
      <c r="D247" s="643">
        <f t="shared" si="42"/>
        <v>0</v>
      </c>
      <c r="E247" s="643">
        <f t="shared" si="42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</row>
    <row r="248" spans="1:92" x14ac:dyDescent="0.2">
      <c r="A248" s="954" t="s">
        <v>277</v>
      </c>
      <c r="B248" s="1087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CG248" s="582"/>
      <c r="CH248" s="582"/>
      <c r="CI248" s="582"/>
      <c r="CJ248" s="582"/>
      <c r="CK248" s="582"/>
      <c r="CL248" s="582"/>
      <c r="CM248" s="582"/>
      <c r="CN248" s="582"/>
    </row>
    <row r="249" spans="1:92" x14ac:dyDescent="0.2">
      <c r="A249" s="1408" t="s">
        <v>32</v>
      </c>
      <c r="B249" s="1410"/>
      <c r="C249" s="1421" t="s">
        <v>163</v>
      </c>
      <c r="D249" s="1421"/>
      <c r="E249" s="1421"/>
      <c r="F249" s="1422" t="s">
        <v>152</v>
      </c>
      <c r="G249" s="1423"/>
      <c r="H249" s="1423"/>
      <c r="I249" s="1423"/>
      <c r="J249" s="1423"/>
      <c r="K249" s="1423"/>
      <c r="L249" s="1423"/>
      <c r="M249" s="1423"/>
      <c r="N249" s="1423"/>
      <c r="O249" s="1423"/>
      <c r="P249" s="1423"/>
      <c r="Q249" s="1423"/>
      <c r="R249" s="1423"/>
      <c r="S249" s="1423"/>
      <c r="T249" s="1423"/>
      <c r="U249" s="1423"/>
      <c r="V249" s="1423"/>
      <c r="W249" s="1423"/>
      <c r="X249" s="1423"/>
      <c r="Y249" s="1423"/>
      <c r="Z249" s="1423"/>
      <c r="AA249" s="1423"/>
      <c r="AB249" s="1423"/>
      <c r="AC249" s="1423"/>
      <c r="AD249" s="1423"/>
      <c r="AE249" s="1423"/>
      <c r="AF249" s="1423"/>
      <c r="AG249" s="1424"/>
      <c r="AH249" s="1425" t="s">
        <v>165</v>
      </c>
      <c r="AI249" s="1425" t="s">
        <v>251</v>
      </c>
      <c r="AJ249" s="1410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CG249" s="582"/>
      <c r="CH249" s="582"/>
      <c r="CI249" s="582"/>
      <c r="CJ249" s="582"/>
      <c r="CK249" s="582"/>
      <c r="CL249" s="582"/>
      <c r="CM249" s="582"/>
      <c r="CN249" s="582"/>
    </row>
    <row r="250" spans="1:92" x14ac:dyDescent="0.2">
      <c r="A250" s="1419"/>
      <c r="B250" s="1420"/>
      <c r="C250" s="1421"/>
      <c r="D250" s="1421"/>
      <c r="E250" s="1421"/>
      <c r="F250" s="1414" t="s">
        <v>57</v>
      </c>
      <c r="G250" s="1428"/>
      <c r="H250" s="1414" t="s">
        <v>8</v>
      </c>
      <c r="I250" s="1428"/>
      <c r="J250" s="1414" t="s">
        <v>59</v>
      </c>
      <c r="K250" s="1415"/>
      <c r="L250" s="1414" t="s">
        <v>60</v>
      </c>
      <c r="M250" s="1415"/>
      <c r="N250" s="1414" t="s">
        <v>61</v>
      </c>
      <c r="O250" s="1415"/>
      <c r="P250" s="1414" t="s">
        <v>62</v>
      </c>
      <c r="Q250" s="1415"/>
      <c r="R250" s="1414" t="s">
        <v>63</v>
      </c>
      <c r="S250" s="1415"/>
      <c r="T250" s="1414" t="s">
        <v>64</v>
      </c>
      <c r="U250" s="1415"/>
      <c r="V250" s="1414" t="s">
        <v>65</v>
      </c>
      <c r="W250" s="1415"/>
      <c r="X250" s="1414" t="s">
        <v>66</v>
      </c>
      <c r="Y250" s="1415"/>
      <c r="Z250" s="1414" t="s">
        <v>67</v>
      </c>
      <c r="AA250" s="1415"/>
      <c r="AB250" s="1414" t="s">
        <v>68</v>
      </c>
      <c r="AC250" s="1415"/>
      <c r="AD250" s="1414" t="s">
        <v>69</v>
      </c>
      <c r="AE250" s="1415"/>
      <c r="AF250" s="1414" t="s">
        <v>70</v>
      </c>
      <c r="AG250" s="1415"/>
      <c r="AH250" s="1426"/>
      <c r="AI250" s="1426"/>
      <c r="AJ250" s="1420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CG250" s="582"/>
      <c r="CH250" s="582"/>
      <c r="CI250" s="582"/>
      <c r="CJ250" s="582"/>
      <c r="CK250" s="582"/>
      <c r="CL250" s="582"/>
      <c r="CM250" s="582"/>
      <c r="CN250" s="582"/>
    </row>
    <row r="251" spans="1:92" x14ac:dyDescent="0.2">
      <c r="A251" s="1411"/>
      <c r="B251" s="1413"/>
      <c r="C251" s="1081" t="s">
        <v>149</v>
      </c>
      <c r="D251" s="1081" t="s">
        <v>30</v>
      </c>
      <c r="E251" s="1068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427"/>
      <c r="AI251" s="1427"/>
      <c r="AJ251" s="1413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CG251" s="582"/>
      <c r="CH251" s="582"/>
      <c r="CI251" s="582"/>
      <c r="CJ251" s="582"/>
      <c r="CK251" s="582"/>
      <c r="CL251" s="582"/>
      <c r="CM251" s="582"/>
      <c r="CN251" s="582"/>
    </row>
    <row r="252" spans="1:92" ht="15" thickBot="1" x14ac:dyDescent="0.25">
      <c r="A252" s="1402" t="s">
        <v>102</v>
      </c>
      <c r="B252" s="1402"/>
      <c r="C252" s="892">
        <f>SUM(D252+E252)</f>
        <v>0</v>
      </c>
      <c r="D252" s="892">
        <f t="shared" ref="D252:E254" si="43">SUM(F252+H252+J252+L252+N252+P252+R252+T252+V252+X252+Z252+AB252+AD252+AF252)</f>
        <v>0</v>
      </c>
      <c r="E252" s="877">
        <f t="shared" si="43"/>
        <v>0</v>
      </c>
      <c r="F252" s="961"/>
      <c r="G252" s="961"/>
      <c r="H252" s="961"/>
      <c r="I252" s="961"/>
      <c r="J252" s="961"/>
      <c r="K252" s="961"/>
      <c r="L252" s="961"/>
      <c r="M252" s="961"/>
      <c r="N252" s="961"/>
      <c r="O252" s="961"/>
      <c r="P252" s="961"/>
      <c r="Q252" s="961"/>
      <c r="R252" s="961"/>
      <c r="S252" s="961"/>
      <c r="T252" s="961"/>
      <c r="U252" s="961"/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/>
      <c r="AI252" s="867"/>
      <c r="AJ252" s="981"/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CG252" s="582"/>
      <c r="CH252" s="582"/>
      <c r="CI252" s="582"/>
      <c r="CJ252" s="582">
        <v>0</v>
      </c>
      <c r="CK252" s="582"/>
      <c r="CL252" s="582"/>
      <c r="CM252" s="582"/>
      <c r="CN252" s="582"/>
    </row>
    <row r="253" spans="1:92" ht="15.75" thickTop="1" thickBot="1" x14ac:dyDescent="0.25">
      <c r="A253" s="1403" t="s">
        <v>166</v>
      </c>
      <c r="B253" s="1403"/>
      <c r="C253" s="983">
        <f>SUM(D253+E253)</f>
        <v>0</v>
      </c>
      <c r="D253" s="983">
        <f t="shared" si="43"/>
        <v>0</v>
      </c>
      <c r="E253" s="984">
        <f t="shared" si="43"/>
        <v>0</v>
      </c>
      <c r="F253" s="985"/>
      <c r="G253" s="985"/>
      <c r="H253" s="985"/>
      <c r="I253" s="985"/>
      <c r="J253" s="985"/>
      <c r="K253" s="985"/>
      <c r="L253" s="985"/>
      <c r="M253" s="985"/>
      <c r="N253" s="985"/>
      <c r="O253" s="985"/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/>
      <c r="AI253" s="986"/>
      <c r="AJ253" s="987"/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CG253" s="582"/>
      <c r="CH253" s="582"/>
      <c r="CI253" s="582"/>
      <c r="CJ253" s="582">
        <v>0</v>
      </c>
      <c r="CK253" s="582"/>
      <c r="CL253" s="582"/>
      <c r="CM253" s="582"/>
      <c r="CN253" s="582"/>
    </row>
    <row r="254" spans="1:92" ht="15" thickTop="1" x14ac:dyDescent="0.2">
      <c r="A254" s="1404" t="s">
        <v>55</v>
      </c>
      <c r="B254" s="1404"/>
      <c r="C254" s="690">
        <f>SUM(D254+E254)</f>
        <v>0</v>
      </c>
      <c r="D254" s="690">
        <f t="shared" si="43"/>
        <v>0</v>
      </c>
      <c r="E254" s="857">
        <f t="shared" si="43"/>
        <v>0</v>
      </c>
      <c r="F254" s="964"/>
      <c r="G254" s="964"/>
      <c r="H254" s="964"/>
      <c r="I254" s="964"/>
      <c r="J254" s="964"/>
      <c r="K254" s="964"/>
      <c r="L254" s="964"/>
      <c r="M254" s="964"/>
      <c r="N254" s="964"/>
      <c r="O254" s="964"/>
      <c r="P254" s="964"/>
      <c r="Q254" s="964"/>
      <c r="R254" s="964"/>
      <c r="S254" s="964"/>
      <c r="T254" s="964"/>
      <c r="U254" s="964"/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/>
      <c r="AI254" s="656"/>
      <c r="AJ254" s="988"/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CG254" s="582"/>
      <c r="CH254" s="582"/>
      <c r="CI254" s="582"/>
      <c r="CJ254" s="582">
        <v>0</v>
      </c>
      <c r="CK254" s="582"/>
      <c r="CL254" s="582"/>
      <c r="CM254" s="582"/>
      <c r="CN254" s="582"/>
    </row>
    <row r="255" spans="1:92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</row>
    <row r="256" spans="1:92" x14ac:dyDescent="0.2">
      <c r="A256" s="1405" t="s">
        <v>279</v>
      </c>
      <c r="B256" s="1408" t="s">
        <v>280</v>
      </c>
      <c r="C256" s="1409"/>
      <c r="D256" s="1410"/>
      <c r="E256" s="1411" t="s">
        <v>281</v>
      </c>
      <c r="F256" s="1412"/>
      <c r="G256" s="1412"/>
      <c r="H256" s="1412"/>
      <c r="I256" s="1412"/>
      <c r="J256" s="1412"/>
      <c r="K256" s="1412"/>
      <c r="L256" s="1412"/>
      <c r="M256" s="1412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</row>
    <row r="257" spans="1:48" x14ac:dyDescent="0.2">
      <c r="A257" s="1406"/>
      <c r="B257" s="1411"/>
      <c r="C257" s="1412"/>
      <c r="D257" s="1413"/>
      <c r="E257" s="1414" t="s">
        <v>99</v>
      </c>
      <c r="F257" s="1415"/>
      <c r="G257" s="1414" t="s">
        <v>100</v>
      </c>
      <c r="H257" s="1415"/>
      <c r="I257" s="1414" t="s">
        <v>101</v>
      </c>
      <c r="J257" s="1415"/>
      <c r="K257" s="1414" t="s">
        <v>57</v>
      </c>
      <c r="L257" s="1415"/>
      <c r="M257" s="1414" t="s">
        <v>8</v>
      </c>
      <c r="N257" s="1415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</row>
    <row r="258" spans="1:48" x14ac:dyDescent="0.2">
      <c r="A258" s="1407"/>
      <c r="B258" s="1060" t="s">
        <v>149</v>
      </c>
      <c r="C258" s="1068" t="s">
        <v>30</v>
      </c>
      <c r="D258" s="1061" t="s">
        <v>48</v>
      </c>
      <c r="E258" s="924" t="s">
        <v>30</v>
      </c>
      <c r="F258" s="1072" t="s">
        <v>48</v>
      </c>
      <c r="G258" s="924" t="s">
        <v>30</v>
      </c>
      <c r="H258" s="1072" t="s">
        <v>48</v>
      </c>
      <c r="I258" s="924" t="s">
        <v>30</v>
      </c>
      <c r="J258" s="1072" t="s">
        <v>48</v>
      </c>
      <c r="K258" s="924" t="s">
        <v>30</v>
      </c>
      <c r="L258" s="1072" t="s">
        <v>48</v>
      </c>
      <c r="M258" s="924" t="s">
        <v>30</v>
      </c>
      <c r="N258" s="1072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</row>
    <row r="259" spans="1:48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</row>
    <row r="260" spans="1:48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</row>
    <row r="261" spans="1:48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</row>
    <row r="287" spans="1:2" hidden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269</v>
      </c>
      <c r="B287" s="1002">
        <f>SUM(CG8:CN254)</f>
        <v>0</v>
      </c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P216:AP217"/>
    <mergeCell ref="A218:B218"/>
    <mergeCell ref="A219:A227"/>
    <mergeCell ref="A228:A236"/>
    <mergeCell ref="A238:B240"/>
    <mergeCell ref="C238:E239"/>
    <mergeCell ref="F238:AO238"/>
    <mergeCell ref="AP238:AP240"/>
    <mergeCell ref="AQ238:AQ240"/>
    <mergeCell ref="F215:AM215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L207:AL209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X202:Y202"/>
    <mergeCell ref="Z202:AA202"/>
    <mergeCell ref="AB202:AC202"/>
    <mergeCell ref="AD202:AE202"/>
    <mergeCell ref="AF202:AG202"/>
    <mergeCell ref="AH202:AI202"/>
    <mergeCell ref="AJ202:AK202"/>
    <mergeCell ref="A204:A205"/>
    <mergeCell ref="A207:A209"/>
    <mergeCell ref="B207:B209"/>
    <mergeCell ref="C207:E208"/>
    <mergeCell ref="F207:AK207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AS168:AS169"/>
    <mergeCell ref="AT168:AU168"/>
    <mergeCell ref="A170:C170"/>
    <mergeCell ref="A171:C171"/>
    <mergeCell ref="A172:A173"/>
    <mergeCell ref="A174:C174"/>
    <mergeCell ref="A175:C175"/>
    <mergeCell ref="A176:A183"/>
    <mergeCell ref="A184:A186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B186:C186"/>
    <mergeCell ref="D168:F168"/>
    <mergeCell ref="G168:H168"/>
    <mergeCell ref="I168:J168"/>
    <mergeCell ref="K168:L168"/>
    <mergeCell ref="M168:N168"/>
    <mergeCell ref="AO134:AO135"/>
    <mergeCell ref="AP134:AP135"/>
    <mergeCell ref="AQ134:AR134"/>
    <mergeCell ref="A137:C137"/>
    <mergeCell ref="D137:AR137"/>
    <mergeCell ref="A138:A139"/>
    <mergeCell ref="B138:C138"/>
    <mergeCell ref="B139:C139"/>
    <mergeCell ref="A140:C140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O134:P134"/>
    <mergeCell ref="A97:A99"/>
    <mergeCell ref="A100:B100"/>
    <mergeCell ref="A101:A104"/>
    <mergeCell ref="A105:B105"/>
    <mergeCell ref="A106:B106"/>
    <mergeCell ref="C95:E95"/>
    <mergeCell ref="Q134:R134"/>
    <mergeCell ref="S134:T134"/>
    <mergeCell ref="U134:V134"/>
    <mergeCell ref="S108:T108"/>
    <mergeCell ref="U108:V108"/>
    <mergeCell ref="A110:A112"/>
    <mergeCell ref="A113:B113"/>
    <mergeCell ref="A114:A117"/>
    <mergeCell ref="A118:B118"/>
    <mergeCell ref="A119:B119"/>
    <mergeCell ref="C108:E108"/>
    <mergeCell ref="C121:E121"/>
    <mergeCell ref="AJ77:AJ78"/>
    <mergeCell ref="A79:B79"/>
    <mergeCell ref="A80:A84"/>
    <mergeCell ref="A86:B88"/>
    <mergeCell ref="C86:E87"/>
    <mergeCell ref="F86:AG86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57:B5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42:A43"/>
    <mergeCell ref="A44:B44"/>
    <mergeCell ref="A49:B49"/>
    <mergeCell ref="A50:B50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:P6"/>
    <mergeCell ref="A9:B10"/>
    <mergeCell ref="C9:C10"/>
    <mergeCell ref="D9:L9"/>
    <mergeCell ref="M9:M10"/>
    <mergeCell ref="N9:N10"/>
    <mergeCell ref="O9:O10"/>
    <mergeCell ref="A11:B11"/>
    <mergeCell ref="A12:B12"/>
    <mergeCell ref="A13:B13"/>
    <mergeCell ref="A14:B14"/>
    <mergeCell ref="A15:B15"/>
    <mergeCell ref="A16:B16"/>
    <mergeCell ref="A29:B29"/>
    <mergeCell ref="A30:B30"/>
    <mergeCell ref="A32:B33"/>
    <mergeCell ref="C32:C33"/>
    <mergeCell ref="A52:B54"/>
    <mergeCell ref="C52:E53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D32:L32"/>
    <mergeCell ref="A34:B34"/>
    <mergeCell ref="A35:B35"/>
    <mergeCell ref="A36:B36"/>
    <mergeCell ref="A37:A41"/>
    <mergeCell ref="A55:B55"/>
    <mergeCell ref="A56:B56"/>
    <mergeCell ref="A244:B244"/>
    <mergeCell ref="A243:B243"/>
    <mergeCell ref="A89:B89"/>
    <mergeCell ref="A90:B90"/>
    <mergeCell ref="A91:A92"/>
    <mergeCell ref="A93:B93"/>
    <mergeCell ref="A95:B96"/>
    <mergeCell ref="A108:B109"/>
    <mergeCell ref="A121:B122"/>
    <mergeCell ref="A123:A126"/>
    <mergeCell ref="A127:A130"/>
    <mergeCell ref="A134:C135"/>
    <mergeCell ref="A157:C157"/>
    <mergeCell ref="A141:C141"/>
    <mergeCell ref="A142:A149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A150:A152"/>
    <mergeCell ref="B150:C150"/>
    <mergeCell ref="B151:C151"/>
    <mergeCell ref="B152:C152"/>
    <mergeCell ref="A153:A156"/>
    <mergeCell ref="B183:C183"/>
    <mergeCell ref="B184:C184"/>
    <mergeCell ref="B185:C185"/>
    <mergeCell ref="A162:C162"/>
    <mergeCell ref="A163:C163"/>
    <mergeCell ref="A164:C164"/>
    <mergeCell ref="A165:C165"/>
    <mergeCell ref="A166:C166"/>
    <mergeCell ref="A168:C169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61:C161"/>
    <mergeCell ref="A187:A190"/>
    <mergeCell ref="B187:C187"/>
    <mergeCell ref="B188:C188"/>
    <mergeCell ref="B189:C189"/>
    <mergeCell ref="B190:C190"/>
    <mergeCell ref="B192:C192"/>
    <mergeCell ref="B193:C193"/>
    <mergeCell ref="B194:C194"/>
    <mergeCell ref="A191:C191"/>
    <mergeCell ref="A192:A194"/>
    <mergeCell ref="A195:C195"/>
    <mergeCell ref="A196:C196"/>
    <mergeCell ref="A197:C197"/>
    <mergeCell ref="A198:C198"/>
    <mergeCell ref="A18:B19"/>
    <mergeCell ref="C18:C19"/>
    <mergeCell ref="D18:D19"/>
    <mergeCell ref="E18:E19"/>
    <mergeCell ref="F18:F19"/>
    <mergeCell ref="A64:B64"/>
    <mergeCell ref="A66:B68"/>
    <mergeCell ref="C66:E67"/>
    <mergeCell ref="F66:AG66"/>
    <mergeCell ref="F67:G67"/>
    <mergeCell ref="H67:I67"/>
    <mergeCell ref="J67:K67"/>
    <mergeCell ref="L67:M67"/>
    <mergeCell ref="N67:O67"/>
    <mergeCell ref="P67:Q67"/>
    <mergeCell ref="R67:S67"/>
    <mergeCell ref="T67:U67"/>
    <mergeCell ref="V67:W67"/>
    <mergeCell ref="X67:Y67"/>
    <mergeCell ref="Z67:AA67"/>
    <mergeCell ref="AB67:AC67"/>
    <mergeCell ref="F108:G108"/>
    <mergeCell ref="H108:I108"/>
    <mergeCell ref="J108:K108"/>
    <mergeCell ref="L108:M108"/>
    <mergeCell ref="N108:P108"/>
    <mergeCell ref="Q108:R108"/>
    <mergeCell ref="F121:G121"/>
    <mergeCell ref="H121:I121"/>
    <mergeCell ref="J121:K121"/>
    <mergeCell ref="L121:M121"/>
    <mergeCell ref="N121:O121"/>
    <mergeCell ref="F95:G95"/>
    <mergeCell ref="H95:I95"/>
    <mergeCell ref="J95:K95"/>
    <mergeCell ref="L95:M95"/>
    <mergeCell ref="W108:X108"/>
    <mergeCell ref="Y108:Z108"/>
    <mergeCell ref="O168:P168"/>
    <mergeCell ref="Q168:R168"/>
    <mergeCell ref="S168:T168"/>
    <mergeCell ref="U168:V168"/>
    <mergeCell ref="W168:X168"/>
    <mergeCell ref="Y168:Z168"/>
    <mergeCell ref="B182:C182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242:B242"/>
    <mergeCell ref="A245:A247"/>
    <mergeCell ref="A249:B251"/>
    <mergeCell ref="C249:E250"/>
    <mergeCell ref="A199:C199"/>
    <mergeCell ref="A200:C200"/>
    <mergeCell ref="A202:B203"/>
    <mergeCell ref="C202:E202"/>
    <mergeCell ref="A210:A211"/>
    <mergeCell ref="A212:A213"/>
    <mergeCell ref="A215:B217"/>
    <mergeCell ref="C215:E216"/>
    <mergeCell ref="A241:B241"/>
  </mergeCells>
  <dataValidations count="2"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  <dataValidation allowBlank="1" showInputMessage="1" showErrorMessage="1" errorTitle="ERROR" error="Por favor ingrese solo Números." sqref="A97:A99 A110:A112"/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workbookViewId="0">
      <selection activeCell="C5" sqref="C5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16384" width="11.42578125" style="568"/>
  </cols>
  <sheetData>
    <row r="1" spans="1:92" x14ac:dyDescent="0.2">
      <c r="A1" s="567" t="s">
        <v>0</v>
      </c>
    </row>
    <row r="2" spans="1:92" x14ac:dyDescent="0.2">
      <c r="A2" s="567" t="str">
        <f>CONCATENATE("COMUNA: ",[11]NOMBRE!B2," - ","( ",[11]NOMBRE!C2,[11]NOMBRE!D2,[11]NOMBRE!E2,[11]NOMBRE!F2,[11]NOMBRE!G2," )")</f>
        <v>COMUNA: Linares - ( 07401 )</v>
      </c>
    </row>
    <row r="3" spans="1:92" x14ac:dyDescent="0.2">
      <c r="A3" s="567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</row>
    <row r="4" spans="1:92" x14ac:dyDescent="0.2">
      <c r="A4" s="567" t="str">
        <f>CONCATENATE("MES: ",[11]NOMBRE!B6," - ","( ",[11]NOMBRE!C6,[11]NOMBRE!D6," )")</f>
        <v>MES: NOVIEMBRE - ( 11 )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</row>
    <row r="5" spans="1:92" x14ac:dyDescent="0.2">
      <c r="A5" s="567" t="str">
        <f>CONCATENATE("AÑO: ",[11]NOMBRE!B7)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</row>
    <row r="6" spans="1:92" ht="15" x14ac:dyDescent="0.2">
      <c r="A6" s="1546" t="s">
        <v>1</v>
      </c>
      <c r="B6" s="1546"/>
      <c r="C6" s="1546"/>
      <c r="D6" s="1546"/>
      <c r="E6" s="1546"/>
      <c r="F6" s="1546"/>
      <c r="G6" s="1546"/>
      <c r="H6" s="1546"/>
      <c r="I6" s="1546"/>
      <c r="J6" s="1546"/>
      <c r="K6" s="1546"/>
      <c r="L6" s="1546"/>
      <c r="M6" s="1546"/>
      <c r="N6" s="1546"/>
      <c r="O6" s="1546"/>
      <c r="P6" s="1546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</row>
    <row r="7" spans="1:92" ht="15" x14ac:dyDescent="0.2">
      <c r="A7" s="1105"/>
      <c r="B7" s="1105"/>
      <c r="C7" s="1105"/>
      <c r="D7" s="1105"/>
      <c r="E7" s="1105"/>
      <c r="F7" s="1105"/>
      <c r="G7" s="1105"/>
      <c r="H7" s="1105"/>
      <c r="I7" s="1105"/>
      <c r="J7" s="1105"/>
      <c r="K7" s="1105"/>
      <c r="L7" s="1105"/>
      <c r="M7" s="1105"/>
      <c r="N7" s="1105"/>
      <c r="O7" s="1105"/>
      <c r="P7" s="1105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</row>
    <row r="8" spans="1:92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CG8" s="582"/>
      <c r="CH8" s="582"/>
      <c r="CI8" s="582"/>
      <c r="CJ8" s="582"/>
      <c r="CK8" s="582"/>
      <c r="CL8" s="582"/>
      <c r="CM8" s="582"/>
      <c r="CN8" s="582"/>
    </row>
    <row r="9" spans="1:92" ht="14.25" customHeight="1" x14ac:dyDescent="0.2">
      <c r="A9" s="1549" t="s">
        <v>3</v>
      </c>
      <c r="B9" s="1514"/>
      <c r="C9" s="1429" t="s">
        <v>4</v>
      </c>
      <c r="D9" s="1551" t="s">
        <v>5</v>
      </c>
      <c r="E9" s="1552"/>
      <c r="F9" s="1552"/>
      <c r="G9" s="1552"/>
      <c r="H9" s="1552"/>
      <c r="I9" s="1552"/>
      <c r="J9" s="1552"/>
      <c r="K9" s="1552"/>
      <c r="L9" s="1553"/>
      <c r="M9" s="1425" t="s">
        <v>185</v>
      </c>
      <c r="N9" s="1425" t="s">
        <v>186</v>
      </c>
      <c r="O9" s="1425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CG9" s="582"/>
      <c r="CH9" s="582"/>
      <c r="CI9" s="582"/>
      <c r="CJ9" s="582"/>
      <c r="CK9" s="582"/>
      <c r="CL9" s="582"/>
      <c r="CM9" s="582"/>
      <c r="CN9" s="582"/>
    </row>
    <row r="10" spans="1:92" ht="21" x14ac:dyDescent="0.2">
      <c r="A10" s="1550"/>
      <c r="B10" s="1518"/>
      <c r="C10" s="1430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427"/>
      <c r="N10" s="1427"/>
      <c r="O10" s="1427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CG10" s="582"/>
      <c r="CH10" s="582"/>
      <c r="CI10" s="582"/>
      <c r="CJ10" s="582"/>
      <c r="CK10" s="582"/>
      <c r="CL10" s="582"/>
      <c r="CM10" s="582"/>
      <c r="CN10" s="582"/>
    </row>
    <row r="11" spans="1:92" x14ac:dyDescent="0.2">
      <c r="A11" s="1547" t="s">
        <v>189</v>
      </c>
      <c r="B11" s="1548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CD11" s="569" t="str">
        <f>IF(C11&gt;=[11]A03!C77,"","Total Gestantes ingresadas a control prenatal debe ser MAYOR o IGUAL que el Total de Evaluaciones a Gestantes de REM A03 Sección B2")</f>
        <v/>
      </c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</row>
    <row r="12" spans="1:92" x14ac:dyDescent="0.2">
      <c r="A12" s="1543" t="s">
        <v>15</v>
      </c>
      <c r="B12" s="1543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CD12" s="569" t="str">
        <f>IF(C11&lt;C12," Total Gestantes debe ser Mayor a primigestas","")</f>
        <v/>
      </c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</row>
    <row r="13" spans="1:92" x14ac:dyDescent="0.2">
      <c r="A13" s="1533" t="s">
        <v>16</v>
      </c>
      <c r="B13" s="1534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CD13" s="569" t="str">
        <f>IF(C11&lt;C13,"  Total Gestantes debe ser Mayor que Gestantes Ingresadas Antes De Las 14 Semanas","")</f>
        <v/>
      </c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</row>
    <row r="14" spans="1:92" x14ac:dyDescent="0.2">
      <c r="A14" s="1533" t="s">
        <v>17</v>
      </c>
      <c r="B14" s="1534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CD14" s="569" t="str">
        <f>IF(C11&lt;C14,"  Total Gestantes debe ser Mayor que Gestantes con Eco Antes De Las 20 Semanas","")</f>
        <v/>
      </c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</row>
    <row r="15" spans="1:92" x14ac:dyDescent="0.2">
      <c r="A15" s="1544" t="s">
        <v>18</v>
      </c>
      <c r="B15" s="1545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CD15" s="569" t="str">
        <f>IF(C11&lt;C15," Total Gestantes debe ser Mayor Que  Gestantes Con Embarazo No Planificado","")</f>
        <v/>
      </c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</row>
    <row r="16" spans="1:92" x14ac:dyDescent="0.2">
      <c r="A16" s="1531" t="s">
        <v>191</v>
      </c>
      <c r="B16" s="1532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</row>
    <row r="17" spans="1:92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CG17" s="582"/>
      <c r="CH17" s="582"/>
      <c r="CI17" s="582"/>
      <c r="CJ17" s="582"/>
      <c r="CK17" s="582"/>
      <c r="CL17" s="582"/>
      <c r="CM17" s="582"/>
      <c r="CN17" s="582"/>
    </row>
    <row r="18" spans="1:92" x14ac:dyDescent="0.2">
      <c r="A18" s="1408" t="s">
        <v>20</v>
      </c>
      <c r="B18" s="1410"/>
      <c r="C18" s="1425" t="s">
        <v>21</v>
      </c>
      <c r="D18" s="1425" t="s">
        <v>192</v>
      </c>
      <c r="E18" s="1425" t="s">
        <v>193</v>
      </c>
      <c r="F18" s="1425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CG18" s="582"/>
      <c r="CH18" s="582"/>
      <c r="CI18" s="582"/>
      <c r="CJ18" s="582"/>
      <c r="CK18" s="582"/>
      <c r="CL18" s="582"/>
      <c r="CM18" s="582"/>
      <c r="CN18" s="582"/>
    </row>
    <row r="19" spans="1:92" ht="18.75" customHeight="1" x14ac:dyDescent="0.2">
      <c r="A19" s="1411"/>
      <c r="B19" s="1413"/>
      <c r="C19" s="1427"/>
      <c r="D19" s="1427"/>
      <c r="E19" s="1427"/>
      <c r="F19" s="1427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CG19" s="582"/>
      <c r="CH19" s="582"/>
      <c r="CI19" s="582"/>
      <c r="CJ19" s="582"/>
      <c r="CK19" s="582"/>
      <c r="CL19" s="582"/>
      <c r="CM19" s="582"/>
      <c r="CN19" s="582"/>
    </row>
    <row r="20" spans="1:92" x14ac:dyDescent="0.2">
      <c r="A20" s="1556" t="s">
        <v>22</v>
      </c>
      <c r="B20" s="1557"/>
      <c r="C20" s="613">
        <v>59</v>
      </c>
      <c r="D20" s="613">
        <v>0</v>
      </c>
      <c r="E20" s="613">
        <v>0</v>
      </c>
      <c r="F20" s="613">
        <v>2</v>
      </c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CD20" s="569" t="str">
        <f>IF(AND(SUM(C21:C30)&lt;&gt;0,C20=0),"Debe ingresar el total de gestantes Ingresadas a ARO","")</f>
        <v/>
      </c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</row>
    <row r="21" spans="1:92" x14ac:dyDescent="0.2">
      <c r="A21" s="1558" t="s">
        <v>195</v>
      </c>
      <c r="B21" s="1559"/>
      <c r="C21" s="616"/>
      <c r="D21" s="616"/>
      <c r="E21" s="616"/>
      <c r="F21" s="616"/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</row>
    <row r="22" spans="1:92" ht="14.25" customHeight="1" x14ac:dyDescent="0.2">
      <c r="A22" s="1533" t="s">
        <v>196</v>
      </c>
      <c r="B22" s="1534"/>
      <c r="C22" s="617">
        <v>2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</row>
    <row r="23" spans="1:92" ht="14.25" customHeight="1" x14ac:dyDescent="0.2">
      <c r="A23" s="1533" t="s">
        <v>197</v>
      </c>
      <c r="B23" s="1534"/>
      <c r="C23" s="617">
        <v>7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</row>
    <row r="24" spans="1:92" ht="14.25" customHeight="1" x14ac:dyDescent="0.2">
      <c r="A24" s="1554" t="s">
        <v>198</v>
      </c>
      <c r="B24" s="1555"/>
      <c r="C24" s="617">
        <v>3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</row>
    <row r="25" spans="1:92" x14ac:dyDescent="0.2">
      <c r="A25" s="1554" t="s">
        <v>23</v>
      </c>
      <c r="B25" s="1555"/>
      <c r="C25" s="617"/>
      <c r="D25" s="617"/>
      <c r="E25" s="617"/>
      <c r="F25" s="617"/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</row>
    <row r="26" spans="1:92" x14ac:dyDescent="0.2">
      <c r="A26" s="1554" t="s">
        <v>24</v>
      </c>
      <c r="B26" s="1555"/>
      <c r="C26" s="617"/>
      <c r="D26" s="617"/>
      <c r="E26" s="617"/>
      <c r="F26" s="617"/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</row>
    <row r="27" spans="1:92" x14ac:dyDescent="0.2">
      <c r="A27" s="1554" t="s">
        <v>199</v>
      </c>
      <c r="B27" s="1555"/>
      <c r="C27" s="617">
        <v>12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</row>
    <row r="28" spans="1:92" x14ac:dyDescent="0.2">
      <c r="A28" s="1554" t="s">
        <v>200</v>
      </c>
      <c r="B28" s="1555"/>
      <c r="C28" s="617">
        <v>11</v>
      </c>
      <c r="D28" s="617">
        <v>0</v>
      </c>
      <c r="E28" s="617">
        <v>0</v>
      </c>
      <c r="F28" s="617">
        <v>0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</row>
    <row r="29" spans="1:92" x14ac:dyDescent="0.2">
      <c r="A29" s="1560" t="s">
        <v>201</v>
      </c>
      <c r="B29" s="1561"/>
      <c r="C29" s="617"/>
      <c r="D29" s="617"/>
      <c r="E29" s="617"/>
      <c r="F29" s="617"/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</row>
    <row r="30" spans="1:92" ht="14.25" customHeight="1" x14ac:dyDescent="0.2">
      <c r="A30" s="1562" t="s">
        <v>202</v>
      </c>
      <c r="B30" s="1563"/>
      <c r="C30" s="618">
        <v>24</v>
      </c>
      <c r="D30" s="618">
        <v>0</v>
      </c>
      <c r="E30" s="618">
        <v>0</v>
      </c>
      <c r="F30" s="618">
        <v>2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</row>
    <row r="31" spans="1:92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CG31" s="582"/>
      <c r="CH31" s="582"/>
      <c r="CI31" s="582"/>
      <c r="CJ31" s="582"/>
      <c r="CK31" s="582"/>
      <c r="CL31" s="582"/>
      <c r="CM31" s="582"/>
      <c r="CN31" s="582"/>
    </row>
    <row r="32" spans="1:92" x14ac:dyDescent="0.2">
      <c r="A32" s="1549" t="s">
        <v>26</v>
      </c>
      <c r="B32" s="1514"/>
      <c r="C32" s="1429" t="s">
        <v>4</v>
      </c>
      <c r="D32" s="1551" t="s">
        <v>5</v>
      </c>
      <c r="E32" s="1552"/>
      <c r="F32" s="1552"/>
      <c r="G32" s="1552"/>
      <c r="H32" s="1552"/>
      <c r="I32" s="1552"/>
      <c r="J32" s="1552"/>
      <c r="K32" s="1552"/>
      <c r="L32" s="1553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CG32" s="582"/>
      <c r="CH32" s="582"/>
      <c r="CI32" s="582"/>
      <c r="CJ32" s="582"/>
      <c r="CK32" s="582"/>
      <c r="CL32" s="582"/>
      <c r="CM32" s="582"/>
      <c r="CN32" s="582"/>
    </row>
    <row r="33" spans="1:92" ht="21" x14ac:dyDescent="0.2">
      <c r="A33" s="1550"/>
      <c r="B33" s="1518"/>
      <c r="C33" s="1430"/>
      <c r="D33" s="1099" t="s">
        <v>6</v>
      </c>
      <c r="E33" s="1092" t="s">
        <v>7</v>
      </c>
      <c r="F33" s="1092" t="s">
        <v>8</v>
      </c>
      <c r="G33" s="1092" t="s">
        <v>9</v>
      </c>
      <c r="H33" s="1092" t="s">
        <v>10</v>
      </c>
      <c r="I33" s="1092" t="s">
        <v>11</v>
      </c>
      <c r="J33" s="1092" t="s">
        <v>12</v>
      </c>
      <c r="K33" s="1092" t="s">
        <v>13</v>
      </c>
      <c r="L33" s="1092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CG33" s="582"/>
      <c r="CH33" s="582"/>
      <c r="CI33" s="582"/>
      <c r="CJ33" s="582"/>
      <c r="CK33" s="582"/>
      <c r="CL33" s="582"/>
      <c r="CM33" s="582"/>
      <c r="CN33" s="582"/>
    </row>
    <row r="34" spans="1:92" x14ac:dyDescent="0.2">
      <c r="A34" s="1421" t="s">
        <v>27</v>
      </c>
      <c r="B34" s="1421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CG34" s="582"/>
      <c r="CH34" s="582"/>
      <c r="CI34" s="582"/>
      <c r="CJ34" s="582"/>
      <c r="CK34" s="582"/>
      <c r="CL34" s="582"/>
      <c r="CM34" s="582"/>
      <c r="CN34" s="582"/>
    </row>
    <row r="35" spans="1:92" x14ac:dyDescent="0.2">
      <c r="A35" s="1564" t="s">
        <v>203</v>
      </c>
      <c r="B35" s="1565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CG35" s="582"/>
      <c r="CH35" s="582"/>
      <c r="CI35" s="582"/>
      <c r="CJ35" s="582"/>
      <c r="CK35" s="582"/>
      <c r="CL35" s="582"/>
      <c r="CM35" s="582"/>
      <c r="CN35" s="582"/>
    </row>
    <row r="36" spans="1:92" x14ac:dyDescent="0.2">
      <c r="A36" s="1566" t="s">
        <v>204</v>
      </c>
      <c r="B36" s="1567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CG36" s="582"/>
      <c r="CH36" s="582"/>
      <c r="CI36" s="582"/>
      <c r="CJ36" s="582"/>
      <c r="CK36" s="582"/>
      <c r="CL36" s="582"/>
      <c r="CM36" s="582"/>
      <c r="CN36" s="582"/>
    </row>
    <row r="37" spans="1:92" x14ac:dyDescent="0.2">
      <c r="A37" s="1468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CG37" s="582"/>
      <c r="CH37" s="582"/>
      <c r="CI37" s="582"/>
      <c r="CJ37" s="582"/>
      <c r="CK37" s="582"/>
      <c r="CL37" s="582"/>
      <c r="CM37" s="582"/>
      <c r="CN37" s="582"/>
    </row>
    <row r="38" spans="1:92" x14ac:dyDescent="0.2">
      <c r="A38" s="1568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CG38" s="582"/>
      <c r="CH38" s="582"/>
      <c r="CI38" s="582"/>
      <c r="CJ38" s="582"/>
      <c r="CK38" s="582"/>
      <c r="CL38" s="582"/>
      <c r="CM38" s="582"/>
      <c r="CN38" s="582"/>
    </row>
    <row r="39" spans="1:92" x14ac:dyDescent="0.2">
      <c r="A39" s="1568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CG39" s="582"/>
      <c r="CH39" s="582"/>
      <c r="CI39" s="582"/>
      <c r="CJ39" s="582"/>
      <c r="CK39" s="582"/>
      <c r="CL39" s="582"/>
      <c r="CM39" s="582"/>
      <c r="CN39" s="582"/>
    </row>
    <row r="40" spans="1:92" x14ac:dyDescent="0.2">
      <c r="A40" s="1568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CG40" s="582"/>
      <c r="CH40" s="582"/>
      <c r="CI40" s="582"/>
      <c r="CJ40" s="582"/>
      <c r="CK40" s="582"/>
      <c r="CL40" s="582"/>
      <c r="CM40" s="582"/>
      <c r="CN40" s="582"/>
    </row>
    <row r="41" spans="1:92" x14ac:dyDescent="0.2">
      <c r="A41" s="1469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CG41" s="582"/>
      <c r="CH41" s="582"/>
      <c r="CI41" s="582"/>
      <c r="CJ41" s="582"/>
      <c r="CK41" s="582"/>
      <c r="CL41" s="582"/>
      <c r="CM41" s="582"/>
      <c r="CN41" s="582"/>
    </row>
    <row r="42" spans="1:92" x14ac:dyDescent="0.2">
      <c r="A42" s="1569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CG42" s="582"/>
      <c r="CH42" s="582"/>
      <c r="CI42" s="582"/>
      <c r="CJ42" s="582"/>
      <c r="CK42" s="582"/>
      <c r="CL42" s="582"/>
      <c r="CM42" s="582"/>
      <c r="CN42" s="582"/>
    </row>
    <row r="43" spans="1:92" ht="15" thickBot="1" x14ac:dyDescent="0.25">
      <c r="A43" s="1570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CG43" s="582"/>
      <c r="CH43" s="582"/>
      <c r="CI43" s="582"/>
      <c r="CJ43" s="582"/>
      <c r="CK43" s="582"/>
      <c r="CL43" s="582"/>
      <c r="CM43" s="582"/>
      <c r="CN43" s="582"/>
    </row>
    <row r="44" spans="1:92" ht="15" thickTop="1" x14ac:dyDescent="0.2">
      <c r="A44" s="1571" t="s">
        <v>212</v>
      </c>
      <c r="B44" s="1572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CG44" s="582"/>
      <c r="CH44" s="582"/>
      <c r="CI44" s="582"/>
      <c r="CJ44" s="582"/>
      <c r="CK44" s="582"/>
      <c r="CL44" s="582"/>
      <c r="CM44" s="582"/>
      <c r="CN44" s="582"/>
    </row>
    <row r="45" spans="1:92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CG45" s="582"/>
      <c r="CH45" s="582"/>
      <c r="CI45" s="582"/>
      <c r="CJ45" s="582"/>
      <c r="CK45" s="582"/>
      <c r="CL45" s="582"/>
      <c r="CM45" s="582"/>
      <c r="CN45" s="582"/>
    </row>
    <row r="46" spans="1:92" x14ac:dyDescent="0.2">
      <c r="A46" s="1090" t="s">
        <v>32</v>
      </c>
      <c r="B46" s="1099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CG46" s="582"/>
      <c r="CH46" s="582"/>
      <c r="CI46" s="582"/>
      <c r="CJ46" s="582"/>
      <c r="CK46" s="582"/>
      <c r="CL46" s="582"/>
      <c r="CM46" s="582"/>
      <c r="CN46" s="582"/>
    </row>
    <row r="47" spans="1:92" x14ac:dyDescent="0.2">
      <c r="A47" s="1113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CG47" s="582"/>
      <c r="CH47" s="582"/>
      <c r="CI47" s="582"/>
      <c r="CJ47" s="582"/>
      <c r="CK47" s="582"/>
      <c r="CL47" s="582"/>
      <c r="CM47" s="582"/>
      <c r="CN47" s="582"/>
    </row>
    <row r="48" spans="1:92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CG48" s="582"/>
      <c r="CH48" s="582"/>
      <c r="CI48" s="582"/>
      <c r="CJ48" s="582"/>
      <c r="CK48" s="582"/>
      <c r="CL48" s="582"/>
      <c r="CM48" s="582"/>
      <c r="CN48" s="582"/>
    </row>
    <row r="49" spans="1:92" x14ac:dyDescent="0.2">
      <c r="A49" s="1422" t="s">
        <v>36</v>
      </c>
      <c r="B49" s="1424"/>
      <c r="C49" s="1099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CG49" s="582"/>
      <c r="CH49" s="582"/>
      <c r="CI49" s="582"/>
      <c r="CJ49" s="582"/>
      <c r="CK49" s="582"/>
      <c r="CL49" s="582"/>
      <c r="CM49" s="582"/>
      <c r="CN49" s="582"/>
    </row>
    <row r="50" spans="1:92" x14ac:dyDescent="0.2">
      <c r="A50" s="1538" t="s">
        <v>39</v>
      </c>
      <c r="B50" s="1539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CA50" s="569" t="str">
        <f>IF(AND(([11]A01!$C18+[11]A01!$C19+[11]A01!$C20+[11]A01!$C21+[11]A01!$F31+[11]A01!$F32+[11]A01!$F33)&lt;&gt;0,D50=0,E50=""),"Observacion : En A01 existen contoles no ingresados, Revisar","")</f>
        <v/>
      </c>
      <c r="CG50" s="582"/>
      <c r="CH50" s="582"/>
      <c r="CI50" s="582"/>
      <c r="CJ50" s="582"/>
      <c r="CK50" s="582"/>
      <c r="CL50" s="582"/>
      <c r="CM50" s="582"/>
      <c r="CN50" s="582"/>
    </row>
    <row r="51" spans="1:92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CG51" s="582"/>
      <c r="CH51" s="582"/>
      <c r="CI51" s="582"/>
      <c r="CJ51" s="582"/>
      <c r="CK51" s="582"/>
      <c r="CL51" s="582"/>
      <c r="CM51" s="582"/>
      <c r="CN51" s="582"/>
    </row>
    <row r="52" spans="1:92" ht="14.25" customHeight="1" x14ac:dyDescent="0.2">
      <c r="A52" s="1408" t="s">
        <v>40</v>
      </c>
      <c r="B52" s="1410"/>
      <c r="C52" s="1408" t="s">
        <v>41</v>
      </c>
      <c r="D52" s="1409"/>
      <c r="E52" s="1410"/>
      <c r="F52" s="1428" t="s">
        <v>34</v>
      </c>
      <c r="G52" s="1428"/>
      <c r="H52" s="1428"/>
      <c r="I52" s="1428"/>
      <c r="J52" s="1428"/>
      <c r="K52" s="1428"/>
      <c r="L52" s="1428"/>
      <c r="M52" s="1428"/>
      <c r="N52" s="1428"/>
      <c r="O52" s="1428"/>
      <c r="P52" s="1428"/>
      <c r="Q52" s="1415"/>
      <c r="R52" s="1535" t="s">
        <v>214</v>
      </c>
      <c r="S52" s="1536"/>
      <c r="T52" s="1536"/>
      <c r="U52" s="1536"/>
      <c r="V52" s="1537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CG52" s="582"/>
      <c r="CH52" s="582"/>
      <c r="CI52" s="582"/>
      <c r="CJ52" s="582"/>
      <c r="CK52" s="582"/>
      <c r="CL52" s="582"/>
      <c r="CM52" s="582"/>
      <c r="CN52" s="582"/>
    </row>
    <row r="53" spans="1:92" ht="22.5" customHeight="1" x14ac:dyDescent="0.2">
      <c r="A53" s="1419"/>
      <c r="B53" s="1420"/>
      <c r="C53" s="1411"/>
      <c r="D53" s="1412"/>
      <c r="E53" s="1413"/>
      <c r="F53" s="1414" t="s">
        <v>42</v>
      </c>
      <c r="G53" s="1415"/>
      <c r="H53" s="1414" t="s">
        <v>43</v>
      </c>
      <c r="I53" s="1415"/>
      <c r="J53" s="1414" t="s">
        <v>44</v>
      </c>
      <c r="K53" s="1415"/>
      <c r="L53" s="1414" t="s">
        <v>45</v>
      </c>
      <c r="M53" s="1415"/>
      <c r="N53" s="1414" t="s">
        <v>46</v>
      </c>
      <c r="O53" s="1415"/>
      <c r="P53" s="1414" t="s">
        <v>47</v>
      </c>
      <c r="Q53" s="1415"/>
      <c r="R53" s="1414" t="s">
        <v>53</v>
      </c>
      <c r="S53" s="1415"/>
      <c r="T53" s="1425" t="s">
        <v>215</v>
      </c>
      <c r="U53" s="1414" t="s">
        <v>54</v>
      </c>
      <c r="V53" s="1415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CG53" s="582"/>
      <c r="CH53" s="582"/>
      <c r="CI53" s="582"/>
      <c r="CJ53" s="582"/>
      <c r="CK53" s="582"/>
      <c r="CL53" s="582"/>
      <c r="CM53" s="582"/>
      <c r="CN53" s="582"/>
    </row>
    <row r="54" spans="1:92" ht="31.5" x14ac:dyDescent="0.2">
      <c r="A54" s="1411"/>
      <c r="B54" s="1413"/>
      <c r="C54" s="1094" t="s">
        <v>149</v>
      </c>
      <c r="D54" s="1100" t="s">
        <v>30</v>
      </c>
      <c r="E54" s="1089" t="s">
        <v>48</v>
      </c>
      <c r="F54" s="1101" t="s">
        <v>30</v>
      </c>
      <c r="G54" s="1091" t="s">
        <v>48</v>
      </c>
      <c r="H54" s="1101" t="s">
        <v>30</v>
      </c>
      <c r="I54" s="1091" t="s">
        <v>48</v>
      </c>
      <c r="J54" s="1101" t="s">
        <v>30</v>
      </c>
      <c r="K54" s="1091" t="s">
        <v>48</v>
      </c>
      <c r="L54" s="1101" t="s">
        <v>30</v>
      </c>
      <c r="M54" s="1091" t="s">
        <v>48</v>
      </c>
      <c r="N54" s="1101" t="s">
        <v>30</v>
      </c>
      <c r="O54" s="1091" t="s">
        <v>48</v>
      </c>
      <c r="P54" s="1101" t="s">
        <v>30</v>
      </c>
      <c r="Q54" s="1091" t="s">
        <v>48</v>
      </c>
      <c r="R54" s="1100" t="s">
        <v>216</v>
      </c>
      <c r="S54" s="1100" t="s">
        <v>217</v>
      </c>
      <c r="T54" s="1427"/>
      <c r="U54" s="1090" t="s">
        <v>218</v>
      </c>
      <c r="V54" s="1100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CG54" s="582"/>
      <c r="CH54" s="582"/>
      <c r="CI54" s="582"/>
      <c r="CJ54" s="582"/>
      <c r="CK54" s="582"/>
      <c r="CL54" s="582"/>
      <c r="CM54" s="582"/>
      <c r="CN54" s="582"/>
    </row>
    <row r="55" spans="1:92" x14ac:dyDescent="0.2">
      <c r="A55" s="1573" t="s">
        <v>49</v>
      </c>
      <c r="B55" s="1574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CG55" s="582"/>
      <c r="CH55" s="582"/>
      <c r="CI55" s="582"/>
      <c r="CJ55" s="582"/>
      <c r="CK55" s="582"/>
      <c r="CL55" s="582"/>
      <c r="CM55" s="582"/>
      <c r="CN55" s="582"/>
    </row>
    <row r="56" spans="1:92" x14ac:dyDescent="0.2">
      <c r="A56" s="1511" t="s">
        <v>50</v>
      </c>
      <c r="B56" s="1513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CG56" s="582"/>
      <c r="CH56" s="582"/>
      <c r="CI56" s="582"/>
      <c r="CJ56" s="582"/>
      <c r="CK56" s="582"/>
      <c r="CL56" s="582"/>
      <c r="CM56" s="582"/>
      <c r="CN56" s="582"/>
    </row>
    <row r="57" spans="1:92" x14ac:dyDescent="0.2">
      <c r="A57" s="1511" t="s">
        <v>51</v>
      </c>
      <c r="B57" s="1513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CG57" s="582"/>
      <c r="CH57" s="582"/>
      <c r="CI57" s="582"/>
      <c r="CJ57" s="582"/>
      <c r="CK57" s="582"/>
      <c r="CL57" s="582"/>
      <c r="CM57" s="582"/>
      <c r="CN57" s="582"/>
    </row>
    <row r="58" spans="1:92" ht="15" customHeight="1" x14ac:dyDescent="0.2">
      <c r="A58" s="1442" t="s">
        <v>220</v>
      </c>
      <c r="B58" s="1444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CG58" s="582"/>
      <c r="CH58" s="582"/>
      <c r="CI58" s="582"/>
      <c r="CJ58" s="582"/>
      <c r="CK58" s="582"/>
      <c r="CL58" s="582"/>
      <c r="CM58" s="582"/>
      <c r="CN58" s="582"/>
    </row>
    <row r="59" spans="1:92" x14ac:dyDescent="0.2">
      <c r="A59" s="1575" t="s">
        <v>52</v>
      </c>
      <c r="B59" s="1576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CG59" s="582"/>
      <c r="CH59" s="582"/>
      <c r="CI59" s="582"/>
      <c r="CJ59" s="582"/>
      <c r="CK59" s="582"/>
      <c r="CL59" s="582"/>
      <c r="CM59" s="582"/>
      <c r="CN59" s="582"/>
    </row>
    <row r="60" spans="1:92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CG60" s="582"/>
      <c r="CH60" s="582"/>
      <c r="CI60" s="582"/>
      <c r="CJ60" s="582"/>
      <c r="CK60" s="582"/>
      <c r="CL60" s="582"/>
      <c r="CM60" s="582"/>
      <c r="CN60" s="582"/>
    </row>
    <row r="61" spans="1:92" ht="15" customHeight="1" x14ac:dyDescent="0.2">
      <c r="A61" s="1549" t="s">
        <v>222</v>
      </c>
      <c r="B61" s="1514"/>
      <c r="C61" s="1578" t="s">
        <v>33</v>
      </c>
      <c r="D61" s="1579"/>
      <c r="E61" s="1580"/>
      <c r="F61" s="1414" t="s">
        <v>223</v>
      </c>
      <c r="G61" s="1428"/>
      <c r="H61" s="1428"/>
      <c r="I61" s="1428"/>
      <c r="J61" s="1428"/>
      <c r="K61" s="1428"/>
      <c r="L61" s="1428"/>
      <c r="M61" s="1428"/>
      <c r="N61" s="1428"/>
      <c r="O61" s="1428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CG61" s="582"/>
      <c r="CH61" s="582"/>
      <c r="CI61" s="582"/>
      <c r="CJ61" s="582"/>
      <c r="CK61" s="582"/>
      <c r="CL61" s="582"/>
      <c r="CM61" s="582"/>
      <c r="CN61" s="582"/>
    </row>
    <row r="62" spans="1:92" x14ac:dyDescent="0.2">
      <c r="A62" s="1577"/>
      <c r="B62" s="1515"/>
      <c r="C62" s="1541"/>
      <c r="D62" s="1581"/>
      <c r="E62" s="1542"/>
      <c r="F62" s="1414" t="s">
        <v>224</v>
      </c>
      <c r="G62" s="1415"/>
      <c r="H62" s="1414" t="s">
        <v>225</v>
      </c>
      <c r="I62" s="1415"/>
      <c r="J62" s="1414" t="s">
        <v>226</v>
      </c>
      <c r="K62" s="1415"/>
      <c r="L62" s="1414" t="s">
        <v>227</v>
      </c>
      <c r="M62" s="1415"/>
      <c r="N62" s="1422" t="s">
        <v>8</v>
      </c>
      <c r="O62" s="1424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CG62" s="582"/>
      <c r="CH62" s="582"/>
      <c r="CI62" s="582"/>
      <c r="CJ62" s="582"/>
      <c r="CK62" s="582"/>
      <c r="CL62" s="582"/>
      <c r="CM62" s="582"/>
      <c r="CN62" s="582"/>
    </row>
    <row r="63" spans="1:92" x14ac:dyDescent="0.2">
      <c r="A63" s="1550"/>
      <c r="B63" s="1518"/>
      <c r="C63" s="1106" t="s">
        <v>149</v>
      </c>
      <c r="D63" s="1100" t="s">
        <v>30</v>
      </c>
      <c r="E63" s="1100" t="s">
        <v>48</v>
      </c>
      <c r="F63" s="1100" t="s">
        <v>30</v>
      </c>
      <c r="G63" s="1100" t="s">
        <v>48</v>
      </c>
      <c r="H63" s="1100" t="s">
        <v>30</v>
      </c>
      <c r="I63" s="1100" t="s">
        <v>48</v>
      </c>
      <c r="J63" s="1100" t="s">
        <v>30</v>
      </c>
      <c r="K63" s="1100" t="s">
        <v>48</v>
      </c>
      <c r="L63" s="1100" t="s">
        <v>30</v>
      </c>
      <c r="M63" s="1100" t="s">
        <v>48</v>
      </c>
      <c r="N63" s="1100" t="s">
        <v>30</v>
      </c>
      <c r="O63" s="1100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CG63" s="582"/>
      <c r="CH63" s="582"/>
      <c r="CI63" s="582"/>
      <c r="CJ63" s="582"/>
      <c r="CK63" s="582"/>
      <c r="CL63" s="582"/>
      <c r="CM63" s="582"/>
      <c r="CN63" s="582"/>
    </row>
    <row r="64" spans="1:92" ht="15" customHeight="1" x14ac:dyDescent="0.2">
      <c r="A64" s="1414" t="s">
        <v>34</v>
      </c>
      <c r="B64" s="1415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CG64" s="582"/>
      <c r="CH64" s="582"/>
      <c r="CI64" s="582"/>
      <c r="CJ64" s="582"/>
      <c r="CK64" s="582"/>
      <c r="CL64" s="582"/>
      <c r="CM64" s="582"/>
      <c r="CN64" s="582"/>
    </row>
    <row r="65" spans="1:92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CG65" s="582"/>
      <c r="CH65" s="582"/>
      <c r="CI65" s="582"/>
      <c r="CJ65" s="582"/>
      <c r="CK65" s="582"/>
      <c r="CL65" s="582"/>
      <c r="CM65" s="582"/>
      <c r="CN65" s="582"/>
    </row>
    <row r="66" spans="1:92" ht="14.25" customHeight="1" x14ac:dyDescent="0.2">
      <c r="A66" s="1408" t="s">
        <v>32</v>
      </c>
      <c r="B66" s="1410"/>
      <c r="C66" s="1408" t="s">
        <v>33</v>
      </c>
      <c r="D66" s="1409"/>
      <c r="E66" s="1410"/>
      <c r="F66" s="1436" t="s">
        <v>34</v>
      </c>
      <c r="G66" s="1437"/>
      <c r="H66" s="1437"/>
      <c r="I66" s="1437"/>
      <c r="J66" s="1437"/>
      <c r="K66" s="1437"/>
      <c r="L66" s="1437"/>
      <c r="M66" s="1437"/>
      <c r="N66" s="1437"/>
      <c r="O66" s="1437"/>
      <c r="P66" s="1437"/>
      <c r="Q66" s="1437"/>
      <c r="R66" s="1437"/>
      <c r="S66" s="1437"/>
      <c r="T66" s="1437"/>
      <c r="U66" s="1437"/>
      <c r="V66" s="1437"/>
      <c r="W66" s="1437"/>
      <c r="X66" s="1437"/>
      <c r="Y66" s="1437"/>
      <c r="Z66" s="1437"/>
      <c r="AA66" s="1437"/>
      <c r="AB66" s="1437"/>
      <c r="AC66" s="1437"/>
      <c r="AD66" s="1437"/>
      <c r="AE66" s="1437"/>
      <c r="AF66" s="1437"/>
      <c r="AG66" s="1438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CG66" s="582"/>
      <c r="CH66" s="582"/>
      <c r="CI66" s="582"/>
      <c r="CJ66" s="582"/>
      <c r="CK66" s="582"/>
      <c r="CL66" s="582"/>
      <c r="CM66" s="582"/>
      <c r="CN66" s="582"/>
    </row>
    <row r="67" spans="1:92" x14ac:dyDescent="0.2">
      <c r="A67" s="1419"/>
      <c r="B67" s="1420"/>
      <c r="C67" s="1419"/>
      <c r="D67" s="1540"/>
      <c r="E67" s="1420"/>
      <c r="F67" s="1421" t="s">
        <v>57</v>
      </c>
      <c r="G67" s="1421"/>
      <c r="H67" s="1421" t="s">
        <v>58</v>
      </c>
      <c r="I67" s="1421"/>
      <c r="J67" s="1421" t="s">
        <v>59</v>
      </c>
      <c r="K67" s="1421"/>
      <c r="L67" s="1421" t="s">
        <v>60</v>
      </c>
      <c r="M67" s="1421"/>
      <c r="N67" s="1421" t="s">
        <v>61</v>
      </c>
      <c r="O67" s="1421"/>
      <c r="P67" s="1421" t="s">
        <v>62</v>
      </c>
      <c r="Q67" s="1421"/>
      <c r="R67" s="1421" t="s">
        <v>63</v>
      </c>
      <c r="S67" s="1421"/>
      <c r="T67" s="1421" t="s">
        <v>64</v>
      </c>
      <c r="U67" s="1421"/>
      <c r="V67" s="1421" t="s">
        <v>65</v>
      </c>
      <c r="W67" s="1421"/>
      <c r="X67" s="1421" t="s">
        <v>66</v>
      </c>
      <c r="Y67" s="1421"/>
      <c r="Z67" s="1414" t="s">
        <v>67</v>
      </c>
      <c r="AA67" s="1415"/>
      <c r="AB67" s="1414" t="s">
        <v>68</v>
      </c>
      <c r="AC67" s="1415"/>
      <c r="AD67" s="1414" t="s">
        <v>69</v>
      </c>
      <c r="AE67" s="1415"/>
      <c r="AF67" s="1414" t="s">
        <v>70</v>
      </c>
      <c r="AG67" s="1415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CG67" s="582"/>
      <c r="CH67" s="582"/>
      <c r="CI67" s="582"/>
      <c r="CJ67" s="582"/>
      <c r="CK67" s="582"/>
      <c r="CL67" s="582"/>
      <c r="CM67" s="582"/>
      <c r="CN67" s="582"/>
    </row>
    <row r="68" spans="1:92" x14ac:dyDescent="0.2">
      <c r="A68" s="1541"/>
      <c r="B68" s="1542"/>
      <c r="C68" s="1099" t="s">
        <v>149</v>
      </c>
      <c r="D68" s="1099" t="s">
        <v>30</v>
      </c>
      <c r="E68" s="1097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CG68" s="582"/>
      <c r="CH68" s="582"/>
      <c r="CI68" s="582"/>
      <c r="CJ68" s="582"/>
      <c r="CK68" s="582"/>
      <c r="CL68" s="582"/>
      <c r="CM68" s="582"/>
      <c r="CN68" s="582"/>
    </row>
    <row r="69" spans="1:92" x14ac:dyDescent="0.2">
      <c r="A69" s="1538" t="s">
        <v>71</v>
      </c>
      <c r="B69" s="1539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CG69" s="582"/>
      <c r="CH69" s="582"/>
      <c r="CI69" s="582"/>
      <c r="CJ69" s="582"/>
      <c r="CK69" s="582"/>
      <c r="CL69" s="582"/>
      <c r="CM69" s="582"/>
      <c r="CN69" s="582"/>
    </row>
    <row r="70" spans="1:92" x14ac:dyDescent="0.2">
      <c r="A70" s="1409" t="s">
        <v>72</v>
      </c>
      <c r="B70" s="1109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CG70" s="582"/>
      <c r="CH70" s="582"/>
      <c r="CI70" s="582"/>
      <c r="CJ70" s="582"/>
      <c r="CK70" s="582"/>
      <c r="CL70" s="582"/>
      <c r="CM70" s="582"/>
      <c r="CN70" s="582"/>
    </row>
    <row r="71" spans="1:92" x14ac:dyDescent="0.2">
      <c r="A71" s="1540"/>
      <c r="B71" s="1104" t="s">
        <v>74</v>
      </c>
      <c r="C71" s="648">
        <f t="shared" si="4"/>
        <v>7</v>
      </c>
      <c r="D71" s="648">
        <f t="shared" si="5"/>
        <v>2</v>
      </c>
      <c r="E71" s="648">
        <f t="shared" si="5"/>
        <v>5</v>
      </c>
      <c r="F71" s="617"/>
      <c r="G71" s="617"/>
      <c r="H71" s="617"/>
      <c r="I71" s="617"/>
      <c r="J71" s="617"/>
      <c r="K71" s="617"/>
      <c r="L71" s="617"/>
      <c r="M71" s="617"/>
      <c r="N71" s="617"/>
      <c r="O71" s="617"/>
      <c r="P71" s="617"/>
      <c r="Q71" s="617"/>
      <c r="R71" s="617"/>
      <c r="S71" s="617"/>
      <c r="T71" s="617"/>
      <c r="U71" s="617"/>
      <c r="V71" s="617">
        <v>1</v>
      </c>
      <c r="W71" s="617">
        <v>2</v>
      </c>
      <c r="X71" s="617"/>
      <c r="Y71" s="617"/>
      <c r="Z71" s="617"/>
      <c r="AA71" s="617">
        <v>1</v>
      </c>
      <c r="AB71" s="617">
        <v>1</v>
      </c>
      <c r="AC71" s="617">
        <v>1</v>
      </c>
      <c r="AD71" s="617"/>
      <c r="AE71" s="617">
        <v>1</v>
      </c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CG71" s="582"/>
      <c r="CH71" s="582"/>
      <c r="CI71" s="582"/>
      <c r="CJ71" s="582"/>
      <c r="CK71" s="582"/>
      <c r="CL71" s="582"/>
      <c r="CM71" s="582"/>
      <c r="CN71" s="582"/>
    </row>
    <row r="72" spans="1:92" x14ac:dyDescent="0.2">
      <c r="A72" s="1540"/>
      <c r="B72" s="1104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CG72" s="582"/>
      <c r="CH72" s="582"/>
      <c r="CI72" s="582"/>
      <c r="CJ72" s="582"/>
      <c r="CK72" s="582"/>
      <c r="CL72" s="582"/>
      <c r="CM72" s="582"/>
      <c r="CN72" s="582"/>
    </row>
    <row r="73" spans="1:92" ht="26.25" customHeight="1" x14ac:dyDescent="0.2">
      <c r="A73" s="1540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CG73" s="582"/>
      <c r="CH73" s="582"/>
      <c r="CI73" s="582"/>
      <c r="CJ73" s="582"/>
      <c r="CK73" s="582"/>
      <c r="CL73" s="582"/>
      <c r="CM73" s="582"/>
      <c r="CN73" s="582"/>
    </row>
    <row r="74" spans="1:92" x14ac:dyDescent="0.2">
      <c r="A74" s="1412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CG74" s="582"/>
      <c r="CH74" s="582"/>
      <c r="CI74" s="582"/>
      <c r="CJ74" s="582"/>
      <c r="CK74" s="582"/>
      <c r="CL74" s="582"/>
      <c r="CM74" s="582"/>
      <c r="CN74" s="582"/>
    </row>
    <row r="75" spans="1:92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CG75" s="582"/>
      <c r="CH75" s="582"/>
      <c r="CI75" s="582"/>
      <c r="CJ75" s="582"/>
      <c r="CK75" s="582"/>
      <c r="CL75" s="582"/>
      <c r="CM75" s="582"/>
      <c r="CN75" s="582"/>
    </row>
    <row r="76" spans="1:92" ht="14.25" customHeight="1" x14ac:dyDescent="0.2">
      <c r="A76" s="1408" t="s">
        <v>32</v>
      </c>
      <c r="B76" s="1410"/>
      <c r="C76" s="1425" t="s">
        <v>33</v>
      </c>
      <c r="D76" s="1425"/>
      <c r="E76" s="1425"/>
      <c r="F76" s="1448" t="s">
        <v>77</v>
      </c>
      <c r="G76" s="1448"/>
      <c r="H76" s="1448"/>
      <c r="I76" s="1448"/>
      <c r="J76" s="1448"/>
      <c r="K76" s="1448"/>
      <c r="L76" s="1448"/>
      <c r="M76" s="1448"/>
      <c r="N76" s="1448"/>
      <c r="O76" s="1448"/>
      <c r="P76" s="1448"/>
      <c r="Q76" s="1448"/>
      <c r="R76" s="1448"/>
      <c r="S76" s="1448"/>
      <c r="T76" s="1448"/>
      <c r="U76" s="1448"/>
      <c r="V76" s="1448"/>
      <c r="W76" s="1448"/>
      <c r="X76" s="1448"/>
      <c r="Y76" s="1448"/>
      <c r="Z76" s="1448"/>
      <c r="AA76" s="1448"/>
      <c r="AB76" s="1448"/>
      <c r="AC76" s="1448"/>
      <c r="AD76" s="1448"/>
      <c r="AE76" s="1448"/>
      <c r="AF76" s="1448"/>
      <c r="AG76" s="1448"/>
      <c r="AH76" s="1507" t="s">
        <v>230</v>
      </c>
      <c r="AI76" s="1507"/>
      <c r="AJ76" s="1507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CG76" s="582"/>
      <c r="CH76" s="582"/>
      <c r="CI76" s="582"/>
      <c r="CJ76" s="582"/>
      <c r="CK76" s="582"/>
      <c r="CL76" s="582"/>
      <c r="CM76" s="582"/>
      <c r="CN76" s="582"/>
    </row>
    <row r="77" spans="1:92" ht="14.25" customHeight="1" x14ac:dyDescent="0.2">
      <c r="A77" s="1419"/>
      <c r="B77" s="1420"/>
      <c r="C77" s="1426"/>
      <c r="D77" s="1426"/>
      <c r="E77" s="1426"/>
      <c r="F77" s="1421" t="s">
        <v>57</v>
      </c>
      <c r="G77" s="1421"/>
      <c r="H77" s="1421" t="s">
        <v>58</v>
      </c>
      <c r="I77" s="1421"/>
      <c r="J77" s="1475" t="s">
        <v>59</v>
      </c>
      <c r="K77" s="1475"/>
      <c r="L77" s="1475" t="s">
        <v>60</v>
      </c>
      <c r="M77" s="1475"/>
      <c r="N77" s="1475" t="s">
        <v>61</v>
      </c>
      <c r="O77" s="1475"/>
      <c r="P77" s="1475" t="s">
        <v>62</v>
      </c>
      <c r="Q77" s="1475"/>
      <c r="R77" s="1421" t="s">
        <v>63</v>
      </c>
      <c r="S77" s="1421"/>
      <c r="T77" s="1475" t="s">
        <v>64</v>
      </c>
      <c r="U77" s="1475"/>
      <c r="V77" s="1475" t="s">
        <v>65</v>
      </c>
      <c r="W77" s="1475"/>
      <c r="X77" s="1475" t="s">
        <v>66</v>
      </c>
      <c r="Y77" s="1475"/>
      <c r="Z77" s="1475" t="s">
        <v>67</v>
      </c>
      <c r="AA77" s="1475"/>
      <c r="AB77" s="1475" t="s">
        <v>68</v>
      </c>
      <c r="AC77" s="1475"/>
      <c r="AD77" s="1475" t="s">
        <v>69</v>
      </c>
      <c r="AE77" s="1475"/>
      <c r="AF77" s="1475" t="s">
        <v>70</v>
      </c>
      <c r="AG77" s="1475"/>
      <c r="AH77" s="1429" t="s">
        <v>231</v>
      </c>
      <c r="AI77" s="1429" t="s">
        <v>232</v>
      </c>
      <c r="AJ77" s="1429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CG77" s="582"/>
      <c r="CH77" s="582"/>
      <c r="CI77" s="582"/>
      <c r="CJ77" s="582"/>
      <c r="CK77" s="582"/>
      <c r="CL77" s="582"/>
      <c r="CM77" s="582"/>
      <c r="CN77" s="582"/>
    </row>
    <row r="78" spans="1:92" x14ac:dyDescent="0.2">
      <c r="A78" s="1541"/>
      <c r="B78" s="1542"/>
      <c r="C78" s="1099" t="s">
        <v>149</v>
      </c>
      <c r="D78" s="1099" t="s">
        <v>30</v>
      </c>
      <c r="E78" s="1099" t="s">
        <v>48</v>
      </c>
      <c r="F78" s="1095" t="s">
        <v>30</v>
      </c>
      <c r="G78" s="1095" t="s">
        <v>48</v>
      </c>
      <c r="H78" s="1095" t="s">
        <v>30</v>
      </c>
      <c r="I78" s="1095" t="s">
        <v>48</v>
      </c>
      <c r="J78" s="1095" t="s">
        <v>30</v>
      </c>
      <c r="K78" s="1095" t="s">
        <v>48</v>
      </c>
      <c r="L78" s="1095" t="s">
        <v>30</v>
      </c>
      <c r="M78" s="1095" t="s">
        <v>48</v>
      </c>
      <c r="N78" s="1095" t="s">
        <v>30</v>
      </c>
      <c r="O78" s="1095" t="s">
        <v>48</v>
      </c>
      <c r="P78" s="1095" t="s">
        <v>30</v>
      </c>
      <c r="Q78" s="1095" t="s">
        <v>48</v>
      </c>
      <c r="R78" s="1095" t="s">
        <v>30</v>
      </c>
      <c r="S78" s="1095" t="s">
        <v>48</v>
      </c>
      <c r="T78" s="1095" t="s">
        <v>30</v>
      </c>
      <c r="U78" s="1095" t="s">
        <v>48</v>
      </c>
      <c r="V78" s="1095" t="s">
        <v>30</v>
      </c>
      <c r="W78" s="1095" t="s">
        <v>48</v>
      </c>
      <c r="X78" s="1095" t="s">
        <v>30</v>
      </c>
      <c r="Y78" s="1095" t="s">
        <v>48</v>
      </c>
      <c r="Z78" s="1095" t="s">
        <v>30</v>
      </c>
      <c r="AA78" s="1095" t="s">
        <v>48</v>
      </c>
      <c r="AB78" s="1095" t="s">
        <v>30</v>
      </c>
      <c r="AC78" s="1095" t="s">
        <v>48</v>
      </c>
      <c r="AD78" s="1095" t="s">
        <v>30</v>
      </c>
      <c r="AE78" s="1095" t="s">
        <v>48</v>
      </c>
      <c r="AF78" s="1095" t="s">
        <v>30</v>
      </c>
      <c r="AG78" s="1095" t="s">
        <v>48</v>
      </c>
      <c r="AH78" s="1430"/>
      <c r="AI78" s="1430"/>
      <c r="AJ78" s="1430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CG78" s="582"/>
      <c r="CH78" s="582"/>
      <c r="CI78" s="582"/>
      <c r="CJ78" s="582"/>
      <c r="CK78" s="582"/>
      <c r="CL78" s="582"/>
      <c r="CM78" s="582"/>
      <c r="CN78" s="582"/>
    </row>
    <row r="79" spans="1:92" x14ac:dyDescent="0.2">
      <c r="A79" s="1538" t="s">
        <v>80</v>
      </c>
      <c r="B79" s="1539"/>
      <c r="C79" s="633">
        <f t="shared" ref="C79:C84" si="6">SUM(D79:E79)</f>
        <v>0</v>
      </c>
      <c r="D79" s="633">
        <f t="shared" ref="D79:E84" si="7">SUM(F79+H79+J79+L79+N79+P79+R79+T79+V79+X79+Z79+AB79+AD79+AF79)</f>
        <v>0</v>
      </c>
      <c r="E79" s="633">
        <f t="shared" si="7"/>
        <v>0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X79" s="640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CG79" s="582">
        <v>0</v>
      </c>
      <c r="CH79" s="582"/>
      <c r="CI79" s="582"/>
      <c r="CJ79" s="582"/>
      <c r="CK79" s="582"/>
      <c r="CL79" s="582"/>
      <c r="CM79" s="582"/>
      <c r="CN79" s="582"/>
    </row>
    <row r="80" spans="1:92" x14ac:dyDescent="0.2">
      <c r="A80" s="1409" t="s">
        <v>72</v>
      </c>
      <c r="B80" s="1109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CG80" s="582">
        <v>0</v>
      </c>
      <c r="CH80" s="582"/>
      <c r="CI80" s="582"/>
      <c r="CJ80" s="582"/>
      <c r="CK80" s="582"/>
      <c r="CL80" s="582"/>
      <c r="CM80" s="582"/>
      <c r="CN80" s="582"/>
    </row>
    <row r="81" spans="1:92" x14ac:dyDescent="0.2">
      <c r="A81" s="1540"/>
      <c r="B81" s="1104" t="s">
        <v>74</v>
      </c>
      <c r="C81" s="648">
        <f t="shared" si="6"/>
        <v>5</v>
      </c>
      <c r="D81" s="648">
        <f t="shared" si="7"/>
        <v>2</v>
      </c>
      <c r="E81" s="648">
        <f t="shared" si="7"/>
        <v>3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>
        <v>1</v>
      </c>
      <c r="X81" s="617"/>
      <c r="Y81" s="617">
        <v>1</v>
      </c>
      <c r="Z81" s="617"/>
      <c r="AA81" s="617">
        <v>1</v>
      </c>
      <c r="AB81" s="617"/>
      <c r="AC81" s="617"/>
      <c r="AD81" s="617">
        <v>2</v>
      </c>
      <c r="AE81" s="617"/>
      <c r="AF81" s="617"/>
      <c r="AG81" s="617"/>
      <c r="AH81" s="617"/>
      <c r="AI81" s="617">
        <v>5</v>
      </c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CG81" s="582">
        <v>0</v>
      </c>
      <c r="CH81" s="582"/>
      <c r="CI81" s="582"/>
      <c r="CJ81" s="582"/>
      <c r="CK81" s="582"/>
      <c r="CL81" s="582"/>
      <c r="CM81" s="582"/>
      <c r="CN81" s="582"/>
    </row>
    <row r="82" spans="1:92" x14ac:dyDescent="0.2">
      <c r="A82" s="1540"/>
      <c r="B82" s="1104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CG82" s="582">
        <v>0</v>
      </c>
      <c r="CH82" s="582"/>
      <c r="CI82" s="582"/>
      <c r="CJ82" s="582"/>
      <c r="CK82" s="582"/>
      <c r="CL82" s="582"/>
      <c r="CM82" s="582"/>
      <c r="CN82" s="582"/>
    </row>
    <row r="83" spans="1:92" ht="30" customHeight="1" x14ac:dyDescent="0.2">
      <c r="A83" s="1540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CG83" s="582">
        <v>0</v>
      </c>
      <c r="CH83" s="582"/>
      <c r="CI83" s="582"/>
      <c r="CJ83" s="582"/>
      <c r="CK83" s="582"/>
      <c r="CL83" s="582"/>
      <c r="CM83" s="582"/>
      <c r="CN83" s="582"/>
    </row>
    <row r="84" spans="1:92" x14ac:dyDescent="0.2">
      <c r="A84" s="1412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CG84" s="582">
        <v>0</v>
      </c>
      <c r="CH84" s="582"/>
      <c r="CI84" s="582"/>
      <c r="CJ84" s="582"/>
      <c r="CK84" s="582"/>
      <c r="CL84" s="582"/>
      <c r="CM84" s="582"/>
      <c r="CN84" s="582"/>
    </row>
    <row r="85" spans="1:92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CG85" s="582"/>
      <c r="CH85" s="582"/>
      <c r="CI85" s="582"/>
      <c r="CJ85" s="582"/>
      <c r="CK85" s="582"/>
      <c r="CL85" s="582"/>
      <c r="CM85" s="582"/>
      <c r="CN85" s="582"/>
    </row>
    <row r="86" spans="1:92" ht="14.25" customHeight="1" x14ac:dyDescent="0.2">
      <c r="A86" s="1409" t="s">
        <v>32</v>
      </c>
      <c r="B86" s="1409"/>
      <c r="C86" s="1408" t="s">
        <v>33</v>
      </c>
      <c r="D86" s="1409"/>
      <c r="E86" s="1410"/>
      <c r="F86" s="1436" t="s">
        <v>34</v>
      </c>
      <c r="G86" s="1437"/>
      <c r="H86" s="1437"/>
      <c r="I86" s="1437"/>
      <c r="J86" s="1437"/>
      <c r="K86" s="1437"/>
      <c r="L86" s="1437"/>
      <c r="M86" s="1437"/>
      <c r="N86" s="1437"/>
      <c r="O86" s="1437"/>
      <c r="P86" s="1437"/>
      <c r="Q86" s="1437"/>
      <c r="R86" s="1437"/>
      <c r="S86" s="1437"/>
      <c r="T86" s="1437"/>
      <c r="U86" s="1437"/>
      <c r="V86" s="1437"/>
      <c r="W86" s="1437"/>
      <c r="X86" s="1437"/>
      <c r="Y86" s="1437"/>
      <c r="Z86" s="1437"/>
      <c r="AA86" s="1437"/>
      <c r="AB86" s="1437"/>
      <c r="AC86" s="1437"/>
      <c r="AD86" s="1437"/>
      <c r="AE86" s="1437"/>
      <c r="AF86" s="1437"/>
      <c r="AG86" s="1438"/>
      <c r="AH86" s="1507" t="s">
        <v>230</v>
      </c>
      <c r="AI86" s="1507"/>
      <c r="AJ86" s="1507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CG86" s="582"/>
      <c r="CH86" s="582"/>
      <c r="CI86" s="582"/>
      <c r="CJ86" s="582"/>
      <c r="CK86" s="582"/>
      <c r="CL86" s="582"/>
      <c r="CM86" s="582"/>
      <c r="CN86" s="582"/>
    </row>
    <row r="87" spans="1:92" ht="14.25" customHeight="1" x14ac:dyDescent="0.2">
      <c r="A87" s="1540"/>
      <c r="B87" s="1540"/>
      <c r="C87" s="1419"/>
      <c r="D87" s="1540"/>
      <c r="E87" s="1420"/>
      <c r="F87" s="1422" t="s">
        <v>82</v>
      </c>
      <c r="G87" s="1424"/>
      <c r="H87" s="1422" t="s">
        <v>58</v>
      </c>
      <c r="I87" s="1424"/>
      <c r="J87" s="1422" t="s">
        <v>59</v>
      </c>
      <c r="K87" s="1424"/>
      <c r="L87" s="1422" t="s">
        <v>60</v>
      </c>
      <c r="M87" s="1424"/>
      <c r="N87" s="1422" t="s">
        <v>61</v>
      </c>
      <c r="O87" s="1424"/>
      <c r="P87" s="1422" t="s">
        <v>62</v>
      </c>
      <c r="Q87" s="1424"/>
      <c r="R87" s="1422" t="s">
        <v>63</v>
      </c>
      <c r="S87" s="1424"/>
      <c r="T87" s="1422" t="s">
        <v>64</v>
      </c>
      <c r="U87" s="1424"/>
      <c r="V87" s="1422" t="s">
        <v>65</v>
      </c>
      <c r="W87" s="1424"/>
      <c r="X87" s="1422" t="s">
        <v>66</v>
      </c>
      <c r="Y87" s="1424"/>
      <c r="Z87" s="1414" t="s">
        <v>67</v>
      </c>
      <c r="AA87" s="1415"/>
      <c r="AB87" s="1414" t="s">
        <v>68</v>
      </c>
      <c r="AC87" s="1415"/>
      <c r="AD87" s="1414" t="s">
        <v>69</v>
      </c>
      <c r="AE87" s="1415"/>
      <c r="AF87" s="1414" t="s">
        <v>70</v>
      </c>
      <c r="AG87" s="1415"/>
      <c r="AH87" s="1429" t="s">
        <v>234</v>
      </c>
      <c r="AI87" s="1429" t="s">
        <v>235</v>
      </c>
      <c r="AJ87" s="1429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CG87" s="582"/>
      <c r="CH87" s="582"/>
      <c r="CI87" s="582"/>
      <c r="CJ87" s="582"/>
      <c r="CK87" s="582"/>
      <c r="CL87" s="582"/>
      <c r="CM87" s="582"/>
      <c r="CN87" s="582"/>
    </row>
    <row r="88" spans="1:92" x14ac:dyDescent="0.2">
      <c r="A88" s="1412"/>
      <c r="B88" s="1412"/>
      <c r="C88" s="1099" t="s">
        <v>149</v>
      </c>
      <c r="D88" s="1099" t="s">
        <v>30</v>
      </c>
      <c r="E88" s="1099" t="s">
        <v>48</v>
      </c>
      <c r="F88" s="1095" t="s">
        <v>30</v>
      </c>
      <c r="G88" s="1095" t="s">
        <v>48</v>
      </c>
      <c r="H88" s="1095" t="s">
        <v>30</v>
      </c>
      <c r="I88" s="1095" t="s">
        <v>48</v>
      </c>
      <c r="J88" s="1095" t="s">
        <v>30</v>
      </c>
      <c r="K88" s="1095" t="s">
        <v>48</v>
      </c>
      <c r="L88" s="1095" t="s">
        <v>30</v>
      </c>
      <c r="M88" s="1095" t="s">
        <v>48</v>
      </c>
      <c r="N88" s="1095" t="s">
        <v>30</v>
      </c>
      <c r="O88" s="1095" t="s">
        <v>48</v>
      </c>
      <c r="P88" s="1095" t="s">
        <v>30</v>
      </c>
      <c r="Q88" s="1095" t="s">
        <v>48</v>
      </c>
      <c r="R88" s="1095" t="s">
        <v>30</v>
      </c>
      <c r="S88" s="1095" t="s">
        <v>48</v>
      </c>
      <c r="T88" s="1095" t="s">
        <v>30</v>
      </c>
      <c r="U88" s="1095" t="s">
        <v>48</v>
      </c>
      <c r="V88" s="1095" t="s">
        <v>30</v>
      </c>
      <c r="W88" s="1095" t="s">
        <v>48</v>
      </c>
      <c r="X88" s="1095" t="s">
        <v>30</v>
      </c>
      <c r="Y88" s="1095" t="s">
        <v>48</v>
      </c>
      <c r="Z88" s="1095" t="s">
        <v>30</v>
      </c>
      <c r="AA88" s="1095" t="s">
        <v>48</v>
      </c>
      <c r="AB88" s="1095" t="s">
        <v>30</v>
      </c>
      <c r="AC88" s="1095" t="s">
        <v>48</v>
      </c>
      <c r="AD88" s="1095" t="s">
        <v>30</v>
      </c>
      <c r="AE88" s="1095" t="s">
        <v>48</v>
      </c>
      <c r="AF88" s="1095" t="s">
        <v>30</v>
      </c>
      <c r="AG88" s="1095" t="s">
        <v>48</v>
      </c>
      <c r="AH88" s="1430"/>
      <c r="AI88" s="1430"/>
      <c r="AJ88" s="1430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CG88" s="582"/>
      <c r="CH88" s="582"/>
      <c r="CI88" s="582"/>
      <c r="CJ88" s="582"/>
      <c r="CK88" s="582"/>
      <c r="CL88" s="582"/>
      <c r="CM88" s="582"/>
      <c r="CN88" s="582"/>
    </row>
    <row r="89" spans="1:92" x14ac:dyDescent="0.2">
      <c r="A89" s="1582" t="s">
        <v>83</v>
      </c>
      <c r="B89" s="1583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CG89" s="582"/>
      <c r="CH89" s="582"/>
      <c r="CI89" s="582"/>
      <c r="CJ89" s="582"/>
      <c r="CK89" s="582"/>
      <c r="CL89" s="582"/>
      <c r="CM89" s="582"/>
      <c r="CN89" s="582"/>
    </row>
    <row r="90" spans="1:92" x14ac:dyDescent="0.2">
      <c r="A90" s="1584" t="s">
        <v>84</v>
      </c>
      <c r="B90" s="1585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CG90" s="582"/>
      <c r="CH90" s="582"/>
      <c r="CI90" s="582"/>
      <c r="CJ90" s="582"/>
      <c r="CK90" s="582"/>
      <c r="CL90" s="582"/>
      <c r="CM90" s="582"/>
      <c r="CN90" s="582"/>
    </row>
    <row r="91" spans="1:92" x14ac:dyDescent="0.2">
      <c r="A91" s="1586" t="s">
        <v>236</v>
      </c>
      <c r="B91" s="1109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CG91" s="582"/>
      <c r="CH91" s="582"/>
      <c r="CI91" s="582"/>
      <c r="CJ91" s="582"/>
      <c r="CK91" s="582"/>
      <c r="CL91" s="582"/>
      <c r="CM91" s="582"/>
      <c r="CN91" s="582"/>
    </row>
    <row r="92" spans="1:92" x14ac:dyDescent="0.2">
      <c r="A92" s="1587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CG92" s="582"/>
      <c r="CH92" s="582"/>
      <c r="CI92" s="582"/>
      <c r="CJ92" s="582"/>
      <c r="CK92" s="582"/>
      <c r="CL92" s="582"/>
      <c r="CM92" s="582"/>
      <c r="CN92" s="582"/>
    </row>
    <row r="93" spans="1:92" x14ac:dyDescent="0.2">
      <c r="A93" s="1588" t="s">
        <v>87</v>
      </c>
      <c r="B93" s="1589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CA93" s="569" t="str">
        <f>IF(C93&gt;C91+C92,"Los Ingresos de pacientes dependientes severos con escaras DEBEN estar incluidos en los Ingresos de pacientes dependientes severos Oncológicos o No Oncológicos","")</f>
        <v/>
      </c>
      <c r="CG93" s="582"/>
      <c r="CH93" s="582"/>
      <c r="CI93" s="582"/>
      <c r="CJ93" s="582"/>
      <c r="CK93" s="582"/>
      <c r="CL93" s="582"/>
      <c r="CM93" s="582"/>
      <c r="CN93" s="582"/>
    </row>
    <row r="94" spans="1:92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CG94" s="582"/>
      <c r="CH94" s="582"/>
      <c r="CI94" s="582"/>
      <c r="CJ94" s="582"/>
      <c r="CK94" s="582"/>
      <c r="CL94" s="582"/>
      <c r="CM94" s="582"/>
      <c r="CN94" s="582"/>
    </row>
    <row r="95" spans="1:92" ht="14.25" customHeight="1" x14ac:dyDescent="0.2">
      <c r="A95" s="1408" t="s">
        <v>3</v>
      </c>
      <c r="B95" s="1410"/>
      <c r="C95" s="1414" t="s">
        <v>33</v>
      </c>
      <c r="D95" s="1428"/>
      <c r="E95" s="1415"/>
      <c r="F95" s="1414" t="s">
        <v>67</v>
      </c>
      <c r="G95" s="1415"/>
      <c r="H95" s="1414" t="s">
        <v>68</v>
      </c>
      <c r="I95" s="1415"/>
      <c r="J95" s="1414" t="s">
        <v>69</v>
      </c>
      <c r="K95" s="1415"/>
      <c r="L95" s="1414" t="s">
        <v>70</v>
      </c>
      <c r="M95" s="1415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CG95" s="582"/>
      <c r="CH95" s="582"/>
      <c r="CI95" s="582"/>
      <c r="CJ95" s="582"/>
      <c r="CK95" s="582"/>
      <c r="CL95" s="582"/>
      <c r="CM95" s="582"/>
      <c r="CN95" s="582"/>
    </row>
    <row r="96" spans="1:92" x14ac:dyDescent="0.2">
      <c r="A96" s="1411"/>
      <c r="B96" s="1413"/>
      <c r="C96" s="1099" t="s">
        <v>149</v>
      </c>
      <c r="D96" s="1099" t="s">
        <v>30</v>
      </c>
      <c r="E96" s="1099" t="s">
        <v>48</v>
      </c>
      <c r="F96" s="1099" t="s">
        <v>30</v>
      </c>
      <c r="G96" s="1099" t="s">
        <v>48</v>
      </c>
      <c r="H96" s="1099" t="s">
        <v>30</v>
      </c>
      <c r="I96" s="1099" t="s">
        <v>48</v>
      </c>
      <c r="J96" s="1099" t="s">
        <v>30</v>
      </c>
      <c r="K96" s="1099" t="s">
        <v>48</v>
      </c>
      <c r="L96" s="1099" t="s">
        <v>30</v>
      </c>
      <c r="M96" s="1099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CG96" s="582"/>
      <c r="CH96" s="582"/>
      <c r="CI96" s="582"/>
      <c r="CJ96" s="582"/>
      <c r="CK96" s="582"/>
      <c r="CL96" s="582"/>
      <c r="CM96" s="582"/>
      <c r="CN96" s="582"/>
    </row>
    <row r="97" spans="1:92" x14ac:dyDescent="0.2">
      <c r="A97" s="1499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CG97" s="582"/>
      <c r="CH97" s="582"/>
      <c r="CI97" s="582"/>
      <c r="CJ97" s="582"/>
      <c r="CK97" s="582"/>
      <c r="CL97" s="582"/>
      <c r="CM97" s="582"/>
      <c r="CN97" s="582"/>
    </row>
    <row r="98" spans="1:92" x14ac:dyDescent="0.2">
      <c r="A98" s="1500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CG98" s="582"/>
      <c r="CH98" s="582"/>
      <c r="CI98" s="582"/>
      <c r="CJ98" s="582"/>
      <c r="CK98" s="582"/>
      <c r="CL98" s="582"/>
      <c r="CM98" s="582"/>
      <c r="CN98" s="582"/>
    </row>
    <row r="99" spans="1:92" x14ac:dyDescent="0.2">
      <c r="A99" s="1501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CG99" s="582"/>
      <c r="CH99" s="582"/>
      <c r="CI99" s="582"/>
      <c r="CJ99" s="582"/>
      <c r="CK99" s="582"/>
      <c r="CL99" s="582"/>
      <c r="CM99" s="582"/>
      <c r="CN99" s="582"/>
    </row>
    <row r="100" spans="1:92" x14ac:dyDescent="0.2">
      <c r="A100" s="1590" t="s">
        <v>91</v>
      </c>
      <c r="B100" s="1590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CG100" s="582"/>
      <c r="CH100" s="582"/>
      <c r="CI100" s="582"/>
      <c r="CJ100" s="582"/>
      <c r="CK100" s="582"/>
      <c r="CL100" s="582"/>
      <c r="CM100" s="582"/>
      <c r="CN100" s="582"/>
    </row>
    <row r="101" spans="1:92" x14ac:dyDescent="0.2">
      <c r="A101" s="1502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CG101" s="582"/>
      <c r="CH101" s="582"/>
      <c r="CI101" s="582"/>
      <c r="CJ101" s="582"/>
      <c r="CK101" s="582"/>
      <c r="CL101" s="582"/>
      <c r="CM101" s="582"/>
      <c r="CN101" s="582"/>
    </row>
    <row r="102" spans="1:92" x14ac:dyDescent="0.2">
      <c r="A102" s="1503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CG102" s="582"/>
      <c r="CH102" s="582"/>
      <c r="CI102" s="582"/>
      <c r="CJ102" s="582"/>
      <c r="CK102" s="582"/>
      <c r="CL102" s="582"/>
      <c r="CM102" s="582"/>
      <c r="CN102" s="582"/>
    </row>
    <row r="103" spans="1:92" x14ac:dyDescent="0.2">
      <c r="A103" s="1503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CG103" s="582"/>
      <c r="CH103" s="582"/>
      <c r="CI103" s="582"/>
      <c r="CJ103" s="582"/>
      <c r="CK103" s="582"/>
      <c r="CL103" s="582"/>
      <c r="CM103" s="582"/>
      <c r="CN103" s="582"/>
    </row>
    <row r="104" spans="1:92" x14ac:dyDescent="0.2">
      <c r="A104" s="1504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CG104" s="582"/>
      <c r="CH104" s="582"/>
      <c r="CI104" s="582"/>
      <c r="CJ104" s="582"/>
      <c r="CK104" s="582"/>
      <c r="CL104" s="582"/>
      <c r="CM104" s="582"/>
      <c r="CN104" s="582"/>
    </row>
    <row r="105" spans="1:92" x14ac:dyDescent="0.2">
      <c r="A105" s="1590" t="s">
        <v>91</v>
      </c>
      <c r="B105" s="1590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CG105" s="582"/>
      <c r="CH105" s="582"/>
      <c r="CI105" s="582"/>
      <c r="CJ105" s="582"/>
      <c r="CK105" s="582"/>
      <c r="CL105" s="582"/>
      <c r="CM105" s="582"/>
      <c r="CN105" s="582"/>
    </row>
    <row r="106" spans="1:92" x14ac:dyDescent="0.2">
      <c r="A106" s="1505" t="s">
        <v>96</v>
      </c>
      <c r="B106" s="1505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CG106" s="582"/>
      <c r="CH106" s="582"/>
      <c r="CI106" s="582"/>
      <c r="CJ106" s="582"/>
      <c r="CK106" s="582"/>
      <c r="CL106" s="582"/>
      <c r="CM106" s="582"/>
      <c r="CN106" s="582"/>
    </row>
    <row r="107" spans="1:92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CG107" s="582"/>
      <c r="CH107" s="582"/>
      <c r="CI107" s="582"/>
      <c r="CJ107" s="582"/>
      <c r="CK107" s="582"/>
      <c r="CL107" s="582"/>
      <c r="CM107" s="582"/>
      <c r="CN107" s="582"/>
    </row>
    <row r="108" spans="1:92" ht="14.25" customHeight="1" x14ac:dyDescent="0.2">
      <c r="A108" s="1408" t="s">
        <v>3</v>
      </c>
      <c r="B108" s="1410"/>
      <c r="C108" s="1414" t="s">
        <v>33</v>
      </c>
      <c r="D108" s="1428"/>
      <c r="E108" s="1415"/>
      <c r="F108" s="1414" t="s">
        <v>67</v>
      </c>
      <c r="G108" s="1415"/>
      <c r="H108" s="1414" t="s">
        <v>68</v>
      </c>
      <c r="I108" s="1415"/>
      <c r="J108" s="1414" t="s">
        <v>69</v>
      </c>
      <c r="K108" s="1415"/>
      <c r="L108" s="1414" t="s">
        <v>70</v>
      </c>
      <c r="M108" s="1428"/>
      <c r="N108" s="1506" t="s">
        <v>230</v>
      </c>
      <c r="O108" s="1428"/>
      <c r="P108" s="1415"/>
      <c r="Q108" s="1496"/>
      <c r="R108" s="1497"/>
      <c r="S108" s="1498"/>
      <c r="T108" s="1498"/>
      <c r="U108" s="1498"/>
      <c r="V108" s="1498"/>
      <c r="W108" s="1498"/>
      <c r="X108" s="1498"/>
      <c r="Y108" s="1498"/>
      <c r="Z108" s="1498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CG108" s="582"/>
      <c r="CH108" s="582"/>
      <c r="CI108" s="582"/>
      <c r="CJ108" s="582"/>
      <c r="CK108" s="582"/>
      <c r="CL108" s="582"/>
      <c r="CM108" s="582"/>
      <c r="CN108" s="582"/>
    </row>
    <row r="109" spans="1:92" ht="21" x14ac:dyDescent="0.2">
      <c r="A109" s="1411"/>
      <c r="B109" s="1413"/>
      <c r="C109" s="1099" t="s">
        <v>149</v>
      </c>
      <c r="D109" s="1099" t="s">
        <v>30</v>
      </c>
      <c r="E109" s="1099" t="s">
        <v>48</v>
      </c>
      <c r="F109" s="1099" t="s">
        <v>30</v>
      </c>
      <c r="G109" s="1099" t="s">
        <v>48</v>
      </c>
      <c r="H109" s="1099" t="s">
        <v>30</v>
      </c>
      <c r="I109" s="1099" t="s">
        <v>48</v>
      </c>
      <c r="J109" s="1099" t="s">
        <v>30</v>
      </c>
      <c r="K109" s="1099" t="s">
        <v>48</v>
      </c>
      <c r="L109" s="1099" t="s">
        <v>30</v>
      </c>
      <c r="M109" s="1096" t="s">
        <v>48</v>
      </c>
      <c r="N109" s="761" t="s">
        <v>231</v>
      </c>
      <c r="O109" s="1090" t="s">
        <v>232</v>
      </c>
      <c r="P109" s="1100" t="s">
        <v>233</v>
      </c>
      <c r="Q109" s="762"/>
      <c r="R109" s="1102"/>
      <c r="S109" s="1102"/>
      <c r="T109" s="1102"/>
      <c r="U109" s="1102"/>
      <c r="V109" s="1102"/>
      <c r="W109" s="1102"/>
      <c r="X109" s="1102"/>
      <c r="Y109" s="1102"/>
      <c r="Z109" s="1102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CG109" s="582"/>
      <c r="CH109" s="582"/>
      <c r="CI109" s="582"/>
      <c r="CJ109" s="582"/>
      <c r="CK109" s="582"/>
      <c r="CL109" s="582"/>
      <c r="CM109" s="582"/>
      <c r="CN109" s="582"/>
    </row>
    <row r="110" spans="1:92" x14ac:dyDescent="0.2">
      <c r="A110" s="1499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CG110" s="582"/>
      <c r="CH110" s="582"/>
      <c r="CI110" s="582"/>
      <c r="CJ110" s="582"/>
      <c r="CK110" s="582"/>
      <c r="CL110" s="582"/>
      <c r="CM110" s="582"/>
      <c r="CN110" s="582"/>
    </row>
    <row r="111" spans="1:92" x14ac:dyDescent="0.2">
      <c r="A111" s="1500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CG111" s="582"/>
      <c r="CH111" s="582"/>
      <c r="CI111" s="582"/>
      <c r="CJ111" s="582"/>
      <c r="CK111" s="582"/>
      <c r="CL111" s="582"/>
      <c r="CM111" s="582"/>
      <c r="CN111" s="582"/>
    </row>
    <row r="112" spans="1:92" x14ac:dyDescent="0.2">
      <c r="A112" s="1501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CG112" s="582"/>
      <c r="CH112" s="582"/>
      <c r="CI112" s="582"/>
      <c r="CJ112" s="582"/>
      <c r="CK112" s="582"/>
      <c r="CL112" s="582"/>
      <c r="CM112" s="582"/>
      <c r="CN112" s="582"/>
    </row>
    <row r="113" spans="1:5464" x14ac:dyDescent="0.2">
      <c r="A113" s="1590" t="s">
        <v>91</v>
      </c>
      <c r="B113" s="1590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CG113" s="582">
        <v>0</v>
      </c>
      <c r="CH113" s="582"/>
      <c r="CI113" s="582"/>
      <c r="CJ113" s="582"/>
      <c r="CK113" s="582"/>
      <c r="CL113" s="582"/>
      <c r="CM113" s="582"/>
      <c r="CN113" s="582"/>
    </row>
    <row r="114" spans="1:5464" x14ac:dyDescent="0.2">
      <c r="A114" s="1502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CG114" s="582"/>
      <c r="CH114" s="582"/>
      <c r="CI114" s="582"/>
      <c r="CJ114" s="582"/>
      <c r="CK114" s="582"/>
      <c r="CL114" s="582"/>
      <c r="CM114" s="582"/>
      <c r="CN114" s="582"/>
    </row>
    <row r="115" spans="1:5464" x14ac:dyDescent="0.2">
      <c r="A115" s="1503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CG115" s="582"/>
      <c r="CH115" s="582"/>
      <c r="CI115" s="582"/>
      <c r="CJ115" s="582"/>
      <c r="CK115" s="582"/>
      <c r="CL115" s="582"/>
      <c r="CM115" s="582"/>
      <c r="CN115" s="582"/>
    </row>
    <row r="116" spans="1:5464" x14ac:dyDescent="0.2">
      <c r="A116" s="1503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CG116" s="582"/>
      <c r="CH116" s="582"/>
      <c r="CI116" s="582"/>
      <c r="CJ116" s="582"/>
      <c r="CK116" s="582"/>
      <c r="CL116" s="582"/>
      <c r="CM116" s="582"/>
      <c r="CN116" s="582"/>
    </row>
    <row r="117" spans="1:5464" x14ac:dyDescent="0.2">
      <c r="A117" s="1504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CG117" s="582"/>
      <c r="CH117" s="582"/>
      <c r="CI117" s="582"/>
      <c r="CJ117" s="582"/>
      <c r="CK117" s="582"/>
      <c r="CL117" s="582"/>
      <c r="CM117" s="582"/>
      <c r="CN117" s="582"/>
    </row>
    <row r="118" spans="1:5464" x14ac:dyDescent="0.2">
      <c r="A118" s="1590" t="s">
        <v>91</v>
      </c>
      <c r="B118" s="1590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CG118" s="582">
        <v>0</v>
      </c>
      <c r="CH118" s="582"/>
      <c r="CI118" s="582"/>
      <c r="CJ118" s="582"/>
      <c r="CK118" s="582"/>
      <c r="CL118" s="582"/>
      <c r="CM118" s="582"/>
      <c r="CN118" s="582"/>
    </row>
    <row r="119" spans="1:5464" x14ac:dyDescent="0.2">
      <c r="A119" s="1505" t="s">
        <v>96</v>
      </c>
      <c r="B119" s="1505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CG119" s="582"/>
      <c r="CH119" s="582"/>
      <c r="CI119" s="582"/>
      <c r="CJ119" s="582"/>
      <c r="CK119" s="582"/>
      <c r="CL119" s="582"/>
      <c r="CM119" s="582"/>
      <c r="CN119" s="582"/>
    </row>
    <row r="120" spans="1:5464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CG120" s="582"/>
      <c r="CH120" s="582"/>
      <c r="CI120" s="582"/>
      <c r="CJ120" s="582"/>
      <c r="CK120" s="582"/>
      <c r="CL120" s="582"/>
      <c r="CM120" s="582"/>
      <c r="CN120" s="582"/>
    </row>
    <row r="121" spans="1:5464" ht="14.25" customHeight="1" x14ac:dyDescent="0.2">
      <c r="A121" s="1408" t="s">
        <v>3</v>
      </c>
      <c r="B121" s="1410"/>
      <c r="C121" s="1428" t="s">
        <v>33</v>
      </c>
      <c r="D121" s="1428"/>
      <c r="E121" s="1415"/>
      <c r="F121" s="1414" t="s">
        <v>66</v>
      </c>
      <c r="G121" s="1415"/>
      <c r="H121" s="1414" t="s">
        <v>67</v>
      </c>
      <c r="I121" s="1415"/>
      <c r="J121" s="1414" t="s">
        <v>68</v>
      </c>
      <c r="K121" s="1415"/>
      <c r="L121" s="1414" t="s">
        <v>69</v>
      </c>
      <c r="M121" s="1415"/>
      <c r="N121" s="1414" t="s">
        <v>70</v>
      </c>
      <c r="O121" s="1415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CG121" s="582"/>
      <c r="CH121" s="582"/>
      <c r="CI121" s="582"/>
      <c r="CJ121" s="582"/>
      <c r="CK121" s="582"/>
      <c r="CL121" s="582"/>
      <c r="CM121" s="582"/>
      <c r="CN121" s="582"/>
    </row>
    <row r="122" spans="1:5464" ht="19.5" customHeight="1" x14ac:dyDescent="0.2">
      <c r="A122" s="1411"/>
      <c r="B122" s="1413"/>
      <c r="C122" s="1099" t="s">
        <v>149</v>
      </c>
      <c r="D122" s="1099" t="s">
        <v>30</v>
      </c>
      <c r="E122" s="1097" t="s">
        <v>48</v>
      </c>
      <c r="F122" s="584" t="s">
        <v>30</v>
      </c>
      <c r="G122" s="1097" t="s">
        <v>48</v>
      </c>
      <c r="H122" s="584" t="s">
        <v>30</v>
      </c>
      <c r="I122" s="1097" t="s">
        <v>48</v>
      </c>
      <c r="J122" s="584" t="s">
        <v>30</v>
      </c>
      <c r="K122" s="1097" t="s">
        <v>48</v>
      </c>
      <c r="L122" s="584" t="s">
        <v>30</v>
      </c>
      <c r="M122" s="1097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CG122" s="582"/>
      <c r="CH122" s="582"/>
      <c r="CI122" s="582"/>
      <c r="CJ122" s="582"/>
      <c r="CK122" s="582"/>
      <c r="CL122" s="582"/>
      <c r="CM122" s="582"/>
      <c r="CN122" s="582"/>
    </row>
    <row r="123" spans="1:5464" x14ac:dyDescent="0.2">
      <c r="A123" s="1514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CG123" s="582"/>
      <c r="CH123" s="582"/>
      <c r="CI123" s="582"/>
      <c r="CJ123" s="582"/>
      <c r="CK123" s="582"/>
      <c r="CL123" s="582"/>
      <c r="CM123" s="582"/>
      <c r="CN123" s="582"/>
    </row>
    <row r="124" spans="1:5464" x14ac:dyDescent="0.2">
      <c r="A124" s="1515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CG124" s="582"/>
      <c r="CH124" s="582"/>
      <c r="CI124" s="582"/>
      <c r="CJ124" s="582"/>
      <c r="CK124" s="582"/>
      <c r="CL124" s="582"/>
      <c r="CM124" s="582"/>
      <c r="CN124" s="582"/>
    </row>
    <row r="125" spans="1:5464" x14ac:dyDescent="0.2">
      <c r="A125" s="1515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CG125" s="582"/>
      <c r="CH125" s="582"/>
      <c r="CI125" s="582"/>
      <c r="CJ125" s="582"/>
      <c r="CK125" s="582"/>
      <c r="CL125" s="582"/>
      <c r="CM125" s="582"/>
      <c r="CN125" s="582"/>
    </row>
    <row r="126" spans="1:5464" s="823" customFormat="1" ht="15" thickBot="1" x14ac:dyDescent="0.25">
      <c r="A126" s="1516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517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x14ac:dyDescent="0.2">
      <c r="A128" s="1515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CG128" s="582"/>
      <c r="CH128" s="582"/>
      <c r="CI128" s="582"/>
      <c r="CJ128" s="582"/>
      <c r="CK128" s="582"/>
      <c r="CL128" s="582"/>
      <c r="CM128" s="582"/>
      <c r="CN128" s="582"/>
    </row>
    <row r="129" spans="1:92" x14ac:dyDescent="0.2">
      <c r="A129" s="1515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CG129" s="582"/>
      <c r="CH129" s="582"/>
      <c r="CI129" s="582"/>
      <c r="CJ129" s="582"/>
      <c r="CK129" s="582"/>
      <c r="CL129" s="582"/>
      <c r="CM129" s="582"/>
      <c r="CN129" s="582"/>
    </row>
    <row r="130" spans="1:92" x14ac:dyDescent="0.2">
      <c r="A130" s="1518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CG130" s="582"/>
      <c r="CH130" s="582"/>
      <c r="CI130" s="582"/>
      <c r="CJ130" s="582"/>
      <c r="CK130" s="582"/>
      <c r="CL130" s="582"/>
      <c r="CM130" s="582"/>
      <c r="CN130" s="582"/>
    </row>
    <row r="131" spans="1:92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CG131" s="582"/>
      <c r="CH131" s="582"/>
      <c r="CI131" s="582"/>
      <c r="CJ131" s="582"/>
      <c r="CK131" s="582"/>
      <c r="CL131" s="582"/>
      <c r="CM131" s="582"/>
      <c r="CN131" s="582"/>
    </row>
    <row r="132" spans="1:92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CG132" s="582"/>
      <c r="CH132" s="582"/>
      <c r="CI132" s="582"/>
      <c r="CJ132" s="582"/>
      <c r="CK132" s="582"/>
      <c r="CL132" s="582"/>
      <c r="CM132" s="582"/>
      <c r="CN132" s="582"/>
    </row>
    <row r="133" spans="1:92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CG133" s="582"/>
      <c r="CH133" s="582"/>
      <c r="CI133" s="582"/>
      <c r="CJ133" s="582"/>
      <c r="CK133" s="582"/>
      <c r="CL133" s="582"/>
      <c r="CM133" s="582"/>
      <c r="CN133" s="582"/>
    </row>
    <row r="134" spans="1:92" ht="14.25" customHeight="1" x14ac:dyDescent="0.2">
      <c r="A134" s="1421" t="s">
        <v>98</v>
      </c>
      <c r="B134" s="1421"/>
      <c r="C134" s="1421"/>
      <c r="D134" s="1421" t="s">
        <v>33</v>
      </c>
      <c r="E134" s="1421"/>
      <c r="F134" s="1421"/>
      <c r="G134" s="1421" t="s">
        <v>99</v>
      </c>
      <c r="H134" s="1421"/>
      <c r="I134" s="1421" t="s">
        <v>100</v>
      </c>
      <c r="J134" s="1421"/>
      <c r="K134" s="1421" t="s">
        <v>101</v>
      </c>
      <c r="L134" s="1421"/>
      <c r="M134" s="1421" t="s">
        <v>57</v>
      </c>
      <c r="N134" s="1421"/>
      <c r="O134" s="1422" t="s">
        <v>8</v>
      </c>
      <c r="P134" s="1424"/>
      <c r="Q134" s="1475" t="s">
        <v>59</v>
      </c>
      <c r="R134" s="1475"/>
      <c r="S134" s="1475" t="s">
        <v>60</v>
      </c>
      <c r="T134" s="1475"/>
      <c r="U134" s="1475" t="s">
        <v>61</v>
      </c>
      <c r="V134" s="1475"/>
      <c r="W134" s="1475" t="s">
        <v>62</v>
      </c>
      <c r="X134" s="1475"/>
      <c r="Y134" s="1475" t="s">
        <v>63</v>
      </c>
      <c r="Z134" s="1475"/>
      <c r="AA134" s="1475" t="s">
        <v>64</v>
      </c>
      <c r="AB134" s="1475"/>
      <c r="AC134" s="1475" t="s">
        <v>65</v>
      </c>
      <c r="AD134" s="1475"/>
      <c r="AE134" s="1475" t="s">
        <v>66</v>
      </c>
      <c r="AF134" s="1475"/>
      <c r="AG134" s="1475" t="s">
        <v>67</v>
      </c>
      <c r="AH134" s="1475"/>
      <c r="AI134" s="1475" t="s">
        <v>68</v>
      </c>
      <c r="AJ134" s="1475"/>
      <c r="AK134" s="1475" t="s">
        <v>69</v>
      </c>
      <c r="AL134" s="1475"/>
      <c r="AM134" s="1475" t="s">
        <v>70</v>
      </c>
      <c r="AN134" s="1414"/>
      <c r="AO134" s="1481" t="s">
        <v>249</v>
      </c>
      <c r="AP134" s="1462" t="s">
        <v>250</v>
      </c>
      <c r="AQ134" s="1483" t="s">
        <v>251</v>
      </c>
      <c r="AR134" s="1484"/>
      <c r="AS134" s="598"/>
      <c r="AT134" s="598"/>
      <c r="CG134" s="582"/>
      <c r="CH134" s="582"/>
      <c r="CI134" s="582"/>
      <c r="CJ134" s="582"/>
      <c r="CK134" s="582"/>
      <c r="CL134" s="582"/>
      <c r="CM134" s="582"/>
      <c r="CN134" s="582"/>
    </row>
    <row r="135" spans="1:92" ht="21" customHeight="1" x14ac:dyDescent="0.2">
      <c r="A135" s="1421"/>
      <c r="B135" s="1421"/>
      <c r="C135" s="1421"/>
      <c r="D135" s="1088" t="s">
        <v>149</v>
      </c>
      <c r="E135" s="1088" t="s">
        <v>30</v>
      </c>
      <c r="F135" s="1088" t="s">
        <v>48</v>
      </c>
      <c r="G135" s="1088" t="s">
        <v>30</v>
      </c>
      <c r="H135" s="1088" t="s">
        <v>48</v>
      </c>
      <c r="I135" s="1088" t="s">
        <v>30</v>
      </c>
      <c r="J135" s="1088" t="s">
        <v>48</v>
      </c>
      <c r="K135" s="1088" t="s">
        <v>30</v>
      </c>
      <c r="L135" s="1088" t="s">
        <v>48</v>
      </c>
      <c r="M135" s="1088" t="s">
        <v>30</v>
      </c>
      <c r="N135" s="1088" t="s">
        <v>48</v>
      </c>
      <c r="O135" s="1088" t="s">
        <v>30</v>
      </c>
      <c r="P135" s="1088" t="s">
        <v>48</v>
      </c>
      <c r="Q135" s="1088" t="s">
        <v>30</v>
      </c>
      <c r="R135" s="1088" t="s">
        <v>48</v>
      </c>
      <c r="S135" s="1088" t="s">
        <v>30</v>
      </c>
      <c r="T135" s="1088" t="s">
        <v>48</v>
      </c>
      <c r="U135" s="1088" t="s">
        <v>30</v>
      </c>
      <c r="V135" s="1088" t="s">
        <v>48</v>
      </c>
      <c r="W135" s="1088" t="s">
        <v>30</v>
      </c>
      <c r="X135" s="1088" t="s">
        <v>48</v>
      </c>
      <c r="Y135" s="1088" t="s">
        <v>30</v>
      </c>
      <c r="Z135" s="1088" t="s">
        <v>48</v>
      </c>
      <c r="AA135" s="1088" t="s">
        <v>30</v>
      </c>
      <c r="AB135" s="1088" t="s">
        <v>48</v>
      </c>
      <c r="AC135" s="1088" t="s">
        <v>30</v>
      </c>
      <c r="AD135" s="1088" t="s">
        <v>48</v>
      </c>
      <c r="AE135" s="1088" t="s">
        <v>30</v>
      </c>
      <c r="AF135" s="1088" t="s">
        <v>48</v>
      </c>
      <c r="AG135" s="1088" t="s">
        <v>30</v>
      </c>
      <c r="AH135" s="1088" t="s">
        <v>48</v>
      </c>
      <c r="AI135" s="1088" t="s">
        <v>30</v>
      </c>
      <c r="AJ135" s="1088" t="s">
        <v>48</v>
      </c>
      <c r="AK135" s="1088" t="s">
        <v>30</v>
      </c>
      <c r="AL135" s="1088" t="s">
        <v>48</v>
      </c>
      <c r="AM135" s="1088" t="s">
        <v>30</v>
      </c>
      <c r="AN135" s="1107" t="s">
        <v>48</v>
      </c>
      <c r="AO135" s="1482"/>
      <c r="AP135" s="1463"/>
      <c r="AQ135" s="850" t="s">
        <v>30</v>
      </c>
      <c r="AR135" s="850" t="s">
        <v>48</v>
      </c>
      <c r="AS135" s="598"/>
      <c r="AT135" s="598"/>
      <c r="CG135" s="582"/>
      <c r="CH135" s="582"/>
      <c r="CI135" s="582"/>
      <c r="CJ135" s="582"/>
      <c r="CK135" s="582"/>
      <c r="CL135" s="582"/>
      <c r="CM135" s="582"/>
      <c r="CN135" s="582"/>
    </row>
    <row r="136" spans="1:92" x14ac:dyDescent="0.2">
      <c r="A136" s="851" t="s">
        <v>102</v>
      </c>
      <c r="B136" s="1086"/>
      <c r="C136" s="1103"/>
      <c r="D136" s="854">
        <f>SUM(E136+F136)</f>
        <v>30</v>
      </c>
      <c r="E136" s="854">
        <f>SUM(G136+I136+K136+M136+O136+Q136+S136+U136+W136+Y136+AA136+AC136+AE136+AG136+AI136+AK136+AM136)</f>
        <v>18</v>
      </c>
      <c r="F136" s="854">
        <f>SUM(H136+J136+L136+N136+P136+R136+T136+V136+X136+Z136+AB136+AD136+AF136+AH136+AJ136+AL136+AN136)</f>
        <v>12</v>
      </c>
      <c r="G136" s="689">
        <v>1</v>
      </c>
      <c r="H136" s="689">
        <v>1</v>
      </c>
      <c r="I136" s="689"/>
      <c r="J136" s="689"/>
      <c r="K136" s="689">
        <v>5</v>
      </c>
      <c r="L136" s="689">
        <v>2</v>
      </c>
      <c r="M136" s="689">
        <v>2</v>
      </c>
      <c r="N136" s="689">
        <v>3</v>
      </c>
      <c r="O136" s="689">
        <v>4</v>
      </c>
      <c r="P136" s="689"/>
      <c r="Q136" s="689">
        <v>1</v>
      </c>
      <c r="R136" s="689"/>
      <c r="S136" s="689"/>
      <c r="T136" s="689"/>
      <c r="U136" s="689"/>
      <c r="V136" s="689"/>
      <c r="W136" s="689">
        <v>1</v>
      </c>
      <c r="X136" s="689">
        <v>1</v>
      </c>
      <c r="Y136" s="689"/>
      <c r="Z136" s="689"/>
      <c r="AA136" s="689">
        <v>2</v>
      </c>
      <c r="AB136" s="689">
        <v>1</v>
      </c>
      <c r="AC136" s="689"/>
      <c r="AD136" s="689">
        <v>2</v>
      </c>
      <c r="AE136" s="689">
        <v>1</v>
      </c>
      <c r="AF136" s="689"/>
      <c r="AG136" s="689"/>
      <c r="AH136" s="689"/>
      <c r="AI136" s="689">
        <v>1</v>
      </c>
      <c r="AJ136" s="689">
        <v>1</v>
      </c>
      <c r="AK136" s="689"/>
      <c r="AL136" s="689">
        <v>1</v>
      </c>
      <c r="AM136" s="689"/>
      <c r="AN136" s="688"/>
      <c r="AO136" s="855"/>
      <c r="AP136" s="689"/>
      <c r="AQ136" s="689"/>
      <c r="AR136" s="689"/>
      <c r="AS136" s="744" t="s">
        <v>194</v>
      </c>
      <c r="AT136" s="598"/>
      <c r="AU136" s="598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</row>
    <row r="137" spans="1:92" x14ac:dyDescent="0.2">
      <c r="A137" s="1485" t="s">
        <v>103</v>
      </c>
      <c r="B137" s="1486"/>
      <c r="C137" s="1487"/>
      <c r="D137" s="1488"/>
      <c r="E137" s="1489"/>
      <c r="F137" s="1489"/>
      <c r="G137" s="1489"/>
      <c r="H137" s="1489"/>
      <c r="I137" s="1489"/>
      <c r="J137" s="1489"/>
      <c r="K137" s="1489"/>
      <c r="L137" s="1489"/>
      <c r="M137" s="1489"/>
      <c r="N137" s="1489"/>
      <c r="O137" s="1489"/>
      <c r="P137" s="1489"/>
      <c r="Q137" s="1489"/>
      <c r="R137" s="1489"/>
      <c r="S137" s="1489"/>
      <c r="T137" s="1489"/>
      <c r="U137" s="1489"/>
      <c r="V137" s="1489"/>
      <c r="W137" s="1489"/>
      <c r="X137" s="1489"/>
      <c r="Y137" s="1489"/>
      <c r="Z137" s="1489"/>
      <c r="AA137" s="1489"/>
      <c r="AB137" s="1489"/>
      <c r="AC137" s="1489"/>
      <c r="AD137" s="1489"/>
      <c r="AE137" s="1489"/>
      <c r="AF137" s="1489"/>
      <c r="AG137" s="1489"/>
      <c r="AH137" s="1489"/>
      <c r="AI137" s="1489"/>
      <c r="AJ137" s="1489"/>
      <c r="AK137" s="1489"/>
      <c r="AL137" s="1489"/>
      <c r="AM137" s="1489"/>
      <c r="AN137" s="1489"/>
      <c r="AO137" s="1489"/>
      <c r="AP137" s="1489"/>
      <c r="AQ137" s="1489"/>
      <c r="AR137" s="1490"/>
      <c r="AS137" s="744"/>
      <c r="AT137" s="598"/>
      <c r="AU137" s="598"/>
      <c r="CG137" s="582"/>
      <c r="CH137" s="582"/>
      <c r="CI137" s="582"/>
      <c r="CJ137" s="582"/>
      <c r="CK137" s="582"/>
      <c r="CL137" s="582"/>
      <c r="CM137" s="582"/>
      <c r="CN137" s="582"/>
    </row>
    <row r="138" spans="1:92" x14ac:dyDescent="0.2">
      <c r="A138" s="1454" t="s">
        <v>181</v>
      </c>
      <c r="B138" s="1519" t="s">
        <v>104</v>
      </c>
      <c r="C138" s="1461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</row>
    <row r="139" spans="1:92" x14ac:dyDescent="0.2">
      <c r="A139" s="1445"/>
      <c r="B139" s="1520" t="s">
        <v>252</v>
      </c>
      <c r="C139" s="1521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</row>
    <row r="140" spans="1:92" x14ac:dyDescent="0.2">
      <c r="A140" s="1450" t="s">
        <v>105</v>
      </c>
      <c r="B140" s="1450"/>
      <c r="C140" s="1451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</row>
    <row r="141" spans="1:92" x14ac:dyDescent="0.2">
      <c r="A141" s="1470" t="s">
        <v>182</v>
      </c>
      <c r="B141" s="1471"/>
      <c r="C141" s="1472"/>
      <c r="D141" s="633">
        <f t="shared" si="21"/>
        <v>30</v>
      </c>
      <c r="E141" s="633">
        <f t="shared" si="22"/>
        <v>18</v>
      </c>
      <c r="F141" s="633">
        <f t="shared" si="22"/>
        <v>12</v>
      </c>
      <c r="G141" s="613">
        <v>1</v>
      </c>
      <c r="H141" s="613">
        <v>1</v>
      </c>
      <c r="I141" s="613"/>
      <c r="J141" s="613"/>
      <c r="K141" s="613">
        <v>5</v>
      </c>
      <c r="L141" s="613">
        <v>2</v>
      </c>
      <c r="M141" s="613">
        <v>2</v>
      </c>
      <c r="N141" s="613">
        <v>3</v>
      </c>
      <c r="O141" s="613">
        <v>4</v>
      </c>
      <c r="P141" s="613"/>
      <c r="Q141" s="613">
        <v>1</v>
      </c>
      <c r="R141" s="613"/>
      <c r="S141" s="613"/>
      <c r="T141" s="613"/>
      <c r="U141" s="613"/>
      <c r="V141" s="613"/>
      <c r="W141" s="613">
        <v>1</v>
      </c>
      <c r="X141" s="613">
        <v>1</v>
      </c>
      <c r="Y141" s="613"/>
      <c r="Z141" s="613"/>
      <c r="AA141" s="613">
        <v>2</v>
      </c>
      <c r="AB141" s="613">
        <v>1</v>
      </c>
      <c r="AC141" s="613"/>
      <c r="AD141" s="613">
        <v>2</v>
      </c>
      <c r="AE141" s="613">
        <v>1</v>
      </c>
      <c r="AF141" s="613"/>
      <c r="AG141" s="613"/>
      <c r="AH141" s="613"/>
      <c r="AI141" s="613">
        <v>1</v>
      </c>
      <c r="AJ141" s="613">
        <v>1</v>
      </c>
      <c r="AK141" s="613"/>
      <c r="AL141" s="613">
        <v>1</v>
      </c>
      <c r="AM141" s="613"/>
      <c r="AN141" s="861"/>
      <c r="AO141" s="855"/>
      <c r="AP141" s="613"/>
      <c r="AQ141" s="743"/>
      <c r="AR141" s="613"/>
      <c r="AS141" s="744" t="s">
        <v>194</v>
      </c>
      <c r="AT141" s="598"/>
      <c r="AU141" s="598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</row>
    <row r="142" spans="1:92" ht="14.25" customHeight="1" x14ac:dyDescent="0.2">
      <c r="A142" s="1491" t="s">
        <v>106</v>
      </c>
      <c r="B142" s="1522" t="s">
        <v>107</v>
      </c>
      <c r="C142" s="1523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</row>
    <row r="143" spans="1:92" x14ac:dyDescent="0.2">
      <c r="A143" s="1492"/>
      <c r="B143" s="1524" t="s">
        <v>108</v>
      </c>
      <c r="C143" s="1449"/>
      <c r="D143" s="864">
        <f t="shared" si="21"/>
        <v>1</v>
      </c>
      <c r="E143" s="864">
        <f t="shared" si="22"/>
        <v>0</v>
      </c>
      <c r="F143" s="864">
        <f t="shared" si="22"/>
        <v>1</v>
      </c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>
        <v>1</v>
      </c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</row>
    <row r="144" spans="1:92" x14ac:dyDescent="0.2">
      <c r="A144" s="1492"/>
      <c r="B144" s="1524" t="s">
        <v>109</v>
      </c>
      <c r="C144" s="1449"/>
      <c r="D144" s="864">
        <f t="shared" si="21"/>
        <v>3</v>
      </c>
      <c r="E144" s="860">
        <f t="shared" si="22"/>
        <v>3</v>
      </c>
      <c r="F144" s="864">
        <f t="shared" si="22"/>
        <v>0</v>
      </c>
      <c r="G144" s="617"/>
      <c r="H144" s="617"/>
      <c r="I144" s="617"/>
      <c r="J144" s="617"/>
      <c r="K144" s="617"/>
      <c r="L144" s="617"/>
      <c r="M144" s="617"/>
      <c r="N144" s="617"/>
      <c r="O144" s="617">
        <v>1</v>
      </c>
      <c r="P144" s="617"/>
      <c r="Q144" s="617"/>
      <c r="R144" s="617"/>
      <c r="S144" s="617"/>
      <c r="T144" s="617"/>
      <c r="U144" s="617"/>
      <c r="V144" s="617"/>
      <c r="W144" s="617"/>
      <c r="X144" s="617"/>
      <c r="Y144" s="617"/>
      <c r="Z144" s="617"/>
      <c r="AA144" s="617">
        <v>1</v>
      </c>
      <c r="AB144" s="617"/>
      <c r="AC144" s="617"/>
      <c r="AD144" s="617"/>
      <c r="AE144" s="617"/>
      <c r="AF144" s="617"/>
      <c r="AG144" s="617"/>
      <c r="AH144" s="617"/>
      <c r="AI144" s="617">
        <v>1</v>
      </c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</row>
    <row r="145" spans="1:92" ht="15" customHeight="1" x14ac:dyDescent="0.2">
      <c r="A145" s="1492"/>
      <c r="B145" s="1525" t="s">
        <v>110</v>
      </c>
      <c r="C145" s="1444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</row>
    <row r="146" spans="1:92" x14ac:dyDescent="0.2">
      <c r="A146" s="1492"/>
      <c r="B146" s="1524" t="s">
        <v>111</v>
      </c>
      <c r="C146" s="1449"/>
      <c r="D146" s="864">
        <f t="shared" ref="D146:D166" si="23">SUM(E146+F146)</f>
        <v>1</v>
      </c>
      <c r="E146" s="863">
        <f t="shared" ref="E146:F152" si="24">SUM(G146+I146+K146+M146+O146+Q146+S146+U146+W146+Y146+AA146+AC146+AE146+AG146+AI146+AK146+AM146)</f>
        <v>1</v>
      </c>
      <c r="F146" s="864">
        <f t="shared" si="24"/>
        <v>0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/>
      <c r="Y146" s="617"/>
      <c r="Z146" s="617"/>
      <c r="AA146" s="617">
        <v>1</v>
      </c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/>
      <c r="AR146" s="617"/>
      <c r="AS146" s="744" t="s">
        <v>194</v>
      </c>
      <c r="AT146" s="598"/>
      <c r="AU146" s="598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</row>
    <row r="147" spans="1:92" x14ac:dyDescent="0.2">
      <c r="A147" s="1492"/>
      <c r="B147" s="1526" t="s">
        <v>112</v>
      </c>
      <c r="C147" s="1527"/>
      <c r="D147" s="864">
        <f t="shared" si="23"/>
        <v>1</v>
      </c>
      <c r="E147" s="864">
        <f t="shared" si="24"/>
        <v>0</v>
      </c>
      <c r="F147" s="864">
        <f t="shared" si="24"/>
        <v>1</v>
      </c>
      <c r="G147" s="617"/>
      <c r="H147" s="617"/>
      <c r="I147" s="617"/>
      <c r="J147" s="617"/>
      <c r="K147" s="617"/>
      <c r="L147" s="617"/>
      <c r="M147" s="617"/>
      <c r="N147" s="617"/>
      <c r="O147" s="617"/>
      <c r="P147" s="617"/>
      <c r="Q147" s="617"/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>
        <v>1</v>
      </c>
      <c r="AC147" s="617"/>
      <c r="AD147" s="617"/>
      <c r="AE147" s="617"/>
      <c r="AF147" s="617"/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/>
      <c r="AR147" s="689"/>
      <c r="AS147" s="744" t="s">
        <v>194</v>
      </c>
      <c r="AT147" s="598"/>
      <c r="AU147" s="598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</row>
    <row r="148" spans="1:92" x14ac:dyDescent="0.2">
      <c r="A148" s="1492"/>
      <c r="B148" s="1528" t="s">
        <v>113</v>
      </c>
      <c r="C148" s="1529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</row>
    <row r="149" spans="1:92" x14ac:dyDescent="0.2">
      <c r="A149" s="1493"/>
      <c r="B149" s="1494" t="s">
        <v>114</v>
      </c>
      <c r="C149" s="1495"/>
      <c r="D149" s="860">
        <f t="shared" si="23"/>
        <v>1</v>
      </c>
      <c r="E149" s="860">
        <f t="shared" si="24"/>
        <v>0</v>
      </c>
      <c r="F149" s="860">
        <f t="shared" si="24"/>
        <v>1</v>
      </c>
      <c r="G149" s="654"/>
      <c r="H149" s="654"/>
      <c r="I149" s="654"/>
      <c r="J149" s="654"/>
      <c r="K149" s="654"/>
      <c r="L149" s="654">
        <v>1</v>
      </c>
      <c r="M149" s="654"/>
      <c r="N149" s="654"/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/>
      <c r="AR149" s="618">
        <v>1</v>
      </c>
      <c r="AS149" s="744" t="s">
        <v>194</v>
      </c>
      <c r="AT149" s="598"/>
      <c r="AU149" s="598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</row>
    <row r="150" spans="1:92" ht="17.25" customHeight="1" x14ac:dyDescent="0.2">
      <c r="A150" s="1491" t="s">
        <v>115</v>
      </c>
      <c r="B150" s="1530" t="s">
        <v>116</v>
      </c>
      <c r="C150" s="1455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</row>
    <row r="151" spans="1:92" ht="24" customHeight="1" x14ac:dyDescent="0.2">
      <c r="A151" s="1492"/>
      <c r="B151" s="1524" t="s">
        <v>117</v>
      </c>
      <c r="C151" s="1449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</row>
    <row r="152" spans="1:92" ht="15" customHeight="1" x14ac:dyDescent="0.2">
      <c r="A152" s="1493"/>
      <c r="B152" s="1520" t="s">
        <v>118</v>
      </c>
      <c r="C152" s="1521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</row>
    <row r="153" spans="1:92" x14ac:dyDescent="0.2">
      <c r="A153" s="1491" t="s">
        <v>119</v>
      </c>
      <c r="B153" s="1519" t="s">
        <v>120</v>
      </c>
      <c r="C153" s="1461"/>
      <c r="D153" s="856">
        <f t="shared" si="23"/>
        <v>1</v>
      </c>
      <c r="E153" s="856">
        <f t="shared" ref="E153:F156" si="25">SUM(G153+I153+K153+M153+O153)</f>
        <v>1</v>
      </c>
      <c r="F153" s="856">
        <f t="shared" si="25"/>
        <v>0</v>
      </c>
      <c r="G153" s="640"/>
      <c r="H153" s="640"/>
      <c r="I153" s="640"/>
      <c r="J153" s="640"/>
      <c r="K153" s="640">
        <v>1</v>
      </c>
      <c r="L153" s="640"/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/>
      <c r="AR153" s="867"/>
      <c r="AS153" s="744" t="s">
        <v>194</v>
      </c>
      <c r="AT153" s="598"/>
      <c r="AU153" s="598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</row>
    <row r="154" spans="1:92" ht="17.25" customHeight="1" x14ac:dyDescent="0.2">
      <c r="A154" s="1492"/>
      <c r="B154" s="1524" t="s">
        <v>121</v>
      </c>
      <c r="C154" s="1449"/>
      <c r="D154" s="864">
        <f t="shared" si="23"/>
        <v>1</v>
      </c>
      <c r="E154" s="864">
        <f t="shared" si="25"/>
        <v>1</v>
      </c>
      <c r="F154" s="864">
        <f t="shared" si="25"/>
        <v>0</v>
      </c>
      <c r="G154" s="617"/>
      <c r="H154" s="617"/>
      <c r="I154" s="617"/>
      <c r="J154" s="617"/>
      <c r="K154" s="617">
        <v>1</v>
      </c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</row>
    <row r="155" spans="1:92" ht="19.5" customHeight="1" x14ac:dyDescent="0.2">
      <c r="A155" s="1492"/>
      <c r="B155" s="1524" t="s">
        <v>122</v>
      </c>
      <c r="C155" s="1449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</row>
    <row r="156" spans="1:92" ht="32.25" customHeight="1" x14ac:dyDescent="0.2">
      <c r="A156" s="1493"/>
      <c r="B156" s="1591" t="s">
        <v>123</v>
      </c>
      <c r="C156" s="1451"/>
      <c r="D156" s="860">
        <f t="shared" si="23"/>
        <v>8</v>
      </c>
      <c r="E156" s="860">
        <f t="shared" si="25"/>
        <v>5</v>
      </c>
      <c r="F156" s="860">
        <f t="shared" si="25"/>
        <v>3</v>
      </c>
      <c r="G156" s="654">
        <v>1</v>
      </c>
      <c r="H156" s="654">
        <v>1</v>
      </c>
      <c r="I156" s="654"/>
      <c r="J156" s="654"/>
      <c r="K156" s="654">
        <v>2</v>
      </c>
      <c r="L156" s="654">
        <v>1</v>
      </c>
      <c r="M156" s="654">
        <v>2</v>
      </c>
      <c r="N156" s="654">
        <v>1</v>
      </c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/>
      <c r="AR156" s="618"/>
      <c r="AS156" s="744" t="s">
        <v>194</v>
      </c>
      <c r="AT156" s="598"/>
      <c r="AU156" s="598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</row>
    <row r="157" spans="1:92" x14ac:dyDescent="0.2">
      <c r="A157" s="1452" t="s">
        <v>124</v>
      </c>
      <c r="B157" s="1452"/>
      <c r="C157" s="1453"/>
      <c r="D157" s="877">
        <f t="shared" si="23"/>
        <v>3</v>
      </c>
      <c r="E157" s="877">
        <f t="shared" ref="E157:F166" si="26">SUM(G157+I157+K157+M157+O157+Q157+S157+U157+W157+Y157+AA157+AC157+AE157+AG157+AI157+AK157+AM157)</f>
        <v>3</v>
      </c>
      <c r="F157" s="877">
        <f t="shared" si="26"/>
        <v>0</v>
      </c>
      <c r="G157" s="867"/>
      <c r="H157" s="867"/>
      <c r="I157" s="867"/>
      <c r="J157" s="867"/>
      <c r="K157" s="867"/>
      <c r="L157" s="867"/>
      <c r="M157" s="867"/>
      <c r="N157" s="867"/>
      <c r="O157" s="867">
        <v>1</v>
      </c>
      <c r="P157" s="867"/>
      <c r="Q157" s="867"/>
      <c r="R157" s="867"/>
      <c r="S157" s="867"/>
      <c r="T157" s="867"/>
      <c r="U157" s="867"/>
      <c r="V157" s="867"/>
      <c r="W157" s="867">
        <v>1</v>
      </c>
      <c r="X157" s="867"/>
      <c r="Y157" s="867"/>
      <c r="Z157" s="867"/>
      <c r="AA157" s="867"/>
      <c r="AB157" s="867"/>
      <c r="AC157" s="867"/>
      <c r="AD157" s="867"/>
      <c r="AE157" s="867">
        <v>1</v>
      </c>
      <c r="AF157" s="867"/>
      <c r="AG157" s="867"/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/>
      <c r="AR157" s="640"/>
      <c r="AS157" s="744" t="s">
        <v>194</v>
      </c>
      <c r="AT157" s="598"/>
      <c r="AU157" s="598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</row>
    <row r="158" spans="1:92" ht="15" customHeight="1" x14ac:dyDescent="0.2">
      <c r="A158" s="1491" t="s">
        <v>253</v>
      </c>
      <c r="B158" s="1530" t="s">
        <v>254</v>
      </c>
      <c r="C158" s="1455"/>
      <c r="D158" s="856">
        <f t="shared" si="23"/>
        <v>0</v>
      </c>
      <c r="E158" s="856">
        <f t="shared" si="26"/>
        <v>0</v>
      </c>
      <c r="F158" s="856">
        <f t="shared" si="26"/>
        <v>0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81"/>
      <c r="AO158" s="880"/>
      <c r="AP158" s="870"/>
      <c r="AQ158" s="640"/>
      <c r="AR158" s="867"/>
      <c r="AS158" s="744" t="s">
        <v>194</v>
      </c>
      <c r="AT158" s="598"/>
      <c r="AU158" s="598"/>
      <c r="CG158" s="582"/>
      <c r="CH158" s="582"/>
      <c r="CI158" s="582">
        <v>0</v>
      </c>
      <c r="CJ158" s="582"/>
      <c r="CK158" s="582"/>
      <c r="CL158" s="582"/>
      <c r="CM158" s="582"/>
      <c r="CN158" s="582"/>
    </row>
    <row r="159" spans="1:92" ht="15" customHeight="1" x14ac:dyDescent="0.2">
      <c r="A159" s="1492"/>
      <c r="B159" s="1525" t="s">
        <v>255</v>
      </c>
      <c r="C159" s="1444"/>
      <c r="D159" s="864">
        <f t="shared" si="23"/>
        <v>0</v>
      </c>
      <c r="E159" s="864">
        <f t="shared" si="26"/>
        <v>0</v>
      </c>
      <c r="F159" s="864">
        <f t="shared" si="26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CG159" s="582"/>
      <c r="CH159" s="582"/>
      <c r="CI159" s="582">
        <v>0</v>
      </c>
      <c r="CJ159" s="582"/>
      <c r="CK159" s="582"/>
      <c r="CL159" s="582"/>
      <c r="CM159" s="582"/>
      <c r="CN159" s="582"/>
    </row>
    <row r="160" spans="1:92" ht="15" customHeight="1" x14ac:dyDescent="0.2">
      <c r="A160" s="1493"/>
      <c r="B160" s="1596" t="s">
        <v>256</v>
      </c>
      <c r="C160" s="1447"/>
      <c r="D160" s="868">
        <f t="shared" si="23"/>
        <v>0</v>
      </c>
      <c r="E160" s="868">
        <f t="shared" si="26"/>
        <v>0</v>
      </c>
      <c r="F160" s="868">
        <f t="shared" si="26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CG160" s="582"/>
      <c r="CH160" s="582"/>
      <c r="CI160" s="582">
        <v>0</v>
      </c>
      <c r="CJ160" s="582"/>
      <c r="CK160" s="582"/>
      <c r="CL160" s="582"/>
      <c r="CM160" s="582"/>
      <c r="CN160" s="582"/>
    </row>
    <row r="161" spans="1:92" x14ac:dyDescent="0.2">
      <c r="A161" s="1508" t="s">
        <v>125</v>
      </c>
      <c r="B161" s="1509"/>
      <c r="C161" s="1510"/>
      <c r="D161" s="863">
        <f t="shared" si="23"/>
        <v>3</v>
      </c>
      <c r="E161" s="863">
        <f t="shared" si="26"/>
        <v>1</v>
      </c>
      <c r="F161" s="863">
        <f t="shared" si="26"/>
        <v>2</v>
      </c>
      <c r="G161" s="616"/>
      <c r="H161" s="616"/>
      <c r="I161" s="616"/>
      <c r="J161" s="616"/>
      <c r="K161" s="616"/>
      <c r="L161" s="616"/>
      <c r="M161" s="616"/>
      <c r="N161" s="616"/>
      <c r="O161" s="616"/>
      <c r="P161" s="616"/>
      <c r="Q161" s="616">
        <v>1</v>
      </c>
      <c r="R161" s="616"/>
      <c r="S161" s="616"/>
      <c r="T161" s="616"/>
      <c r="U161" s="616"/>
      <c r="V161" s="616"/>
      <c r="W161" s="616"/>
      <c r="X161" s="616"/>
      <c r="Y161" s="616"/>
      <c r="Z161" s="616"/>
      <c r="AA161" s="616"/>
      <c r="AB161" s="616"/>
      <c r="AC161" s="616"/>
      <c r="AD161" s="616">
        <v>2</v>
      </c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/>
      <c r="AR161" s="616"/>
      <c r="AS161" s="744" t="s">
        <v>194</v>
      </c>
      <c r="AT161" s="598"/>
      <c r="AU161" s="598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</row>
    <row r="162" spans="1:92" x14ac:dyDescent="0.2">
      <c r="A162" s="1511" t="s">
        <v>126</v>
      </c>
      <c r="B162" s="1512"/>
      <c r="C162" s="1513"/>
      <c r="D162" s="864">
        <f t="shared" si="23"/>
        <v>1</v>
      </c>
      <c r="E162" s="864">
        <f t="shared" si="26"/>
        <v>0</v>
      </c>
      <c r="F162" s="864">
        <f t="shared" si="26"/>
        <v>1</v>
      </c>
      <c r="G162" s="617"/>
      <c r="H162" s="617"/>
      <c r="I162" s="617"/>
      <c r="J162" s="617"/>
      <c r="K162" s="617"/>
      <c r="L162" s="617"/>
      <c r="M162" s="617"/>
      <c r="N162" s="617">
        <v>1</v>
      </c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</row>
    <row r="163" spans="1:92" x14ac:dyDescent="0.2">
      <c r="A163" s="1511" t="s">
        <v>127</v>
      </c>
      <c r="B163" s="1512"/>
      <c r="C163" s="1513"/>
      <c r="D163" s="864">
        <f t="shared" si="23"/>
        <v>4</v>
      </c>
      <c r="E163" s="864">
        <f t="shared" si="26"/>
        <v>2</v>
      </c>
      <c r="F163" s="864">
        <f t="shared" si="26"/>
        <v>2</v>
      </c>
      <c r="G163" s="617"/>
      <c r="H163" s="617"/>
      <c r="I163" s="617"/>
      <c r="J163" s="617"/>
      <c r="K163" s="617">
        <v>1</v>
      </c>
      <c r="L163" s="617"/>
      <c r="M163" s="617"/>
      <c r="N163" s="617">
        <v>1</v>
      </c>
      <c r="O163" s="617">
        <v>1</v>
      </c>
      <c r="P163" s="617"/>
      <c r="Q163" s="617"/>
      <c r="R163" s="617"/>
      <c r="S163" s="617"/>
      <c r="T163" s="617"/>
      <c r="U163" s="617"/>
      <c r="V163" s="617"/>
      <c r="W163" s="617"/>
      <c r="X163" s="617"/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>
        <v>1</v>
      </c>
      <c r="AK163" s="617"/>
      <c r="AL163" s="617"/>
      <c r="AM163" s="617"/>
      <c r="AN163" s="684"/>
      <c r="AO163" s="770"/>
      <c r="AP163" s="617"/>
      <c r="AQ163" s="617"/>
      <c r="AR163" s="654"/>
      <c r="AS163" s="744" t="s">
        <v>194</v>
      </c>
      <c r="AT163" s="598"/>
      <c r="AU163" s="598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</row>
    <row r="164" spans="1:92" x14ac:dyDescent="0.2">
      <c r="A164" s="1511" t="s">
        <v>128</v>
      </c>
      <c r="B164" s="1512"/>
      <c r="C164" s="1513"/>
      <c r="D164" s="864">
        <f t="shared" si="23"/>
        <v>1</v>
      </c>
      <c r="E164" s="864">
        <f t="shared" si="26"/>
        <v>1</v>
      </c>
      <c r="F164" s="864">
        <f t="shared" si="26"/>
        <v>0</v>
      </c>
      <c r="G164" s="617"/>
      <c r="H164" s="617"/>
      <c r="I164" s="617"/>
      <c r="J164" s="617"/>
      <c r="K164" s="617"/>
      <c r="L164" s="617"/>
      <c r="M164" s="617"/>
      <c r="N164" s="617"/>
      <c r="O164" s="617">
        <v>1</v>
      </c>
      <c r="P164" s="617"/>
      <c r="Q164" s="617"/>
      <c r="R164" s="617"/>
      <c r="S164" s="617"/>
      <c r="T164" s="617"/>
      <c r="U164" s="617"/>
      <c r="V164" s="617"/>
      <c r="W164" s="617"/>
      <c r="X164" s="617"/>
      <c r="Y164" s="617"/>
      <c r="Z164" s="617"/>
      <c r="AA164" s="617"/>
      <c r="AB164" s="617"/>
      <c r="AC164" s="617"/>
      <c r="AD164" s="617"/>
      <c r="AE164" s="617"/>
      <c r="AF164" s="617"/>
      <c r="AG164" s="617"/>
      <c r="AH164" s="617"/>
      <c r="AI164" s="617"/>
      <c r="AJ164" s="617"/>
      <c r="AK164" s="617"/>
      <c r="AL164" s="617"/>
      <c r="AM164" s="617"/>
      <c r="AN164" s="684"/>
      <c r="AO164" s="770"/>
      <c r="AP164" s="617"/>
      <c r="AQ164" s="617"/>
      <c r="AR164" s="654"/>
      <c r="AS164" s="744" t="s">
        <v>194</v>
      </c>
      <c r="AT164" s="598"/>
      <c r="AU164" s="598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</row>
    <row r="165" spans="1:92" x14ac:dyDescent="0.2">
      <c r="A165" s="1592" t="s">
        <v>129</v>
      </c>
      <c r="B165" s="1593"/>
      <c r="C165" s="1594"/>
      <c r="D165" s="860">
        <f t="shared" si="23"/>
        <v>0</v>
      </c>
      <c r="E165" s="860">
        <f t="shared" si="26"/>
        <v>0</v>
      </c>
      <c r="F165" s="860">
        <f t="shared" si="26"/>
        <v>0</v>
      </c>
      <c r="G165" s="654"/>
      <c r="H165" s="654"/>
      <c r="I165" s="654"/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/>
      <c r="AR165" s="654"/>
      <c r="AS165" s="744" t="s">
        <v>194</v>
      </c>
      <c r="AT165" s="598"/>
      <c r="AU165" s="598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</row>
    <row r="166" spans="1:92" x14ac:dyDescent="0.2">
      <c r="A166" s="1445" t="s">
        <v>183</v>
      </c>
      <c r="B166" s="1446"/>
      <c r="C166" s="1447"/>
      <c r="D166" s="881">
        <f t="shared" si="23"/>
        <v>1</v>
      </c>
      <c r="E166" s="881">
        <f t="shared" si="26"/>
        <v>0</v>
      </c>
      <c r="F166" s="881">
        <f t="shared" si="26"/>
        <v>1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>
        <v>1</v>
      </c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CG166" s="582"/>
      <c r="CH166" s="582"/>
      <c r="CI166" s="582">
        <v>0</v>
      </c>
      <c r="CJ166" s="582"/>
      <c r="CK166" s="582"/>
      <c r="CL166" s="582"/>
      <c r="CM166" s="582"/>
      <c r="CN166" s="582"/>
    </row>
    <row r="167" spans="1:92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CG167" s="582"/>
      <c r="CH167" s="582"/>
      <c r="CI167" s="582"/>
      <c r="CJ167" s="582"/>
      <c r="CK167" s="582"/>
      <c r="CL167" s="582"/>
      <c r="CM167" s="582"/>
      <c r="CN167" s="582"/>
    </row>
    <row r="168" spans="1:92" ht="14.25" customHeight="1" x14ac:dyDescent="0.2">
      <c r="A168" s="1597" t="s">
        <v>131</v>
      </c>
      <c r="B168" s="1597"/>
      <c r="C168" s="1597"/>
      <c r="D168" s="1421" t="s">
        <v>33</v>
      </c>
      <c r="E168" s="1421"/>
      <c r="F168" s="1421"/>
      <c r="G168" s="1421" t="s">
        <v>99</v>
      </c>
      <c r="H168" s="1421"/>
      <c r="I168" s="1421" t="s">
        <v>100</v>
      </c>
      <c r="J168" s="1421"/>
      <c r="K168" s="1421" t="s">
        <v>101</v>
      </c>
      <c r="L168" s="1421"/>
      <c r="M168" s="1421" t="s">
        <v>57</v>
      </c>
      <c r="N168" s="1421"/>
      <c r="O168" s="1422" t="s">
        <v>8</v>
      </c>
      <c r="P168" s="1424"/>
      <c r="Q168" s="1475" t="s">
        <v>59</v>
      </c>
      <c r="R168" s="1475"/>
      <c r="S168" s="1475" t="s">
        <v>60</v>
      </c>
      <c r="T168" s="1475"/>
      <c r="U168" s="1475" t="s">
        <v>61</v>
      </c>
      <c r="V168" s="1475"/>
      <c r="W168" s="1475" t="s">
        <v>62</v>
      </c>
      <c r="X168" s="1475"/>
      <c r="Y168" s="1475" t="s">
        <v>63</v>
      </c>
      <c r="Z168" s="1475"/>
      <c r="AA168" s="1475" t="s">
        <v>64</v>
      </c>
      <c r="AB168" s="1475"/>
      <c r="AC168" s="1475" t="s">
        <v>65</v>
      </c>
      <c r="AD168" s="1475"/>
      <c r="AE168" s="1475" t="s">
        <v>66</v>
      </c>
      <c r="AF168" s="1475"/>
      <c r="AG168" s="1475" t="s">
        <v>67</v>
      </c>
      <c r="AH168" s="1475"/>
      <c r="AI168" s="1475" t="s">
        <v>68</v>
      </c>
      <c r="AJ168" s="1475"/>
      <c r="AK168" s="1475" t="s">
        <v>69</v>
      </c>
      <c r="AL168" s="1475"/>
      <c r="AM168" s="1475" t="s">
        <v>70</v>
      </c>
      <c r="AN168" s="1414"/>
      <c r="AO168" s="1476" t="s">
        <v>77</v>
      </c>
      <c r="AP168" s="1477"/>
      <c r="AQ168" s="1478"/>
      <c r="AR168" s="1479" t="s">
        <v>249</v>
      </c>
      <c r="AS168" s="1462" t="s">
        <v>257</v>
      </c>
      <c r="AT168" s="1464" t="s">
        <v>251</v>
      </c>
      <c r="AU168" s="1464"/>
      <c r="AV168" s="884"/>
      <c r="CG168" s="582"/>
      <c r="CH168" s="582"/>
      <c r="CI168" s="582"/>
      <c r="CJ168" s="582"/>
      <c r="CK168" s="582"/>
      <c r="CL168" s="582"/>
      <c r="CM168" s="582"/>
      <c r="CN168" s="582"/>
    </row>
    <row r="169" spans="1:92" ht="20.25" customHeight="1" x14ac:dyDescent="0.2">
      <c r="A169" s="1598"/>
      <c r="B169" s="1598"/>
      <c r="C169" s="1598"/>
      <c r="D169" s="1099" t="s">
        <v>149</v>
      </c>
      <c r="E169" s="1088" t="s">
        <v>30</v>
      </c>
      <c r="F169" s="1088" t="s">
        <v>48</v>
      </c>
      <c r="G169" s="1088" t="s">
        <v>30</v>
      </c>
      <c r="H169" s="1088" t="s">
        <v>48</v>
      </c>
      <c r="I169" s="1088" t="s">
        <v>30</v>
      </c>
      <c r="J169" s="1088" t="s">
        <v>48</v>
      </c>
      <c r="K169" s="1088" t="s">
        <v>30</v>
      </c>
      <c r="L169" s="1088" t="s">
        <v>48</v>
      </c>
      <c r="M169" s="1088" t="s">
        <v>30</v>
      </c>
      <c r="N169" s="1088" t="s">
        <v>48</v>
      </c>
      <c r="O169" s="1088" t="s">
        <v>30</v>
      </c>
      <c r="P169" s="1088" t="s">
        <v>48</v>
      </c>
      <c r="Q169" s="1088" t="s">
        <v>30</v>
      </c>
      <c r="R169" s="1088" t="s">
        <v>48</v>
      </c>
      <c r="S169" s="1088" t="s">
        <v>30</v>
      </c>
      <c r="T169" s="1088" t="s">
        <v>48</v>
      </c>
      <c r="U169" s="1088" t="s">
        <v>30</v>
      </c>
      <c r="V169" s="1088" t="s">
        <v>48</v>
      </c>
      <c r="W169" s="1088" t="s">
        <v>30</v>
      </c>
      <c r="X169" s="1088" t="s">
        <v>48</v>
      </c>
      <c r="Y169" s="1088" t="s">
        <v>30</v>
      </c>
      <c r="Z169" s="1088" t="s">
        <v>48</v>
      </c>
      <c r="AA169" s="1088" t="s">
        <v>30</v>
      </c>
      <c r="AB169" s="1088" t="s">
        <v>48</v>
      </c>
      <c r="AC169" s="1088" t="s">
        <v>30</v>
      </c>
      <c r="AD169" s="1088" t="s">
        <v>48</v>
      </c>
      <c r="AE169" s="1088" t="s">
        <v>30</v>
      </c>
      <c r="AF169" s="1088" t="s">
        <v>48</v>
      </c>
      <c r="AG169" s="1088" t="s">
        <v>30</v>
      </c>
      <c r="AH169" s="1088" t="s">
        <v>48</v>
      </c>
      <c r="AI169" s="1088" t="s">
        <v>30</v>
      </c>
      <c r="AJ169" s="1088" t="s">
        <v>48</v>
      </c>
      <c r="AK169" s="1088" t="s">
        <v>30</v>
      </c>
      <c r="AL169" s="1088" t="s">
        <v>48</v>
      </c>
      <c r="AM169" s="1088" t="s">
        <v>30</v>
      </c>
      <c r="AN169" s="1107" t="s">
        <v>48</v>
      </c>
      <c r="AO169" s="885" t="s">
        <v>231</v>
      </c>
      <c r="AP169" s="886" t="s">
        <v>233</v>
      </c>
      <c r="AQ169" s="887" t="s">
        <v>232</v>
      </c>
      <c r="AR169" s="1480"/>
      <c r="AS169" s="1463"/>
      <c r="AT169" s="850" t="s">
        <v>30</v>
      </c>
      <c r="AU169" s="850" t="s">
        <v>48</v>
      </c>
      <c r="AV169" s="569"/>
      <c r="CG169" s="582"/>
      <c r="CH169" s="582"/>
      <c r="CI169" s="582"/>
      <c r="CJ169" s="582"/>
      <c r="CK169" s="582"/>
      <c r="CL169" s="582"/>
      <c r="CM169" s="582"/>
      <c r="CN169" s="582"/>
    </row>
    <row r="170" spans="1:92" x14ac:dyDescent="0.2">
      <c r="A170" s="1465" t="s">
        <v>132</v>
      </c>
      <c r="B170" s="1465"/>
      <c r="C170" s="1465"/>
      <c r="D170" s="854">
        <f>SUM(E170+F170)</f>
        <v>7</v>
      </c>
      <c r="E170" s="854">
        <f>SUM(G170+I170+K170+M170+O170+Q170+S170+U170+W170+Y170+AA170+AC170+AE170+AG170+AI170+AK170+AM170)</f>
        <v>2</v>
      </c>
      <c r="F170" s="854">
        <f>SUM(H170+J170+L170+N170+P170+R170+T170+V170+X170+Z170+AB170+AD170+AF170+AH170+AJ170+AL170+AN170)</f>
        <v>5</v>
      </c>
      <c r="G170" s="613"/>
      <c r="H170" s="613"/>
      <c r="I170" s="613"/>
      <c r="J170" s="613"/>
      <c r="K170" s="613">
        <v>2</v>
      </c>
      <c r="L170" s="613"/>
      <c r="M170" s="613"/>
      <c r="N170" s="613"/>
      <c r="O170" s="613"/>
      <c r="P170" s="613"/>
      <c r="Q170" s="613"/>
      <c r="R170" s="613"/>
      <c r="S170" s="613"/>
      <c r="T170" s="613"/>
      <c r="U170" s="613"/>
      <c r="V170" s="613"/>
      <c r="W170" s="613"/>
      <c r="X170" s="613">
        <v>1</v>
      </c>
      <c r="Y170" s="613"/>
      <c r="Z170" s="613">
        <v>2</v>
      </c>
      <c r="AA170" s="613"/>
      <c r="AB170" s="613"/>
      <c r="AC170" s="613"/>
      <c r="AD170" s="613">
        <v>1</v>
      </c>
      <c r="AE170" s="613"/>
      <c r="AF170" s="613"/>
      <c r="AG170" s="613"/>
      <c r="AH170" s="613"/>
      <c r="AI170" s="613"/>
      <c r="AJ170" s="613"/>
      <c r="AK170" s="613"/>
      <c r="AL170" s="613">
        <v>1</v>
      </c>
      <c r="AM170" s="613"/>
      <c r="AN170" s="861"/>
      <c r="AO170" s="859"/>
      <c r="AP170" s="743">
        <v>1</v>
      </c>
      <c r="AQ170" s="888"/>
      <c r="AR170" s="704"/>
      <c r="AS170" s="613"/>
      <c r="AT170" s="613"/>
      <c r="AU170" s="613"/>
      <c r="AV170" s="744" t="s">
        <v>194</v>
      </c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</row>
    <row r="171" spans="1:92" x14ac:dyDescent="0.2">
      <c r="A171" s="1466" t="s">
        <v>103</v>
      </c>
      <c r="B171" s="1467"/>
      <c r="C171" s="1467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CG171" s="582"/>
      <c r="CH171" s="582"/>
      <c r="CI171" s="582"/>
      <c r="CJ171" s="582"/>
      <c r="CK171" s="582"/>
      <c r="CL171" s="582"/>
      <c r="CM171" s="582"/>
      <c r="CN171" s="582"/>
    </row>
    <row r="172" spans="1:92" x14ac:dyDescent="0.2">
      <c r="A172" s="1468" t="s">
        <v>184</v>
      </c>
      <c r="B172" s="1460" t="s">
        <v>258</v>
      </c>
      <c r="C172" s="1461"/>
      <c r="D172" s="856">
        <f t="shared" ref="D172:D178" si="27">SUM(E172+F172)</f>
        <v>0</v>
      </c>
      <c r="E172" s="856">
        <f t="shared" ref="E172:F178" si="28">SUM(G172+I172+K172+M172+O172+Q172+S172+U172+W172+Y172+AA172+AC172+AE172+AG172+AI172+AK172+AM172)</f>
        <v>0</v>
      </c>
      <c r="F172" s="856">
        <f t="shared" si="28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</row>
    <row r="173" spans="1:92" x14ac:dyDescent="0.2">
      <c r="A173" s="1469"/>
      <c r="B173" s="1595" t="s">
        <v>252</v>
      </c>
      <c r="C173" s="1521"/>
      <c r="D173" s="868">
        <f t="shared" si="27"/>
        <v>0</v>
      </c>
      <c r="E173" s="868">
        <f t="shared" si="28"/>
        <v>0</v>
      </c>
      <c r="F173" s="868">
        <f t="shared" si="28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</row>
    <row r="174" spans="1:92" x14ac:dyDescent="0.2">
      <c r="A174" s="1450" t="s">
        <v>105</v>
      </c>
      <c r="B174" s="1450"/>
      <c r="C174" s="1451"/>
      <c r="D174" s="860">
        <f t="shared" si="27"/>
        <v>0</v>
      </c>
      <c r="E174" s="860">
        <f t="shared" si="28"/>
        <v>0</v>
      </c>
      <c r="F174" s="860">
        <f t="shared" si="28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</row>
    <row r="175" spans="1:92" x14ac:dyDescent="0.2">
      <c r="A175" s="1470" t="s">
        <v>182</v>
      </c>
      <c r="B175" s="1471"/>
      <c r="C175" s="1472"/>
      <c r="D175" s="633">
        <f t="shared" si="27"/>
        <v>7</v>
      </c>
      <c r="E175" s="633">
        <f t="shared" si="28"/>
        <v>2</v>
      </c>
      <c r="F175" s="633">
        <f t="shared" si="28"/>
        <v>5</v>
      </c>
      <c r="G175" s="613"/>
      <c r="H175" s="613"/>
      <c r="I175" s="613"/>
      <c r="J175" s="613"/>
      <c r="K175" s="613">
        <v>2</v>
      </c>
      <c r="L175" s="613"/>
      <c r="M175" s="613"/>
      <c r="N175" s="613"/>
      <c r="O175" s="613"/>
      <c r="P175" s="613"/>
      <c r="Q175" s="613"/>
      <c r="R175" s="613"/>
      <c r="S175" s="613"/>
      <c r="T175" s="613"/>
      <c r="U175" s="613"/>
      <c r="V175" s="613"/>
      <c r="W175" s="613"/>
      <c r="X175" s="613">
        <v>1</v>
      </c>
      <c r="Y175" s="613"/>
      <c r="Z175" s="613">
        <v>2</v>
      </c>
      <c r="AA175" s="613"/>
      <c r="AB175" s="613"/>
      <c r="AC175" s="613"/>
      <c r="AD175" s="613">
        <v>1</v>
      </c>
      <c r="AE175" s="613"/>
      <c r="AF175" s="613"/>
      <c r="AG175" s="613"/>
      <c r="AH175" s="613"/>
      <c r="AI175" s="613"/>
      <c r="AJ175" s="613"/>
      <c r="AK175" s="613"/>
      <c r="AL175" s="613">
        <v>1</v>
      </c>
      <c r="AM175" s="613"/>
      <c r="AN175" s="861"/>
      <c r="AO175" s="855"/>
      <c r="AP175" s="613">
        <v>1</v>
      </c>
      <c r="AQ175" s="896"/>
      <c r="AR175" s="704"/>
      <c r="AS175" s="613"/>
      <c r="AT175" s="613"/>
      <c r="AU175" s="613"/>
      <c r="AV175" s="744" t="s">
        <v>194</v>
      </c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</row>
    <row r="176" spans="1:92" ht="14.25" customHeight="1" x14ac:dyDescent="0.2">
      <c r="A176" s="1425" t="s">
        <v>106</v>
      </c>
      <c r="B176" s="1569" t="s">
        <v>107</v>
      </c>
      <c r="C176" s="1599"/>
      <c r="D176" s="863">
        <f t="shared" si="27"/>
        <v>0</v>
      </c>
      <c r="E176" s="863">
        <f t="shared" si="28"/>
        <v>0</v>
      </c>
      <c r="F176" s="863">
        <f t="shared" si="28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</row>
    <row r="177" spans="1:92" x14ac:dyDescent="0.2">
      <c r="A177" s="1426"/>
      <c r="B177" s="1568" t="s">
        <v>108</v>
      </c>
      <c r="C177" s="1600"/>
      <c r="D177" s="864">
        <f t="shared" si="27"/>
        <v>0</v>
      </c>
      <c r="E177" s="864">
        <f t="shared" si="28"/>
        <v>0</v>
      </c>
      <c r="F177" s="864">
        <f t="shared" si="28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</row>
    <row r="178" spans="1:92" x14ac:dyDescent="0.2">
      <c r="A178" s="1426"/>
      <c r="B178" s="1568" t="s">
        <v>109</v>
      </c>
      <c r="C178" s="1568"/>
      <c r="D178" s="864">
        <f t="shared" si="27"/>
        <v>0</v>
      </c>
      <c r="E178" s="864">
        <f t="shared" si="28"/>
        <v>0</v>
      </c>
      <c r="F178" s="864">
        <f t="shared" si="28"/>
        <v>0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/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/>
      <c r="AP178" s="616"/>
      <c r="AQ178" s="897"/>
      <c r="AR178" s="683"/>
      <c r="AS178" s="617"/>
      <c r="AT178" s="617"/>
      <c r="AU178" s="617"/>
      <c r="AV178" s="744" t="s">
        <v>194</v>
      </c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</row>
    <row r="179" spans="1:92" ht="15" customHeight="1" x14ac:dyDescent="0.2">
      <c r="A179" s="1426"/>
      <c r="B179" s="1525" t="s">
        <v>110</v>
      </c>
      <c r="C179" s="1444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</row>
    <row r="180" spans="1:92" x14ac:dyDescent="0.2">
      <c r="A180" s="1426"/>
      <c r="B180" s="1568" t="s">
        <v>111</v>
      </c>
      <c r="C180" s="1568"/>
      <c r="D180" s="864">
        <f t="shared" ref="D180:D200" si="29">SUM(E180+F180)</f>
        <v>0</v>
      </c>
      <c r="E180" s="864">
        <f t="shared" ref="E180:F186" si="30">SUM(G180+I180+K180+M180+O180+Q180+S180+U180+W180+Y180+AA180+AC180+AE180+AG180+AI180+AK180+AM180)</f>
        <v>0</v>
      </c>
      <c r="F180" s="864">
        <f t="shared" si="30"/>
        <v>0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/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/>
      <c r="AU180" s="617"/>
      <c r="AV180" s="744" t="s">
        <v>194</v>
      </c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</row>
    <row r="181" spans="1:92" x14ac:dyDescent="0.2">
      <c r="A181" s="1426"/>
      <c r="B181" s="1473" t="s">
        <v>112</v>
      </c>
      <c r="C181" s="1473"/>
      <c r="D181" s="864">
        <f t="shared" si="29"/>
        <v>0</v>
      </c>
      <c r="E181" s="864">
        <f t="shared" si="30"/>
        <v>0</v>
      </c>
      <c r="F181" s="864">
        <f t="shared" si="30"/>
        <v>0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617"/>
      <c r="AC181" s="617"/>
      <c r="AD181" s="617"/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</row>
    <row r="182" spans="1:92" x14ac:dyDescent="0.2">
      <c r="A182" s="1426"/>
      <c r="B182" s="1473" t="s">
        <v>113</v>
      </c>
      <c r="C182" s="1473"/>
      <c r="D182" s="864">
        <f t="shared" si="29"/>
        <v>0</v>
      </c>
      <c r="E182" s="864">
        <f t="shared" si="30"/>
        <v>0</v>
      </c>
      <c r="F182" s="864">
        <f t="shared" si="30"/>
        <v>0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/>
      <c r="AU182" s="617"/>
      <c r="AV182" s="744" t="s">
        <v>194</v>
      </c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</row>
    <row r="183" spans="1:92" x14ac:dyDescent="0.2">
      <c r="A183" s="1427"/>
      <c r="B183" s="1474" t="s">
        <v>114</v>
      </c>
      <c r="C183" s="1474"/>
      <c r="D183" s="860">
        <f t="shared" si="29"/>
        <v>0</v>
      </c>
      <c r="E183" s="860">
        <f t="shared" si="30"/>
        <v>0</v>
      </c>
      <c r="F183" s="860">
        <f t="shared" si="30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</row>
    <row r="184" spans="1:92" ht="21" customHeight="1" x14ac:dyDescent="0.2">
      <c r="A184" s="1457" t="s">
        <v>115</v>
      </c>
      <c r="B184" s="1530" t="s">
        <v>116</v>
      </c>
      <c r="C184" s="1455"/>
      <c r="D184" s="856">
        <f t="shared" si="29"/>
        <v>0</v>
      </c>
      <c r="E184" s="856">
        <f t="shared" si="30"/>
        <v>0</v>
      </c>
      <c r="F184" s="856">
        <f t="shared" si="30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</row>
    <row r="185" spans="1:92" ht="23.25" customHeight="1" x14ac:dyDescent="0.2">
      <c r="A185" s="1458"/>
      <c r="B185" s="1524" t="s">
        <v>117</v>
      </c>
      <c r="C185" s="1449"/>
      <c r="D185" s="864">
        <f t="shared" si="29"/>
        <v>0</v>
      </c>
      <c r="E185" s="864">
        <f t="shared" si="30"/>
        <v>0</v>
      </c>
      <c r="F185" s="864">
        <f t="shared" si="30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</row>
    <row r="186" spans="1:92" ht="17.25" customHeight="1" x14ac:dyDescent="0.2">
      <c r="A186" s="1601"/>
      <c r="B186" s="1595" t="s">
        <v>118</v>
      </c>
      <c r="C186" s="1521"/>
      <c r="D186" s="868">
        <f t="shared" si="29"/>
        <v>0</v>
      </c>
      <c r="E186" s="868">
        <f t="shared" si="30"/>
        <v>0</v>
      </c>
      <c r="F186" s="868">
        <f t="shared" si="30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</row>
    <row r="187" spans="1:92" ht="15.75" customHeight="1" x14ac:dyDescent="0.2">
      <c r="A187" s="1457" t="s">
        <v>119</v>
      </c>
      <c r="B187" s="1460" t="s">
        <v>120</v>
      </c>
      <c r="C187" s="1461"/>
      <c r="D187" s="856">
        <f t="shared" si="29"/>
        <v>2</v>
      </c>
      <c r="E187" s="856">
        <f t="shared" ref="E187:F190" si="31">SUM(G187+I187+K187+M187+O187)</f>
        <v>2</v>
      </c>
      <c r="F187" s="856">
        <f t="shared" si="31"/>
        <v>0</v>
      </c>
      <c r="G187" s="640"/>
      <c r="H187" s="640"/>
      <c r="I187" s="640"/>
      <c r="J187" s="640"/>
      <c r="K187" s="640">
        <v>2</v>
      </c>
      <c r="L187" s="640"/>
      <c r="M187" s="640"/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/>
      <c r="AP187" s="616"/>
      <c r="AQ187" s="897"/>
      <c r="AR187" s="794"/>
      <c r="AS187" s="870"/>
      <c r="AT187" s="640"/>
      <c r="AU187" s="640"/>
      <c r="AV187" s="744" t="s">
        <v>194</v>
      </c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</row>
    <row r="188" spans="1:92" ht="20.25" customHeight="1" x14ac:dyDescent="0.2">
      <c r="A188" s="1458"/>
      <c r="B188" s="1441" t="s">
        <v>121</v>
      </c>
      <c r="C188" s="1449"/>
      <c r="D188" s="864">
        <f t="shared" si="29"/>
        <v>0</v>
      </c>
      <c r="E188" s="864">
        <f t="shared" si="31"/>
        <v>0</v>
      </c>
      <c r="F188" s="864">
        <f t="shared" si="31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</row>
    <row r="189" spans="1:92" ht="22.5" customHeight="1" x14ac:dyDescent="0.2">
      <c r="A189" s="1458"/>
      <c r="B189" s="1441" t="s">
        <v>122</v>
      </c>
      <c r="C189" s="1449"/>
      <c r="D189" s="864">
        <f t="shared" si="29"/>
        <v>0</v>
      </c>
      <c r="E189" s="864">
        <f t="shared" si="31"/>
        <v>0</v>
      </c>
      <c r="F189" s="864">
        <f t="shared" si="31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</row>
    <row r="190" spans="1:92" ht="32.25" customHeight="1" x14ac:dyDescent="0.2">
      <c r="A190" s="1459"/>
      <c r="B190" s="1450" t="s">
        <v>123</v>
      </c>
      <c r="C190" s="1451"/>
      <c r="D190" s="860">
        <f t="shared" si="29"/>
        <v>0</v>
      </c>
      <c r="E190" s="860">
        <f t="shared" si="31"/>
        <v>0</v>
      </c>
      <c r="F190" s="860">
        <f t="shared" si="31"/>
        <v>0</v>
      </c>
      <c r="G190" s="654"/>
      <c r="H190" s="654"/>
      <c r="I190" s="654"/>
      <c r="J190" s="654"/>
      <c r="K190" s="654"/>
      <c r="L190" s="654"/>
      <c r="M190" s="654"/>
      <c r="N190" s="654"/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/>
      <c r="AP190" s="618"/>
      <c r="AQ190" s="888"/>
      <c r="AR190" s="686"/>
      <c r="AS190" s="874"/>
      <c r="AT190" s="654"/>
      <c r="AU190" s="654"/>
      <c r="AV190" s="744" t="s">
        <v>194</v>
      </c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</row>
    <row r="191" spans="1:92" x14ac:dyDescent="0.2">
      <c r="A191" s="1452" t="s">
        <v>124</v>
      </c>
      <c r="B191" s="1452"/>
      <c r="C191" s="1453"/>
      <c r="D191" s="877">
        <f t="shared" si="29"/>
        <v>4</v>
      </c>
      <c r="E191" s="877">
        <f t="shared" ref="E191:F200" si="32">SUM(G191+I191+K191+M191+O191+Q191+S191+U191+W191+Y191+AA191+AC191+AE191+AG191+AI191+AK191+AM191)</f>
        <v>0</v>
      </c>
      <c r="F191" s="877">
        <f t="shared" si="32"/>
        <v>4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/>
      <c r="W191" s="867"/>
      <c r="X191" s="867">
        <v>1</v>
      </c>
      <c r="Y191" s="867"/>
      <c r="Z191" s="867">
        <v>2</v>
      </c>
      <c r="AA191" s="867"/>
      <c r="AB191" s="867"/>
      <c r="AC191" s="867"/>
      <c r="AD191" s="867">
        <v>1</v>
      </c>
      <c r="AE191" s="867"/>
      <c r="AF191" s="867"/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/>
      <c r="AU191" s="867"/>
      <c r="AV191" s="744" t="s">
        <v>194</v>
      </c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</row>
    <row r="192" spans="1:92" x14ac:dyDescent="0.2">
      <c r="A192" s="1425" t="s">
        <v>253</v>
      </c>
      <c r="B192" s="1454" t="s">
        <v>254</v>
      </c>
      <c r="C192" s="1455"/>
      <c r="D192" s="856">
        <f t="shared" si="29"/>
        <v>0</v>
      </c>
      <c r="E192" s="856">
        <f t="shared" si="32"/>
        <v>0</v>
      </c>
      <c r="F192" s="856">
        <f t="shared" si="32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CG192" s="582"/>
      <c r="CH192" s="582"/>
      <c r="CI192" s="582">
        <v>0</v>
      </c>
      <c r="CJ192" s="582"/>
      <c r="CK192" s="582"/>
      <c r="CL192" s="582"/>
      <c r="CM192" s="582"/>
      <c r="CN192" s="582"/>
    </row>
    <row r="193" spans="1:92" x14ac:dyDescent="0.2">
      <c r="A193" s="1426"/>
      <c r="B193" s="1442" t="s">
        <v>255</v>
      </c>
      <c r="C193" s="1444"/>
      <c r="D193" s="863">
        <f t="shared" si="29"/>
        <v>0</v>
      </c>
      <c r="E193" s="863">
        <f t="shared" si="32"/>
        <v>0</v>
      </c>
      <c r="F193" s="863">
        <f t="shared" si="32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CG193" s="582"/>
      <c r="CH193" s="582"/>
      <c r="CI193" s="582">
        <v>0</v>
      </c>
      <c r="CJ193" s="582"/>
      <c r="CK193" s="582"/>
      <c r="CL193" s="582"/>
      <c r="CM193" s="582"/>
      <c r="CN193" s="582"/>
    </row>
    <row r="194" spans="1:92" x14ac:dyDescent="0.2">
      <c r="A194" s="1427"/>
      <c r="B194" s="1445" t="s">
        <v>256</v>
      </c>
      <c r="C194" s="1447"/>
      <c r="D194" s="857">
        <f t="shared" si="29"/>
        <v>0</v>
      </c>
      <c r="E194" s="857">
        <f t="shared" si="32"/>
        <v>0</v>
      </c>
      <c r="F194" s="857">
        <f t="shared" si="32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CG194" s="582"/>
      <c r="CH194" s="582"/>
      <c r="CI194" s="582">
        <v>0</v>
      </c>
      <c r="CJ194" s="582"/>
      <c r="CK194" s="582"/>
      <c r="CL194" s="582"/>
      <c r="CM194" s="582"/>
      <c r="CN194" s="582"/>
    </row>
    <row r="195" spans="1:92" x14ac:dyDescent="0.2">
      <c r="A195" s="1456" t="s">
        <v>125</v>
      </c>
      <c r="B195" s="1456"/>
      <c r="C195" s="1456"/>
      <c r="D195" s="863">
        <f t="shared" si="29"/>
        <v>0</v>
      </c>
      <c r="E195" s="863">
        <f t="shared" si="32"/>
        <v>0</v>
      </c>
      <c r="F195" s="863">
        <f t="shared" si="32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>
        <v>1</v>
      </c>
      <c r="AQ195" s="897"/>
      <c r="AR195" s="794"/>
      <c r="AS195" s="616"/>
      <c r="AT195" s="616"/>
      <c r="AU195" s="616"/>
      <c r="AV195" s="744" t="s">
        <v>194</v>
      </c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</row>
    <row r="196" spans="1:92" x14ac:dyDescent="0.2">
      <c r="A196" s="1441" t="s">
        <v>126</v>
      </c>
      <c r="B196" s="1441"/>
      <c r="C196" s="1441"/>
      <c r="D196" s="864">
        <f t="shared" si="29"/>
        <v>0</v>
      </c>
      <c r="E196" s="864">
        <f t="shared" si="32"/>
        <v>0</v>
      </c>
      <c r="F196" s="864">
        <f t="shared" si="32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</row>
    <row r="197" spans="1:92" x14ac:dyDescent="0.2">
      <c r="A197" s="1441" t="s">
        <v>127</v>
      </c>
      <c r="B197" s="1441"/>
      <c r="C197" s="1441"/>
      <c r="D197" s="864">
        <f t="shared" si="29"/>
        <v>0</v>
      </c>
      <c r="E197" s="864">
        <f t="shared" si="32"/>
        <v>0</v>
      </c>
      <c r="F197" s="864">
        <f t="shared" si="32"/>
        <v>0</v>
      </c>
      <c r="G197" s="617"/>
      <c r="H197" s="617"/>
      <c r="I197" s="617"/>
      <c r="J197" s="617"/>
      <c r="K197" s="617"/>
      <c r="L197" s="617"/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/>
      <c r="AP197" s="616"/>
      <c r="AQ197" s="897"/>
      <c r="AR197" s="683"/>
      <c r="AS197" s="617"/>
      <c r="AT197" s="617"/>
      <c r="AU197" s="617"/>
      <c r="AV197" s="744" t="s">
        <v>194</v>
      </c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</row>
    <row r="198" spans="1:92" x14ac:dyDescent="0.2">
      <c r="A198" s="1441" t="s">
        <v>128</v>
      </c>
      <c r="B198" s="1441"/>
      <c r="C198" s="1441"/>
      <c r="D198" s="864">
        <f t="shared" si="29"/>
        <v>0</v>
      </c>
      <c r="E198" s="864">
        <f t="shared" si="32"/>
        <v>0</v>
      </c>
      <c r="F198" s="864">
        <f t="shared" si="32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</row>
    <row r="199" spans="1:92" x14ac:dyDescent="0.2">
      <c r="A199" s="1442" t="s">
        <v>129</v>
      </c>
      <c r="B199" s="1443"/>
      <c r="C199" s="1444"/>
      <c r="D199" s="864">
        <f t="shared" si="29"/>
        <v>0</v>
      </c>
      <c r="E199" s="864">
        <f t="shared" si="32"/>
        <v>0</v>
      </c>
      <c r="F199" s="864">
        <f t="shared" si="32"/>
        <v>0</v>
      </c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/>
      <c r="AU199" s="654"/>
      <c r="AV199" s="744" t="s">
        <v>194</v>
      </c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</row>
    <row r="200" spans="1:92" x14ac:dyDescent="0.2">
      <c r="A200" s="1445" t="s">
        <v>183</v>
      </c>
      <c r="B200" s="1446"/>
      <c r="C200" s="1447"/>
      <c r="D200" s="881">
        <f t="shared" si="29"/>
        <v>1</v>
      </c>
      <c r="E200" s="881">
        <f t="shared" si="32"/>
        <v>0</v>
      </c>
      <c r="F200" s="881">
        <f t="shared" si="32"/>
        <v>1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>
        <v>1</v>
      </c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</row>
    <row r="201" spans="1:92" x14ac:dyDescent="0.2">
      <c r="A201" s="904" t="s">
        <v>259</v>
      </c>
      <c r="B201" s="1087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CG201" s="582"/>
      <c r="CH201" s="582"/>
      <c r="CI201" s="582"/>
      <c r="CJ201" s="582"/>
      <c r="CK201" s="582"/>
      <c r="CL201" s="582"/>
      <c r="CM201" s="582"/>
      <c r="CN201" s="582"/>
    </row>
    <row r="202" spans="1:92" ht="14.25" customHeight="1" x14ac:dyDescent="0.2">
      <c r="A202" s="1408" t="s">
        <v>32</v>
      </c>
      <c r="B202" s="1410"/>
      <c r="C202" s="1448" t="s">
        <v>33</v>
      </c>
      <c r="D202" s="1448"/>
      <c r="E202" s="1448"/>
      <c r="F202" s="1422" t="s">
        <v>133</v>
      </c>
      <c r="G202" s="1424"/>
      <c r="H202" s="1422" t="s">
        <v>134</v>
      </c>
      <c r="I202" s="1424"/>
      <c r="J202" s="1422" t="s">
        <v>135</v>
      </c>
      <c r="K202" s="1424"/>
      <c r="L202" s="1422" t="s">
        <v>136</v>
      </c>
      <c r="M202" s="1424"/>
      <c r="N202" s="1422" t="s">
        <v>137</v>
      </c>
      <c r="O202" s="1424"/>
      <c r="P202" s="1422" t="s">
        <v>138</v>
      </c>
      <c r="Q202" s="1424"/>
      <c r="R202" s="1422" t="s">
        <v>139</v>
      </c>
      <c r="S202" s="1424"/>
      <c r="T202" s="1422" t="s">
        <v>140</v>
      </c>
      <c r="U202" s="1424"/>
      <c r="V202" s="1422" t="s">
        <v>141</v>
      </c>
      <c r="W202" s="1424"/>
      <c r="X202" s="1422" t="s">
        <v>142</v>
      </c>
      <c r="Y202" s="1424"/>
      <c r="Z202" s="1422" t="s">
        <v>143</v>
      </c>
      <c r="AA202" s="1424"/>
      <c r="AB202" s="1422" t="s">
        <v>144</v>
      </c>
      <c r="AC202" s="1424"/>
      <c r="AD202" s="1422" t="s">
        <v>145</v>
      </c>
      <c r="AE202" s="1424"/>
      <c r="AF202" s="1422" t="s">
        <v>146</v>
      </c>
      <c r="AG202" s="1424"/>
      <c r="AH202" s="1422" t="s">
        <v>147</v>
      </c>
      <c r="AI202" s="1424"/>
      <c r="AJ202" s="1422" t="s">
        <v>148</v>
      </c>
      <c r="AK202" s="1424"/>
      <c r="AL202" s="719"/>
      <c r="AM202" s="719"/>
      <c r="AN202" s="719"/>
      <c r="AO202" s="909"/>
      <c r="AP202" s="719"/>
      <c r="AQ202" s="719"/>
      <c r="AR202" s="719"/>
      <c r="AS202" s="719"/>
      <c r="AT202" s="719"/>
      <c r="CG202" s="582"/>
      <c r="CH202" s="582"/>
      <c r="CI202" s="582"/>
      <c r="CJ202" s="582"/>
      <c r="CK202" s="582"/>
      <c r="CL202" s="582"/>
      <c r="CM202" s="582"/>
      <c r="CN202" s="582"/>
    </row>
    <row r="203" spans="1:92" x14ac:dyDescent="0.2">
      <c r="A203" s="1411"/>
      <c r="B203" s="1413"/>
      <c r="C203" s="1100" t="s">
        <v>149</v>
      </c>
      <c r="D203" s="1100" t="s">
        <v>30</v>
      </c>
      <c r="E203" s="1099" t="s">
        <v>48</v>
      </c>
      <c r="F203" s="1092" t="s">
        <v>30</v>
      </c>
      <c r="G203" s="1092" t="s">
        <v>48</v>
      </c>
      <c r="H203" s="1092" t="s">
        <v>30</v>
      </c>
      <c r="I203" s="1092" t="s">
        <v>48</v>
      </c>
      <c r="J203" s="1092" t="s">
        <v>30</v>
      </c>
      <c r="K203" s="1092" t="s">
        <v>48</v>
      </c>
      <c r="L203" s="1092" t="s">
        <v>30</v>
      </c>
      <c r="M203" s="1092" t="s">
        <v>48</v>
      </c>
      <c r="N203" s="1092" t="s">
        <v>30</v>
      </c>
      <c r="O203" s="1092" t="s">
        <v>48</v>
      </c>
      <c r="P203" s="1092" t="s">
        <v>30</v>
      </c>
      <c r="Q203" s="1092" t="s">
        <v>48</v>
      </c>
      <c r="R203" s="1092" t="s">
        <v>30</v>
      </c>
      <c r="S203" s="1092" t="s">
        <v>48</v>
      </c>
      <c r="T203" s="1092" t="s">
        <v>30</v>
      </c>
      <c r="U203" s="1092" t="s">
        <v>48</v>
      </c>
      <c r="V203" s="1092" t="s">
        <v>30</v>
      </c>
      <c r="W203" s="1092" t="s">
        <v>48</v>
      </c>
      <c r="X203" s="1092" t="s">
        <v>30</v>
      </c>
      <c r="Y203" s="1092" t="s">
        <v>48</v>
      </c>
      <c r="Z203" s="1092" t="s">
        <v>30</v>
      </c>
      <c r="AA203" s="1092" t="s">
        <v>48</v>
      </c>
      <c r="AB203" s="1092" t="s">
        <v>30</v>
      </c>
      <c r="AC203" s="1092" t="s">
        <v>48</v>
      </c>
      <c r="AD203" s="1092" t="s">
        <v>30</v>
      </c>
      <c r="AE203" s="1092" t="s">
        <v>48</v>
      </c>
      <c r="AF203" s="1092" t="s">
        <v>30</v>
      </c>
      <c r="AG203" s="1092" t="s">
        <v>48</v>
      </c>
      <c r="AH203" s="1092" t="s">
        <v>30</v>
      </c>
      <c r="AI203" s="1092" t="s">
        <v>48</v>
      </c>
      <c r="AJ203" s="1092" t="s">
        <v>30</v>
      </c>
      <c r="AK203" s="1092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CG203" s="582"/>
      <c r="CH203" s="582"/>
      <c r="CI203" s="582"/>
      <c r="CJ203" s="582"/>
      <c r="CK203" s="582"/>
      <c r="CL203" s="582"/>
      <c r="CM203" s="582"/>
      <c r="CN203" s="582"/>
    </row>
    <row r="204" spans="1:92" x14ac:dyDescent="0.2">
      <c r="A204" s="1405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CG204" s="582"/>
      <c r="CH204" s="582"/>
      <c r="CI204" s="582"/>
      <c r="CJ204" s="582"/>
      <c r="CK204" s="582"/>
      <c r="CL204" s="582"/>
      <c r="CM204" s="582"/>
      <c r="CN204" s="582"/>
    </row>
    <row r="205" spans="1:92" x14ac:dyDescent="0.2">
      <c r="A205" s="1407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CG205" s="582"/>
      <c r="CH205" s="582"/>
      <c r="CI205" s="582"/>
      <c r="CJ205" s="582"/>
      <c r="CK205" s="582"/>
      <c r="CL205" s="582"/>
      <c r="CM205" s="582"/>
      <c r="CN205" s="582"/>
    </row>
    <row r="206" spans="1:92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CG206" s="582"/>
      <c r="CH206" s="582"/>
      <c r="CI206" s="582"/>
      <c r="CJ206" s="582"/>
      <c r="CK206" s="582"/>
      <c r="CL206" s="582"/>
      <c r="CM206" s="582"/>
      <c r="CN206" s="582"/>
    </row>
    <row r="207" spans="1:92" ht="14.25" customHeight="1" x14ac:dyDescent="0.2">
      <c r="A207" s="1616" t="s">
        <v>150</v>
      </c>
      <c r="B207" s="1619" t="s">
        <v>151</v>
      </c>
      <c r="C207" s="1578" t="s">
        <v>4</v>
      </c>
      <c r="D207" s="1579"/>
      <c r="E207" s="1580"/>
      <c r="F207" s="1622" t="s">
        <v>152</v>
      </c>
      <c r="G207" s="1623"/>
      <c r="H207" s="1623"/>
      <c r="I207" s="1623"/>
      <c r="J207" s="1623"/>
      <c r="K207" s="1623"/>
      <c r="L207" s="1623"/>
      <c r="M207" s="1623"/>
      <c r="N207" s="1623"/>
      <c r="O207" s="1623"/>
      <c r="P207" s="1623"/>
      <c r="Q207" s="1623"/>
      <c r="R207" s="1623"/>
      <c r="S207" s="1623"/>
      <c r="T207" s="1623"/>
      <c r="U207" s="1623"/>
      <c r="V207" s="1623"/>
      <c r="W207" s="1623"/>
      <c r="X207" s="1623"/>
      <c r="Y207" s="1623"/>
      <c r="Z207" s="1623"/>
      <c r="AA207" s="1623"/>
      <c r="AB207" s="1623"/>
      <c r="AC207" s="1623"/>
      <c r="AD207" s="1623"/>
      <c r="AE207" s="1623"/>
      <c r="AF207" s="1623"/>
      <c r="AG207" s="1623"/>
      <c r="AH207" s="1623"/>
      <c r="AI207" s="1623"/>
      <c r="AJ207" s="1623"/>
      <c r="AK207" s="1624"/>
      <c r="AL207" s="1425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CG207" s="582"/>
      <c r="CH207" s="582"/>
      <c r="CI207" s="582"/>
      <c r="CJ207" s="582"/>
      <c r="CK207" s="582"/>
      <c r="CL207" s="582"/>
      <c r="CM207" s="582"/>
      <c r="CN207" s="582"/>
    </row>
    <row r="208" spans="1:92" x14ac:dyDescent="0.2">
      <c r="A208" s="1617"/>
      <c r="B208" s="1620"/>
      <c r="C208" s="1602"/>
      <c r="D208" s="1603"/>
      <c r="E208" s="1440"/>
      <c r="F208" s="1622" t="s">
        <v>100</v>
      </c>
      <c r="G208" s="1624"/>
      <c r="H208" s="1622" t="s">
        <v>101</v>
      </c>
      <c r="I208" s="1624"/>
      <c r="J208" s="1622" t="s">
        <v>57</v>
      </c>
      <c r="K208" s="1624"/>
      <c r="L208" s="1622" t="s">
        <v>8</v>
      </c>
      <c r="M208" s="1624"/>
      <c r="N208" s="1422" t="s">
        <v>9</v>
      </c>
      <c r="O208" s="1424"/>
      <c r="P208" s="1422" t="s">
        <v>10</v>
      </c>
      <c r="Q208" s="1424"/>
      <c r="R208" s="1422" t="s">
        <v>11</v>
      </c>
      <c r="S208" s="1424"/>
      <c r="T208" s="1422" t="s">
        <v>12</v>
      </c>
      <c r="U208" s="1424"/>
      <c r="V208" s="1422" t="s">
        <v>13</v>
      </c>
      <c r="W208" s="1424"/>
      <c r="X208" s="1422" t="s">
        <v>14</v>
      </c>
      <c r="Y208" s="1424"/>
      <c r="Z208" s="1422" t="s">
        <v>153</v>
      </c>
      <c r="AA208" s="1424"/>
      <c r="AB208" s="1422" t="s">
        <v>154</v>
      </c>
      <c r="AC208" s="1424"/>
      <c r="AD208" s="1422" t="s">
        <v>155</v>
      </c>
      <c r="AE208" s="1424"/>
      <c r="AF208" s="1422" t="s">
        <v>156</v>
      </c>
      <c r="AG208" s="1424"/>
      <c r="AH208" s="1422" t="s">
        <v>157</v>
      </c>
      <c r="AI208" s="1424"/>
      <c r="AJ208" s="1414" t="s">
        <v>158</v>
      </c>
      <c r="AK208" s="1415"/>
      <c r="AL208" s="1426"/>
      <c r="AM208" s="579"/>
      <c r="AN208" s="579"/>
      <c r="AO208" s="579"/>
      <c r="AP208" s="579"/>
      <c r="AQ208" s="579"/>
      <c r="AR208" s="579"/>
      <c r="AS208" s="579"/>
      <c r="AT208" s="579"/>
      <c r="CG208" s="582"/>
      <c r="CH208" s="582"/>
      <c r="CI208" s="582"/>
      <c r="CJ208" s="582"/>
      <c r="CK208" s="582"/>
      <c r="CL208" s="582"/>
      <c r="CM208" s="582"/>
      <c r="CN208" s="582"/>
    </row>
    <row r="209" spans="1:92" x14ac:dyDescent="0.2">
      <c r="A209" s="1618"/>
      <c r="B209" s="1621"/>
      <c r="C209" s="1111" t="s">
        <v>149</v>
      </c>
      <c r="D209" s="1111" t="s">
        <v>30</v>
      </c>
      <c r="E209" s="1098" t="s">
        <v>48</v>
      </c>
      <c r="F209" s="1110" t="s">
        <v>30</v>
      </c>
      <c r="G209" s="1110" t="s">
        <v>48</v>
      </c>
      <c r="H209" s="1110" t="s">
        <v>30</v>
      </c>
      <c r="I209" s="1110" t="s">
        <v>48</v>
      </c>
      <c r="J209" s="1110" t="s">
        <v>30</v>
      </c>
      <c r="K209" s="1110" t="s">
        <v>48</v>
      </c>
      <c r="L209" s="1110" t="s">
        <v>30</v>
      </c>
      <c r="M209" s="1110" t="s">
        <v>48</v>
      </c>
      <c r="N209" s="1110" t="s">
        <v>30</v>
      </c>
      <c r="O209" s="1110" t="s">
        <v>48</v>
      </c>
      <c r="P209" s="1110" t="s">
        <v>30</v>
      </c>
      <c r="Q209" s="1110" t="s">
        <v>48</v>
      </c>
      <c r="R209" s="1110" t="s">
        <v>30</v>
      </c>
      <c r="S209" s="1110" t="s">
        <v>48</v>
      </c>
      <c r="T209" s="1110" t="s">
        <v>30</v>
      </c>
      <c r="U209" s="1110" t="s">
        <v>48</v>
      </c>
      <c r="V209" s="1110" t="s">
        <v>30</v>
      </c>
      <c r="W209" s="1110" t="s">
        <v>48</v>
      </c>
      <c r="X209" s="1110" t="s">
        <v>30</v>
      </c>
      <c r="Y209" s="1110" t="s">
        <v>48</v>
      </c>
      <c r="Z209" s="1110" t="s">
        <v>30</v>
      </c>
      <c r="AA209" s="1110" t="s">
        <v>48</v>
      </c>
      <c r="AB209" s="1110" t="s">
        <v>30</v>
      </c>
      <c r="AC209" s="1110" t="s">
        <v>48</v>
      </c>
      <c r="AD209" s="1110" t="s">
        <v>30</v>
      </c>
      <c r="AE209" s="1110" t="s">
        <v>48</v>
      </c>
      <c r="AF209" s="1110" t="s">
        <v>30</v>
      </c>
      <c r="AG209" s="1110" t="s">
        <v>48</v>
      </c>
      <c r="AH209" s="1110" t="s">
        <v>30</v>
      </c>
      <c r="AI209" s="1110" t="s">
        <v>48</v>
      </c>
      <c r="AJ209" s="1110" t="s">
        <v>30</v>
      </c>
      <c r="AK209" s="1110" t="s">
        <v>48</v>
      </c>
      <c r="AL209" s="1427"/>
      <c r="AM209" s="579"/>
      <c r="AN209" s="579"/>
      <c r="AO209" s="579"/>
      <c r="AP209" s="579"/>
      <c r="AQ209" s="579"/>
      <c r="AR209" s="579"/>
      <c r="AS209" s="579"/>
      <c r="AT209" s="579"/>
      <c r="CG209" s="582"/>
      <c r="CH209" s="582"/>
      <c r="CI209" s="582"/>
      <c r="CJ209" s="582"/>
      <c r="CK209" s="582"/>
      <c r="CL209" s="582"/>
      <c r="CM209" s="582"/>
      <c r="CN209" s="582"/>
    </row>
    <row r="210" spans="1:92" x14ac:dyDescent="0.2">
      <c r="A210" s="1625" t="s">
        <v>160</v>
      </c>
      <c r="B210" s="915" t="s">
        <v>34</v>
      </c>
      <c r="C210" s="916">
        <f>SUM(D210+E210)</f>
        <v>0</v>
      </c>
      <c r="D210" s="916">
        <f t="shared" ref="D210:E213" si="33">SUM(F210+H210+J210+L210+N210+P210+R210+T210+V210+X210+Z210+AB210+AD210+AF210+AH210+AJ210)</f>
        <v>0</v>
      </c>
      <c r="E210" s="765">
        <f t="shared" si="33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</row>
    <row r="211" spans="1:92" x14ac:dyDescent="0.2">
      <c r="A211" s="1626"/>
      <c r="B211" s="917" t="s">
        <v>77</v>
      </c>
      <c r="C211" s="918">
        <f>SUM(D211+E211)</f>
        <v>0</v>
      </c>
      <c r="D211" s="918">
        <f t="shared" si="33"/>
        <v>0</v>
      </c>
      <c r="E211" s="835">
        <f t="shared" si="33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</row>
    <row r="212" spans="1:92" x14ac:dyDescent="0.2">
      <c r="A212" s="1627" t="s">
        <v>161</v>
      </c>
      <c r="B212" s="919" t="s">
        <v>34</v>
      </c>
      <c r="C212" s="920">
        <f>SUM(D212+E212)</f>
        <v>0</v>
      </c>
      <c r="D212" s="920">
        <f t="shared" si="33"/>
        <v>0</v>
      </c>
      <c r="E212" s="781">
        <f t="shared" si="33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</row>
    <row r="213" spans="1:92" x14ac:dyDescent="0.2">
      <c r="A213" s="1626"/>
      <c r="B213" s="917" t="s">
        <v>77</v>
      </c>
      <c r="C213" s="918">
        <f>SUM(D213+E213)</f>
        <v>0</v>
      </c>
      <c r="D213" s="918">
        <f t="shared" si="33"/>
        <v>0</v>
      </c>
      <c r="E213" s="835">
        <f t="shared" si="33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</row>
    <row r="214" spans="1:92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CG214" s="582"/>
      <c r="CH214" s="582"/>
      <c r="CI214" s="582"/>
      <c r="CJ214" s="582"/>
      <c r="CK214" s="582"/>
      <c r="CL214" s="582"/>
      <c r="CM214" s="582"/>
      <c r="CN214" s="582"/>
    </row>
    <row r="215" spans="1:92" x14ac:dyDescent="0.2">
      <c r="A215" s="1408" t="s">
        <v>162</v>
      </c>
      <c r="B215" s="1410"/>
      <c r="C215" s="1421" t="s">
        <v>163</v>
      </c>
      <c r="D215" s="1421"/>
      <c r="E215" s="1421"/>
      <c r="F215" s="1422" t="s">
        <v>164</v>
      </c>
      <c r="G215" s="1423"/>
      <c r="H215" s="1423"/>
      <c r="I215" s="1423"/>
      <c r="J215" s="1423"/>
      <c r="K215" s="1423"/>
      <c r="L215" s="1423"/>
      <c r="M215" s="1423"/>
      <c r="N215" s="1423"/>
      <c r="O215" s="1423"/>
      <c r="P215" s="1423"/>
      <c r="Q215" s="1423"/>
      <c r="R215" s="1423"/>
      <c r="S215" s="1423"/>
      <c r="T215" s="1423"/>
      <c r="U215" s="1423"/>
      <c r="V215" s="1423"/>
      <c r="W215" s="1423"/>
      <c r="X215" s="1423"/>
      <c r="Y215" s="1423"/>
      <c r="Z215" s="1423"/>
      <c r="AA215" s="1423"/>
      <c r="AB215" s="1423"/>
      <c r="AC215" s="1423"/>
      <c r="AD215" s="1423"/>
      <c r="AE215" s="1423"/>
      <c r="AF215" s="1423"/>
      <c r="AG215" s="1423"/>
      <c r="AH215" s="1423"/>
      <c r="AI215" s="1423"/>
      <c r="AJ215" s="1423"/>
      <c r="AK215" s="1423"/>
      <c r="AL215" s="1423"/>
      <c r="AM215" s="1424"/>
      <c r="AN215" s="1436" t="s">
        <v>77</v>
      </c>
      <c r="AO215" s="1437"/>
      <c r="AP215" s="1438"/>
      <c r="AQ215" s="1429" t="s">
        <v>165</v>
      </c>
      <c r="AR215" s="1425" t="s">
        <v>265</v>
      </c>
      <c r="AS215" s="1425" t="s">
        <v>187</v>
      </c>
      <c r="AT215" s="732"/>
      <c r="AU215" s="598"/>
      <c r="AV215" s="598"/>
      <c r="CG215" s="582"/>
      <c r="CH215" s="582"/>
      <c r="CI215" s="582"/>
      <c r="CJ215" s="582"/>
      <c r="CK215" s="582"/>
      <c r="CL215" s="582"/>
      <c r="CM215" s="582"/>
      <c r="CN215" s="582"/>
    </row>
    <row r="216" spans="1:92" ht="14.25" customHeight="1" x14ac:dyDescent="0.2">
      <c r="A216" s="1419"/>
      <c r="B216" s="1420"/>
      <c r="C216" s="1421"/>
      <c r="D216" s="1421"/>
      <c r="E216" s="1421"/>
      <c r="F216" s="1414" t="s">
        <v>167</v>
      </c>
      <c r="G216" s="1428"/>
      <c r="H216" s="1414" t="s">
        <v>100</v>
      </c>
      <c r="I216" s="1428"/>
      <c r="J216" s="1414" t="s">
        <v>101</v>
      </c>
      <c r="K216" s="1428"/>
      <c r="L216" s="1414" t="s">
        <v>57</v>
      </c>
      <c r="M216" s="1428"/>
      <c r="N216" s="1414" t="s">
        <v>8</v>
      </c>
      <c r="O216" s="1428"/>
      <c r="P216" s="1414" t="s">
        <v>59</v>
      </c>
      <c r="Q216" s="1415"/>
      <c r="R216" s="1414" t="s">
        <v>60</v>
      </c>
      <c r="S216" s="1415"/>
      <c r="T216" s="1414" t="s">
        <v>61</v>
      </c>
      <c r="U216" s="1415"/>
      <c r="V216" s="1414" t="s">
        <v>62</v>
      </c>
      <c r="W216" s="1415"/>
      <c r="X216" s="1414" t="s">
        <v>63</v>
      </c>
      <c r="Y216" s="1415"/>
      <c r="Z216" s="1414" t="s">
        <v>64</v>
      </c>
      <c r="AA216" s="1415"/>
      <c r="AB216" s="1414" t="s">
        <v>65</v>
      </c>
      <c r="AC216" s="1415"/>
      <c r="AD216" s="1414" t="s">
        <v>66</v>
      </c>
      <c r="AE216" s="1415"/>
      <c r="AF216" s="1414" t="s">
        <v>67</v>
      </c>
      <c r="AG216" s="1415"/>
      <c r="AH216" s="1414" t="s">
        <v>68</v>
      </c>
      <c r="AI216" s="1415"/>
      <c r="AJ216" s="1414" t="s">
        <v>69</v>
      </c>
      <c r="AK216" s="1415"/>
      <c r="AL216" s="1414" t="s">
        <v>70</v>
      </c>
      <c r="AM216" s="1428"/>
      <c r="AN216" s="1429" t="s">
        <v>266</v>
      </c>
      <c r="AO216" s="1429" t="s">
        <v>267</v>
      </c>
      <c r="AP216" s="1429" t="s">
        <v>268</v>
      </c>
      <c r="AQ216" s="1439"/>
      <c r="AR216" s="1426"/>
      <c r="AS216" s="1426"/>
      <c r="AT216" s="669"/>
      <c r="AU216" s="598"/>
      <c r="AV216" s="598"/>
      <c r="CG216" s="582"/>
      <c r="CH216" s="582"/>
      <c r="CI216" s="582"/>
      <c r="CJ216" s="582"/>
      <c r="CK216" s="582"/>
      <c r="CL216" s="582"/>
      <c r="CM216" s="582"/>
      <c r="CN216" s="582"/>
    </row>
    <row r="217" spans="1:92" x14ac:dyDescent="0.2">
      <c r="A217" s="1411"/>
      <c r="B217" s="1413"/>
      <c r="C217" s="1100" t="s">
        <v>149</v>
      </c>
      <c r="D217" s="1100" t="s">
        <v>30</v>
      </c>
      <c r="E217" s="1093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440"/>
      <c r="AO217" s="1430"/>
      <c r="AP217" s="1430"/>
      <c r="AQ217" s="1430"/>
      <c r="AR217" s="1427"/>
      <c r="AS217" s="1427"/>
      <c r="AT217" s="926"/>
      <c r="AU217" s="598"/>
      <c r="AV217" s="598"/>
      <c r="CG217" s="582"/>
      <c r="CH217" s="582"/>
      <c r="CI217" s="582"/>
      <c r="CJ217" s="582"/>
      <c r="CK217" s="582"/>
      <c r="CL217" s="582"/>
      <c r="CM217" s="582"/>
      <c r="CN217" s="582"/>
    </row>
    <row r="218" spans="1:92" x14ac:dyDescent="0.2">
      <c r="A218" s="1604" t="s">
        <v>168</v>
      </c>
      <c r="B218" s="1605"/>
      <c r="C218" s="927">
        <f>SUM(D218+E218)</f>
        <v>32</v>
      </c>
      <c r="D218" s="927">
        <f>SUM(F218+H218+J218+L218+N218+P218+R218+T218+V218+X218+Z218+AB218+AD218+AF218+AH218+AJ218+AL218)</f>
        <v>10</v>
      </c>
      <c r="E218" s="928">
        <f>SUM(G218+I218+K218+M218+O218+Q218+S218+U218+W218+Y218+AA218+AC218+AE218+AG218+AI218+AK218+AM218)</f>
        <v>22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0</v>
      </c>
      <c r="J218" s="929">
        <f>SUM(J228:J236)</f>
        <v>0</v>
      </c>
      <c r="K218" s="930">
        <f>SUM(K219:K236)</f>
        <v>0</v>
      </c>
      <c r="L218" s="929">
        <f>SUM(L228:L236)</f>
        <v>0</v>
      </c>
      <c r="M218" s="930">
        <f>SUM(M219:M236)</f>
        <v>2</v>
      </c>
      <c r="N218" s="929">
        <f>SUM(N228:N236)</f>
        <v>4</v>
      </c>
      <c r="O218" s="930">
        <f>SUM(O219:O236)</f>
        <v>2</v>
      </c>
      <c r="P218" s="929">
        <f>SUM(P228:P236)</f>
        <v>0</v>
      </c>
      <c r="Q218" s="930">
        <f>SUM(Q219:Q236)</f>
        <v>4</v>
      </c>
      <c r="R218" s="929">
        <f>SUM(R228:R236)</f>
        <v>1</v>
      </c>
      <c r="S218" s="930">
        <f>SUM(S219:S236)</f>
        <v>5</v>
      </c>
      <c r="T218" s="929">
        <f>SUM(T228:T236)</f>
        <v>0</v>
      </c>
      <c r="U218" s="930">
        <f>SUM(U219:U236)</f>
        <v>4</v>
      </c>
      <c r="V218" s="929">
        <f>SUM(V228:V236)</f>
        <v>1</v>
      </c>
      <c r="W218" s="930">
        <f>SUM(W219:W236)</f>
        <v>2</v>
      </c>
      <c r="X218" s="929">
        <f>SUM(X228:X236)</f>
        <v>1</v>
      </c>
      <c r="Y218" s="930">
        <f>SUM(Y219:Y236)</f>
        <v>1</v>
      </c>
      <c r="Z218" s="929">
        <f>SUM(Z228:Z236)</f>
        <v>0</v>
      </c>
      <c r="AA218" s="930">
        <f>SUM(AA219:AA236)</f>
        <v>2</v>
      </c>
      <c r="AB218" s="929">
        <f t="shared" ref="AB218:AM218" si="34">SUM(AB228:AB236)</f>
        <v>1</v>
      </c>
      <c r="AC218" s="930">
        <f t="shared" si="34"/>
        <v>0</v>
      </c>
      <c r="AD218" s="929">
        <f t="shared" si="34"/>
        <v>2</v>
      </c>
      <c r="AE218" s="930">
        <f t="shared" si="34"/>
        <v>0</v>
      </c>
      <c r="AF218" s="929">
        <f t="shared" si="34"/>
        <v>0</v>
      </c>
      <c r="AG218" s="930">
        <f t="shared" si="34"/>
        <v>0</v>
      </c>
      <c r="AH218" s="929">
        <f t="shared" si="34"/>
        <v>0</v>
      </c>
      <c r="AI218" s="930">
        <f t="shared" si="34"/>
        <v>0</v>
      </c>
      <c r="AJ218" s="929">
        <f t="shared" si="34"/>
        <v>0</v>
      </c>
      <c r="AK218" s="930">
        <f t="shared" si="34"/>
        <v>0</v>
      </c>
      <c r="AL218" s="929">
        <f t="shared" si="34"/>
        <v>0</v>
      </c>
      <c r="AM218" s="930">
        <f t="shared" si="34"/>
        <v>0</v>
      </c>
      <c r="AN218" s="931">
        <f t="shared" ref="AN218:AS218" si="35">SUM(AN219:AN236)</f>
        <v>6</v>
      </c>
      <c r="AO218" s="932">
        <f t="shared" si="35"/>
        <v>6</v>
      </c>
      <c r="AP218" s="932">
        <f t="shared" si="35"/>
        <v>0</v>
      </c>
      <c r="AQ218" s="932">
        <f t="shared" si="35"/>
        <v>0</v>
      </c>
      <c r="AR218" s="927">
        <f t="shared" si="35"/>
        <v>0</v>
      </c>
      <c r="AS218" s="931">
        <f t="shared" si="35"/>
        <v>0</v>
      </c>
      <c r="AT218" s="933"/>
      <c r="AU218" s="598"/>
      <c r="AV218" s="598"/>
      <c r="CG218" s="582"/>
      <c r="CH218" s="582"/>
      <c r="CI218" s="582"/>
      <c r="CJ218" s="582"/>
      <c r="CK218" s="582"/>
      <c r="CL218" s="582"/>
      <c r="CM218" s="582"/>
      <c r="CN218" s="582"/>
    </row>
    <row r="219" spans="1:92" x14ac:dyDescent="0.2">
      <c r="A219" s="1608" t="s">
        <v>249</v>
      </c>
      <c r="B219" s="934" t="s">
        <v>23</v>
      </c>
      <c r="C219" s="935">
        <f t="shared" ref="C219:C227" si="36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</row>
    <row r="220" spans="1:92" x14ac:dyDescent="0.2">
      <c r="A220" s="1608"/>
      <c r="B220" s="939" t="s">
        <v>169</v>
      </c>
      <c r="C220" s="651">
        <f t="shared" si="36"/>
        <v>0</v>
      </c>
      <c r="D220" s="936"/>
      <c r="E220" s="937">
        <f t="shared" ref="E220:E227" si="37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</row>
    <row r="221" spans="1:92" x14ac:dyDescent="0.2">
      <c r="A221" s="1608"/>
      <c r="B221" s="940" t="s">
        <v>170</v>
      </c>
      <c r="C221" s="648">
        <f t="shared" si="36"/>
        <v>1</v>
      </c>
      <c r="D221" s="936"/>
      <c r="E221" s="1108">
        <f t="shared" si="37"/>
        <v>1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>
        <v>1</v>
      </c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>
        <v>0</v>
      </c>
      <c r="AR221" s="617">
        <v>0</v>
      </c>
      <c r="AS221" s="617">
        <v>0</v>
      </c>
      <c r="AT221" s="739" t="s">
        <v>194</v>
      </c>
      <c r="AU221" s="598"/>
      <c r="AV221" s="598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</row>
    <row r="222" spans="1:92" x14ac:dyDescent="0.2">
      <c r="A222" s="1608"/>
      <c r="B222" s="940" t="s">
        <v>171</v>
      </c>
      <c r="C222" s="648">
        <f t="shared" si="36"/>
        <v>0</v>
      </c>
      <c r="D222" s="936"/>
      <c r="E222" s="1108">
        <f t="shared" si="37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</row>
    <row r="223" spans="1:92" x14ac:dyDescent="0.2">
      <c r="A223" s="1608"/>
      <c r="B223" s="940" t="s">
        <v>172</v>
      </c>
      <c r="C223" s="648">
        <f t="shared" si="36"/>
        <v>0</v>
      </c>
      <c r="D223" s="936"/>
      <c r="E223" s="1108">
        <f t="shared" si="37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</row>
    <row r="224" spans="1:92" x14ac:dyDescent="0.2">
      <c r="A224" s="1608"/>
      <c r="B224" s="940" t="s">
        <v>173</v>
      </c>
      <c r="C224" s="648">
        <f t="shared" si="36"/>
        <v>0</v>
      </c>
      <c r="D224" s="936"/>
      <c r="E224" s="1108">
        <f t="shared" si="37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</row>
    <row r="225" spans="1:92" x14ac:dyDescent="0.2">
      <c r="A225" s="1608"/>
      <c r="B225" s="940" t="s">
        <v>174</v>
      </c>
      <c r="C225" s="648">
        <f t="shared" si="36"/>
        <v>0</v>
      </c>
      <c r="D225" s="936"/>
      <c r="E225" s="1108">
        <f t="shared" si="37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</row>
    <row r="226" spans="1:92" x14ac:dyDescent="0.2">
      <c r="A226" s="1608"/>
      <c r="B226" s="940" t="s">
        <v>175</v>
      </c>
      <c r="C226" s="648">
        <f t="shared" si="36"/>
        <v>0</v>
      </c>
      <c r="D226" s="936"/>
      <c r="E226" s="1108">
        <f t="shared" si="37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</row>
    <row r="227" spans="1:92" x14ac:dyDescent="0.2">
      <c r="A227" s="1608"/>
      <c r="B227" s="942" t="s">
        <v>176</v>
      </c>
      <c r="C227" s="643">
        <f t="shared" si="36"/>
        <v>0</v>
      </c>
      <c r="D227" s="943"/>
      <c r="E227" s="1112">
        <f t="shared" si="37"/>
        <v>0</v>
      </c>
      <c r="F227" s="945"/>
      <c r="G227" s="810"/>
      <c r="H227" s="945"/>
      <c r="I227" s="810"/>
      <c r="J227" s="945"/>
      <c r="K227" s="810"/>
      <c r="L227" s="945"/>
      <c r="M227" s="810"/>
      <c r="N227" s="945"/>
      <c r="O227" s="810"/>
      <c r="P227" s="945"/>
      <c r="Q227" s="810"/>
      <c r="R227" s="945"/>
      <c r="S227" s="810"/>
      <c r="T227" s="945"/>
      <c r="U227" s="810"/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/>
      <c r="AR227" s="618"/>
      <c r="AS227" s="618"/>
      <c r="AT227" s="737" t="s">
        <v>194</v>
      </c>
      <c r="AU227" s="598"/>
      <c r="AV227" s="598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</row>
    <row r="228" spans="1:92" x14ac:dyDescent="0.2">
      <c r="A228" s="1609" t="s">
        <v>269</v>
      </c>
      <c r="B228" s="934" t="s">
        <v>23</v>
      </c>
      <c r="C228" s="935">
        <f t="shared" ref="C228:C236" si="38">SUM(D228+E228)</f>
        <v>4</v>
      </c>
      <c r="D228" s="935">
        <f t="shared" ref="D228:E236" si="39">SUM(F228+H228+J228+L228+N228+P228+R228+T228+V228+X228+Z228+AB228+AD228+AF228+AH228+AJ228+AL228)</f>
        <v>2</v>
      </c>
      <c r="E228" s="937">
        <f t="shared" si="39"/>
        <v>2</v>
      </c>
      <c r="F228" s="946"/>
      <c r="G228" s="947"/>
      <c r="H228" s="948"/>
      <c r="I228" s="947"/>
      <c r="J228" s="948"/>
      <c r="K228" s="802"/>
      <c r="L228" s="946"/>
      <c r="M228" s="947"/>
      <c r="N228" s="948">
        <v>1</v>
      </c>
      <c r="O228" s="949"/>
      <c r="P228" s="950"/>
      <c r="Q228" s="947">
        <v>1</v>
      </c>
      <c r="R228" s="948"/>
      <c r="S228" s="949"/>
      <c r="T228" s="950"/>
      <c r="U228" s="947"/>
      <c r="V228" s="948"/>
      <c r="W228" s="949">
        <v>1</v>
      </c>
      <c r="X228" s="950">
        <v>1</v>
      </c>
      <c r="Y228" s="947"/>
      <c r="Z228" s="948"/>
      <c r="AA228" s="949"/>
      <c r="AB228" s="950"/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>
        <v>0</v>
      </c>
      <c r="AR228" s="616">
        <v>0</v>
      </c>
      <c r="AS228" s="616">
        <v>0</v>
      </c>
      <c r="AT228" s="739" t="s">
        <v>194</v>
      </c>
      <c r="AU228" s="598"/>
      <c r="AV228" s="598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</row>
    <row r="229" spans="1:92" x14ac:dyDescent="0.2">
      <c r="A229" s="1610"/>
      <c r="B229" s="939" t="s">
        <v>169</v>
      </c>
      <c r="C229" s="651">
        <f t="shared" si="38"/>
        <v>0</v>
      </c>
      <c r="D229" s="651">
        <f t="shared" si="39"/>
        <v>0</v>
      </c>
      <c r="E229" s="937">
        <f t="shared" si="39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/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/>
      <c r="AR229" s="616"/>
      <c r="AS229" s="616"/>
      <c r="AT229" s="739" t="s">
        <v>194</v>
      </c>
      <c r="AU229" s="598"/>
      <c r="AV229" s="598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</row>
    <row r="230" spans="1:92" x14ac:dyDescent="0.2">
      <c r="A230" s="1610"/>
      <c r="B230" s="940" t="s">
        <v>170</v>
      </c>
      <c r="C230" s="648">
        <f t="shared" si="38"/>
        <v>16</v>
      </c>
      <c r="D230" s="648">
        <f t="shared" si="39"/>
        <v>7</v>
      </c>
      <c r="E230" s="1108">
        <f t="shared" si="39"/>
        <v>9</v>
      </c>
      <c r="F230" s="600"/>
      <c r="G230" s="602"/>
      <c r="H230" s="600"/>
      <c r="I230" s="602"/>
      <c r="J230" s="600"/>
      <c r="K230" s="602"/>
      <c r="L230" s="600"/>
      <c r="M230" s="602">
        <v>2</v>
      </c>
      <c r="N230" s="600">
        <v>3</v>
      </c>
      <c r="O230" s="952"/>
      <c r="P230" s="600"/>
      <c r="Q230" s="602"/>
      <c r="R230" s="834">
        <v>1</v>
      </c>
      <c r="S230" s="952">
        <v>2</v>
      </c>
      <c r="T230" s="600"/>
      <c r="U230" s="602">
        <v>4</v>
      </c>
      <c r="V230" s="834"/>
      <c r="W230" s="952"/>
      <c r="X230" s="600"/>
      <c r="Y230" s="602"/>
      <c r="Z230" s="834"/>
      <c r="AA230" s="952">
        <v>1</v>
      </c>
      <c r="AB230" s="600">
        <v>1</v>
      </c>
      <c r="AC230" s="602"/>
      <c r="AD230" s="834">
        <v>2</v>
      </c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>
        <v>6</v>
      </c>
      <c r="AO230" s="617">
        <v>6</v>
      </c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</row>
    <row r="231" spans="1:92" x14ac:dyDescent="0.2">
      <c r="A231" s="1610"/>
      <c r="B231" s="940" t="s">
        <v>171</v>
      </c>
      <c r="C231" s="648">
        <f t="shared" si="38"/>
        <v>2</v>
      </c>
      <c r="D231" s="648">
        <f t="shared" si="39"/>
        <v>1</v>
      </c>
      <c r="E231" s="1108">
        <f t="shared" si="39"/>
        <v>1</v>
      </c>
      <c r="F231" s="600"/>
      <c r="G231" s="602"/>
      <c r="H231" s="600"/>
      <c r="I231" s="602"/>
      <c r="J231" s="600"/>
      <c r="K231" s="602"/>
      <c r="L231" s="600"/>
      <c r="M231" s="602"/>
      <c r="N231" s="600"/>
      <c r="O231" s="952"/>
      <c r="P231" s="600"/>
      <c r="Q231" s="602"/>
      <c r="R231" s="834"/>
      <c r="S231" s="952"/>
      <c r="T231" s="600"/>
      <c r="U231" s="602"/>
      <c r="V231" s="834">
        <v>1</v>
      </c>
      <c r="W231" s="952"/>
      <c r="X231" s="600"/>
      <c r="Y231" s="602">
        <v>1</v>
      </c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>
        <v>0</v>
      </c>
      <c r="AR231" s="617">
        <v>0</v>
      </c>
      <c r="AS231" s="617">
        <v>0</v>
      </c>
      <c r="AT231" s="739" t="s">
        <v>194</v>
      </c>
      <c r="AU231" s="598"/>
      <c r="AV231" s="598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</row>
    <row r="232" spans="1:92" x14ac:dyDescent="0.2">
      <c r="A232" s="1610"/>
      <c r="B232" s="940" t="s">
        <v>172</v>
      </c>
      <c r="C232" s="648">
        <f t="shared" si="38"/>
        <v>0</v>
      </c>
      <c r="D232" s="648">
        <f t="shared" si="39"/>
        <v>0</v>
      </c>
      <c r="E232" s="1108">
        <f t="shared" si="39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</row>
    <row r="233" spans="1:92" x14ac:dyDescent="0.2">
      <c r="A233" s="1610"/>
      <c r="B233" s="940" t="s">
        <v>173</v>
      </c>
      <c r="C233" s="648">
        <f t="shared" si="38"/>
        <v>0</v>
      </c>
      <c r="D233" s="648">
        <f t="shared" si="39"/>
        <v>0</v>
      </c>
      <c r="E233" s="1108">
        <f t="shared" si="39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</row>
    <row r="234" spans="1:92" x14ac:dyDescent="0.2">
      <c r="A234" s="1610"/>
      <c r="B234" s="940" t="s">
        <v>174</v>
      </c>
      <c r="C234" s="648">
        <f t="shared" si="38"/>
        <v>0</v>
      </c>
      <c r="D234" s="648">
        <f t="shared" si="39"/>
        <v>0</v>
      </c>
      <c r="E234" s="1108">
        <f t="shared" si="39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</row>
    <row r="235" spans="1:92" x14ac:dyDescent="0.2">
      <c r="A235" s="1610"/>
      <c r="B235" s="940" t="s">
        <v>175</v>
      </c>
      <c r="C235" s="648">
        <f t="shared" si="38"/>
        <v>0</v>
      </c>
      <c r="D235" s="648">
        <f t="shared" si="39"/>
        <v>0</v>
      </c>
      <c r="E235" s="1108">
        <f t="shared" si="39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</row>
    <row r="236" spans="1:92" x14ac:dyDescent="0.2">
      <c r="A236" s="1611"/>
      <c r="B236" s="942" t="s">
        <v>176</v>
      </c>
      <c r="C236" s="643">
        <f t="shared" si="38"/>
        <v>9</v>
      </c>
      <c r="D236" s="643">
        <f t="shared" si="39"/>
        <v>0</v>
      </c>
      <c r="E236" s="1112">
        <f t="shared" si="39"/>
        <v>9</v>
      </c>
      <c r="F236" s="691"/>
      <c r="G236" s="810"/>
      <c r="H236" s="691"/>
      <c r="I236" s="810"/>
      <c r="J236" s="691"/>
      <c r="K236" s="810"/>
      <c r="L236" s="691"/>
      <c r="M236" s="810"/>
      <c r="N236" s="691"/>
      <c r="O236" s="953">
        <v>1</v>
      </c>
      <c r="P236" s="691"/>
      <c r="Q236" s="810">
        <v>3</v>
      </c>
      <c r="R236" s="809"/>
      <c r="S236" s="953">
        <v>3</v>
      </c>
      <c r="T236" s="691"/>
      <c r="U236" s="810"/>
      <c r="V236" s="809"/>
      <c r="W236" s="953">
        <v>1</v>
      </c>
      <c r="X236" s="691"/>
      <c r="Y236" s="810"/>
      <c r="Z236" s="809"/>
      <c r="AA236" s="953">
        <v>1</v>
      </c>
      <c r="AB236" s="691"/>
      <c r="AC236" s="810"/>
      <c r="AD236" s="809"/>
      <c r="AE236" s="953"/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>
        <v>0</v>
      </c>
      <c r="AR236" s="618">
        <v>0</v>
      </c>
      <c r="AS236" s="618">
        <v>0</v>
      </c>
      <c r="AT236" s="737" t="s">
        <v>194</v>
      </c>
      <c r="AU236" s="598"/>
      <c r="AV236" s="598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</row>
    <row r="237" spans="1:92" ht="24.75" customHeight="1" x14ac:dyDescent="0.4">
      <c r="A237" s="954" t="s">
        <v>270</v>
      </c>
      <c r="B237" s="1087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CG237" s="582"/>
      <c r="CH237" s="582"/>
      <c r="CI237" s="582"/>
      <c r="CJ237" s="582"/>
      <c r="CK237" s="582"/>
      <c r="CL237" s="582"/>
      <c r="CM237" s="582"/>
      <c r="CN237" s="582"/>
    </row>
    <row r="238" spans="1:92" ht="14.25" customHeight="1" x14ac:dyDescent="0.2">
      <c r="A238" s="1408" t="s">
        <v>32</v>
      </c>
      <c r="B238" s="1410"/>
      <c r="C238" s="1549" t="s">
        <v>163</v>
      </c>
      <c r="D238" s="1612"/>
      <c r="E238" s="1514"/>
      <c r="F238" s="1422" t="s">
        <v>177</v>
      </c>
      <c r="G238" s="1423"/>
      <c r="H238" s="1423"/>
      <c r="I238" s="1423"/>
      <c r="J238" s="1423"/>
      <c r="K238" s="1423"/>
      <c r="L238" s="1423"/>
      <c r="M238" s="1423"/>
      <c r="N238" s="1423"/>
      <c r="O238" s="1423"/>
      <c r="P238" s="1423"/>
      <c r="Q238" s="1423"/>
      <c r="R238" s="1423"/>
      <c r="S238" s="1423"/>
      <c r="T238" s="1423"/>
      <c r="U238" s="1423"/>
      <c r="V238" s="1423"/>
      <c r="W238" s="1423"/>
      <c r="X238" s="1423"/>
      <c r="Y238" s="1423"/>
      <c r="Z238" s="1423"/>
      <c r="AA238" s="1423"/>
      <c r="AB238" s="1423"/>
      <c r="AC238" s="1423"/>
      <c r="AD238" s="1423"/>
      <c r="AE238" s="1423"/>
      <c r="AF238" s="1423"/>
      <c r="AG238" s="1423"/>
      <c r="AH238" s="1423"/>
      <c r="AI238" s="1423"/>
      <c r="AJ238" s="1423"/>
      <c r="AK238" s="1423"/>
      <c r="AL238" s="1423"/>
      <c r="AM238" s="1423"/>
      <c r="AN238" s="1423"/>
      <c r="AO238" s="1614"/>
      <c r="AP238" s="1431" t="s">
        <v>249</v>
      </c>
      <c r="AQ238" s="1425" t="s">
        <v>165</v>
      </c>
      <c r="AR238" s="1425" t="s">
        <v>265</v>
      </c>
      <c r="AS238" s="1425" t="s">
        <v>187</v>
      </c>
      <c r="AT238" s="838"/>
      <c r="AU238" s="590"/>
      <c r="AV238" s="590"/>
      <c r="CG238" s="582"/>
      <c r="CH238" s="582"/>
      <c r="CI238" s="582"/>
      <c r="CJ238" s="582"/>
      <c r="CK238" s="582"/>
      <c r="CL238" s="582"/>
      <c r="CM238" s="582"/>
      <c r="CN238" s="582"/>
    </row>
    <row r="239" spans="1:92" x14ac:dyDescent="0.2">
      <c r="A239" s="1419"/>
      <c r="B239" s="1420"/>
      <c r="C239" s="1550"/>
      <c r="D239" s="1613"/>
      <c r="E239" s="1518"/>
      <c r="F239" s="1414" t="s">
        <v>178</v>
      </c>
      <c r="G239" s="1428"/>
      <c r="H239" s="1414" t="s">
        <v>179</v>
      </c>
      <c r="I239" s="1428"/>
      <c r="J239" s="1414" t="s">
        <v>180</v>
      </c>
      <c r="K239" s="1428"/>
      <c r="L239" s="1414" t="s">
        <v>101</v>
      </c>
      <c r="M239" s="1428"/>
      <c r="N239" s="1414" t="s">
        <v>57</v>
      </c>
      <c r="O239" s="1428"/>
      <c r="P239" s="1414" t="s">
        <v>8</v>
      </c>
      <c r="Q239" s="1428"/>
      <c r="R239" s="1414" t="s">
        <v>59</v>
      </c>
      <c r="S239" s="1415"/>
      <c r="T239" s="1414" t="s">
        <v>60</v>
      </c>
      <c r="U239" s="1415"/>
      <c r="V239" s="1414" t="s">
        <v>61</v>
      </c>
      <c r="W239" s="1415"/>
      <c r="X239" s="1414" t="s">
        <v>62</v>
      </c>
      <c r="Y239" s="1415"/>
      <c r="Z239" s="1414" t="s">
        <v>63</v>
      </c>
      <c r="AA239" s="1415"/>
      <c r="AB239" s="1414" t="s">
        <v>64</v>
      </c>
      <c r="AC239" s="1415"/>
      <c r="AD239" s="1414" t="s">
        <v>65</v>
      </c>
      <c r="AE239" s="1415"/>
      <c r="AF239" s="1414" t="s">
        <v>66</v>
      </c>
      <c r="AG239" s="1415"/>
      <c r="AH239" s="1414" t="s">
        <v>67</v>
      </c>
      <c r="AI239" s="1415"/>
      <c r="AJ239" s="1414" t="s">
        <v>68</v>
      </c>
      <c r="AK239" s="1415"/>
      <c r="AL239" s="1414" t="s">
        <v>69</v>
      </c>
      <c r="AM239" s="1415"/>
      <c r="AN239" s="1414" t="s">
        <v>70</v>
      </c>
      <c r="AO239" s="1428"/>
      <c r="AP239" s="1432"/>
      <c r="AQ239" s="1426"/>
      <c r="AR239" s="1434"/>
      <c r="AS239" s="1434"/>
      <c r="AT239" s="957"/>
      <c r="AU239" s="590"/>
      <c r="AV239" s="590"/>
      <c r="CG239" s="582"/>
      <c r="CH239" s="582"/>
      <c r="CI239" s="582"/>
      <c r="CJ239" s="582"/>
      <c r="CK239" s="582"/>
      <c r="CL239" s="582"/>
      <c r="CM239" s="582"/>
      <c r="CN239" s="582"/>
    </row>
    <row r="240" spans="1:92" x14ac:dyDescent="0.2">
      <c r="A240" s="1411"/>
      <c r="B240" s="1413"/>
      <c r="C240" s="1100" t="s">
        <v>149</v>
      </c>
      <c r="D240" s="1100" t="s">
        <v>30</v>
      </c>
      <c r="E240" s="1092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433"/>
      <c r="AQ240" s="1427"/>
      <c r="AR240" s="1435"/>
      <c r="AS240" s="1435"/>
      <c r="AT240" s="957"/>
      <c r="AU240" s="590"/>
      <c r="AV240" s="598"/>
      <c r="CG240" s="582"/>
      <c r="CH240" s="582"/>
      <c r="CI240" s="582"/>
      <c r="CJ240" s="582"/>
      <c r="CK240" s="582"/>
      <c r="CL240" s="582"/>
      <c r="CM240" s="582"/>
      <c r="CN240" s="582"/>
    </row>
    <row r="241" spans="1:92" x14ac:dyDescent="0.2">
      <c r="A241" s="1615" t="s">
        <v>102</v>
      </c>
      <c r="B241" s="1615"/>
      <c r="C241" s="639">
        <f t="shared" ref="C241:C247" si="40">SUM(D241+E241)</f>
        <v>2</v>
      </c>
      <c r="D241" s="639">
        <f t="shared" ref="D241:E243" si="41">SUM(F241+H241+J241+L241+N241+P241+R241+T241+V241+X241+Z241+AB241+AD241+AF241+AH241+AJ241+AL241+AN241)</f>
        <v>1</v>
      </c>
      <c r="E241" s="639">
        <f t="shared" si="41"/>
        <v>1</v>
      </c>
      <c r="F241" s="592"/>
      <c r="G241" s="592"/>
      <c r="H241" s="592"/>
      <c r="I241" s="592"/>
      <c r="J241" s="681"/>
      <c r="K241" s="640"/>
      <c r="L241" s="592"/>
      <c r="M241" s="592"/>
      <c r="N241" s="592"/>
      <c r="O241" s="592"/>
      <c r="P241" s="640"/>
      <c r="Q241" s="960"/>
      <c r="R241" s="592"/>
      <c r="S241" s="592"/>
      <c r="T241" s="592">
        <v>1</v>
      </c>
      <c r="U241" s="592"/>
      <c r="V241" s="592"/>
      <c r="W241" s="592"/>
      <c r="X241" s="592"/>
      <c r="Y241" s="592">
        <v>1</v>
      </c>
      <c r="Z241" s="592"/>
      <c r="AA241" s="592"/>
      <c r="AB241" s="592"/>
      <c r="AC241" s="592"/>
      <c r="AD241" s="592"/>
      <c r="AE241" s="592"/>
      <c r="AF241" s="592"/>
      <c r="AG241" s="592"/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/>
      <c r="AR241" s="640"/>
      <c r="AS241" s="640"/>
      <c r="AT241" s="739" t="s">
        <v>194</v>
      </c>
      <c r="AU241" s="598"/>
      <c r="AV241" s="598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</row>
    <row r="242" spans="1:92" ht="15" thickBot="1" x14ac:dyDescent="0.25">
      <c r="A242" s="1416" t="s">
        <v>166</v>
      </c>
      <c r="B242" s="1416"/>
      <c r="C242" s="653">
        <f t="shared" si="40"/>
        <v>0</v>
      </c>
      <c r="D242" s="653">
        <f t="shared" si="41"/>
        <v>0</v>
      </c>
      <c r="E242" s="653">
        <f t="shared" si="41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</row>
    <row r="243" spans="1:92" ht="15" thickTop="1" x14ac:dyDescent="0.2">
      <c r="A243" s="1417" t="s">
        <v>271</v>
      </c>
      <c r="B243" s="1418"/>
      <c r="C243" s="963">
        <f t="shared" si="40"/>
        <v>0</v>
      </c>
      <c r="D243" s="963">
        <f t="shared" si="41"/>
        <v>0</v>
      </c>
      <c r="E243" s="963">
        <f t="shared" si="41"/>
        <v>0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/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</row>
    <row r="244" spans="1:92" ht="23.25" customHeight="1" thickBot="1" x14ac:dyDescent="0.25">
      <c r="A244" s="1606" t="s">
        <v>272</v>
      </c>
      <c r="B244" s="1607"/>
      <c r="C244" s="968">
        <f t="shared" si="40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CG244" s="582"/>
      <c r="CH244" s="582">
        <v>0</v>
      </c>
      <c r="CI244" s="582"/>
      <c r="CJ244" s="582"/>
      <c r="CK244" s="582"/>
      <c r="CL244" s="582"/>
      <c r="CM244" s="582"/>
      <c r="CN244" s="582"/>
    </row>
    <row r="245" spans="1:92" ht="15" thickTop="1" x14ac:dyDescent="0.2">
      <c r="A245" s="1406" t="s">
        <v>273</v>
      </c>
      <c r="B245" s="651" t="s">
        <v>274</v>
      </c>
      <c r="C245" s="651">
        <f t="shared" si="40"/>
        <v>0</v>
      </c>
      <c r="D245" s="651">
        <f t="shared" ref="D245:E247" si="42">SUM(F245+H245+J245+L245+N245+P245+R245+T245+V245+X245+Z245+AB245+AD245+AF245+AH245+AJ245+AL245+AN245)</f>
        <v>0</v>
      </c>
      <c r="E245" s="651">
        <f t="shared" si="42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</row>
    <row r="246" spans="1:92" x14ac:dyDescent="0.2">
      <c r="A246" s="1406"/>
      <c r="B246" s="648" t="s">
        <v>275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</row>
    <row r="247" spans="1:92" x14ac:dyDescent="0.2">
      <c r="A247" s="1407"/>
      <c r="B247" s="643" t="s">
        <v>276</v>
      </c>
      <c r="C247" s="643">
        <f t="shared" si="40"/>
        <v>0</v>
      </c>
      <c r="D247" s="643">
        <f t="shared" si="42"/>
        <v>0</v>
      </c>
      <c r="E247" s="643">
        <f t="shared" si="42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</row>
    <row r="248" spans="1:92" x14ac:dyDescent="0.2">
      <c r="A248" s="954" t="s">
        <v>277</v>
      </c>
      <c r="B248" s="1087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CG248" s="582"/>
      <c r="CH248" s="582"/>
      <c r="CI248" s="582"/>
      <c r="CJ248" s="582"/>
      <c r="CK248" s="582"/>
      <c r="CL248" s="582"/>
      <c r="CM248" s="582"/>
      <c r="CN248" s="582"/>
    </row>
    <row r="249" spans="1:92" x14ac:dyDescent="0.2">
      <c r="A249" s="1408" t="s">
        <v>32</v>
      </c>
      <c r="B249" s="1410"/>
      <c r="C249" s="1421" t="s">
        <v>163</v>
      </c>
      <c r="D249" s="1421"/>
      <c r="E249" s="1421"/>
      <c r="F249" s="1422" t="s">
        <v>152</v>
      </c>
      <c r="G249" s="1423"/>
      <c r="H249" s="1423"/>
      <c r="I249" s="1423"/>
      <c r="J249" s="1423"/>
      <c r="K249" s="1423"/>
      <c r="L249" s="1423"/>
      <c r="M249" s="1423"/>
      <c r="N249" s="1423"/>
      <c r="O249" s="1423"/>
      <c r="P249" s="1423"/>
      <c r="Q249" s="1423"/>
      <c r="R249" s="1423"/>
      <c r="S249" s="1423"/>
      <c r="T249" s="1423"/>
      <c r="U249" s="1423"/>
      <c r="V249" s="1423"/>
      <c r="W249" s="1423"/>
      <c r="X249" s="1423"/>
      <c r="Y249" s="1423"/>
      <c r="Z249" s="1423"/>
      <c r="AA249" s="1423"/>
      <c r="AB249" s="1423"/>
      <c r="AC249" s="1423"/>
      <c r="AD249" s="1423"/>
      <c r="AE249" s="1423"/>
      <c r="AF249" s="1423"/>
      <c r="AG249" s="1424"/>
      <c r="AH249" s="1425" t="s">
        <v>165</v>
      </c>
      <c r="AI249" s="1425" t="s">
        <v>251</v>
      </c>
      <c r="AJ249" s="1410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CG249" s="582"/>
      <c r="CH249" s="582"/>
      <c r="CI249" s="582"/>
      <c r="CJ249" s="582"/>
      <c r="CK249" s="582"/>
      <c r="CL249" s="582"/>
      <c r="CM249" s="582"/>
      <c r="CN249" s="582"/>
    </row>
    <row r="250" spans="1:92" x14ac:dyDescent="0.2">
      <c r="A250" s="1419"/>
      <c r="B250" s="1420"/>
      <c r="C250" s="1421"/>
      <c r="D250" s="1421"/>
      <c r="E250" s="1421"/>
      <c r="F250" s="1414" t="s">
        <v>57</v>
      </c>
      <c r="G250" s="1428"/>
      <c r="H250" s="1414" t="s">
        <v>8</v>
      </c>
      <c r="I250" s="1428"/>
      <c r="J250" s="1414" t="s">
        <v>59</v>
      </c>
      <c r="K250" s="1415"/>
      <c r="L250" s="1414" t="s">
        <v>60</v>
      </c>
      <c r="M250" s="1415"/>
      <c r="N250" s="1414" t="s">
        <v>61</v>
      </c>
      <c r="O250" s="1415"/>
      <c r="P250" s="1414" t="s">
        <v>62</v>
      </c>
      <c r="Q250" s="1415"/>
      <c r="R250" s="1414" t="s">
        <v>63</v>
      </c>
      <c r="S250" s="1415"/>
      <c r="T250" s="1414" t="s">
        <v>64</v>
      </c>
      <c r="U250" s="1415"/>
      <c r="V250" s="1414" t="s">
        <v>65</v>
      </c>
      <c r="W250" s="1415"/>
      <c r="X250" s="1414" t="s">
        <v>66</v>
      </c>
      <c r="Y250" s="1415"/>
      <c r="Z250" s="1414" t="s">
        <v>67</v>
      </c>
      <c r="AA250" s="1415"/>
      <c r="AB250" s="1414" t="s">
        <v>68</v>
      </c>
      <c r="AC250" s="1415"/>
      <c r="AD250" s="1414" t="s">
        <v>69</v>
      </c>
      <c r="AE250" s="1415"/>
      <c r="AF250" s="1414" t="s">
        <v>70</v>
      </c>
      <c r="AG250" s="1415"/>
      <c r="AH250" s="1426"/>
      <c r="AI250" s="1426"/>
      <c r="AJ250" s="1420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CG250" s="582"/>
      <c r="CH250" s="582"/>
      <c r="CI250" s="582"/>
      <c r="CJ250" s="582"/>
      <c r="CK250" s="582"/>
      <c r="CL250" s="582"/>
      <c r="CM250" s="582"/>
      <c r="CN250" s="582"/>
    </row>
    <row r="251" spans="1:92" x14ac:dyDescent="0.2">
      <c r="A251" s="1411"/>
      <c r="B251" s="1413"/>
      <c r="C251" s="1100" t="s">
        <v>149</v>
      </c>
      <c r="D251" s="1100" t="s">
        <v>30</v>
      </c>
      <c r="E251" s="1092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427"/>
      <c r="AI251" s="1427"/>
      <c r="AJ251" s="1413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CG251" s="582"/>
      <c r="CH251" s="582"/>
      <c r="CI251" s="582"/>
      <c r="CJ251" s="582"/>
      <c r="CK251" s="582"/>
      <c r="CL251" s="582"/>
      <c r="CM251" s="582"/>
      <c r="CN251" s="582"/>
    </row>
    <row r="252" spans="1:92" ht="15" thickBot="1" x14ac:dyDescent="0.25">
      <c r="A252" s="1402" t="s">
        <v>102</v>
      </c>
      <c r="B252" s="1402"/>
      <c r="C252" s="892">
        <f>SUM(D252+E252)</f>
        <v>0</v>
      </c>
      <c r="D252" s="892">
        <f t="shared" ref="D252:E254" si="43">SUM(F252+H252+J252+L252+N252+P252+R252+T252+V252+X252+Z252+AB252+AD252+AF252)</f>
        <v>0</v>
      </c>
      <c r="E252" s="877">
        <f t="shared" si="43"/>
        <v>0</v>
      </c>
      <c r="F252" s="961"/>
      <c r="G252" s="961"/>
      <c r="H252" s="961"/>
      <c r="I252" s="961"/>
      <c r="J252" s="961"/>
      <c r="K252" s="961"/>
      <c r="L252" s="961"/>
      <c r="M252" s="961"/>
      <c r="N252" s="961"/>
      <c r="O252" s="961"/>
      <c r="P252" s="961"/>
      <c r="Q252" s="961"/>
      <c r="R252" s="961"/>
      <c r="S252" s="961"/>
      <c r="T252" s="961"/>
      <c r="U252" s="961"/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/>
      <c r="AI252" s="867"/>
      <c r="AJ252" s="981"/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CG252" s="582"/>
      <c r="CH252" s="582"/>
      <c r="CI252" s="582"/>
      <c r="CJ252" s="582">
        <v>0</v>
      </c>
      <c r="CK252" s="582"/>
      <c r="CL252" s="582"/>
      <c r="CM252" s="582"/>
      <c r="CN252" s="582"/>
    </row>
    <row r="253" spans="1:92" ht="15.75" thickTop="1" thickBot="1" x14ac:dyDescent="0.25">
      <c r="A253" s="1403" t="s">
        <v>166</v>
      </c>
      <c r="B253" s="1403"/>
      <c r="C253" s="983">
        <f>SUM(D253+E253)</f>
        <v>0</v>
      </c>
      <c r="D253" s="983">
        <f t="shared" si="43"/>
        <v>0</v>
      </c>
      <c r="E253" s="984">
        <f t="shared" si="43"/>
        <v>0</v>
      </c>
      <c r="F253" s="985"/>
      <c r="G253" s="985"/>
      <c r="H253" s="985"/>
      <c r="I253" s="985"/>
      <c r="J253" s="985"/>
      <c r="K253" s="985"/>
      <c r="L253" s="985"/>
      <c r="M253" s="985"/>
      <c r="N253" s="985"/>
      <c r="O253" s="985"/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/>
      <c r="AI253" s="986"/>
      <c r="AJ253" s="987"/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CG253" s="582"/>
      <c r="CH253" s="582"/>
      <c r="CI253" s="582"/>
      <c r="CJ253" s="582">
        <v>0</v>
      </c>
      <c r="CK253" s="582"/>
      <c r="CL253" s="582"/>
      <c r="CM253" s="582"/>
      <c r="CN253" s="582"/>
    </row>
    <row r="254" spans="1:92" ht="15" thickTop="1" x14ac:dyDescent="0.2">
      <c r="A254" s="1404" t="s">
        <v>55</v>
      </c>
      <c r="B254" s="1404"/>
      <c r="C254" s="690">
        <f>SUM(D254+E254)</f>
        <v>0</v>
      </c>
      <c r="D254" s="690">
        <f t="shared" si="43"/>
        <v>0</v>
      </c>
      <c r="E254" s="857">
        <f t="shared" si="43"/>
        <v>0</v>
      </c>
      <c r="F254" s="964"/>
      <c r="G254" s="964"/>
      <c r="H254" s="964"/>
      <c r="I254" s="964"/>
      <c r="J254" s="964"/>
      <c r="K254" s="964"/>
      <c r="L254" s="964"/>
      <c r="M254" s="964"/>
      <c r="N254" s="964"/>
      <c r="O254" s="964"/>
      <c r="P254" s="964"/>
      <c r="Q254" s="964"/>
      <c r="R254" s="964"/>
      <c r="S254" s="964"/>
      <c r="T254" s="964"/>
      <c r="U254" s="964"/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/>
      <c r="AI254" s="656"/>
      <c r="AJ254" s="988"/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CG254" s="582"/>
      <c r="CH254" s="582"/>
      <c r="CI254" s="582"/>
      <c r="CJ254" s="582">
        <v>0</v>
      </c>
      <c r="CK254" s="582"/>
      <c r="CL254" s="582"/>
      <c r="CM254" s="582"/>
      <c r="CN254" s="582"/>
    </row>
    <row r="255" spans="1:92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</row>
    <row r="256" spans="1:92" x14ac:dyDescent="0.2">
      <c r="A256" s="1405" t="s">
        <v>279</v>
      </c>
      <c r="B256" s="1408" t="s">
        <v>280</v>
      </c>
      <c r="C256" s="1409"/>
      <c r="D256" s="1410"/>
      <c r="E256" s="1411" t="s">
        <v>281</v>
      </c>
      <c r="F256" s="1412"/>
      <c r="G256" s="1412"/>
      <c r="H256" s="1412"/>
      <c r="I256" s="1412"/>
      <c r="J256" s="1412"/>
      <c r="K256" s="1412"/>
      <c r="L256" s="1412"/>
      <c r="M256" s="1412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</row>
    <row r="257" spans="1:48" x14ac:dyDescent="0.2">
      <c r="A257" s="1406"/>
      <c r="B257" s="1411"/>
      <c r="C257" s="1412"/>
      <c r="D257" s="1413"/>
      <c r="E257" s="1414" t="s">
        <v>99</v>
      </c>
      <c r="F257" s="1415"/>
      <c r="G257" s="1414" t="s">
        <v>100</v>
      </c>
      <c r="H257" s="1415"/>
      <c r="I257" s="1414" t="s">
        <v>101</v>
      </c>
      <c r="J257" s="1415"/>
      <c r="K257" s="1414" t="s">
        <v>57</v>
      </c>
      <c r="L257" s="1415"/>
      <c r="M257" s="1414" t="s">
        <v>8</v>
      </c>
      <c r="N257" s="1415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</row>
    <row r="258" spans="1:48" x14ac:dyDescent="0.2">
      <c r="A258" s="1407"/>
      <c r="B258" s="1088" t="s">
        <v>149</v>
      </c>
      <c r="C258" s="1092" t="s">
        <v>30</v>
      </c>
      <c r="D258" s="1089" t="s">
        <v>48</v>
      </c>
      <c r="E258" s="924" t="s">
        <v>30</v>
      </c>
      <c r="F258" s="1091" t="s">
        <v>48</v>
      </c>
      <c r="G258" s="924" t="s">
        <v>30</v>
      </c>
      <c r="H258" s="1091" t="s">
        <v>48</v>
      </c>
      <c r="I258" s="924" t="s">
        <v>30</v>
      </c>
      <c r="J258" s="1091" t="s">
        <v>48</v>
      </c>
      <c r="K258" s="924" t="s">
        <v>30</v>
      </c>
      <c r="L258" s="1091" t="s">
        <v>48</v>
      </c>
      <c r="M258" s="924" t="s">
        <v>30</v>
      </c>
      <c r="N258" s="1091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</row>
    <row r="259" spans="1:48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</row>
    <row r="260" spans="1:48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</row>
    <row r="261" spans="1:48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</row>
    <row r="287" spans="1:2" hidden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307</v>
      </c>
      <c r="B287" s="1002">
        <f>SUM(CG8:CN254)</f>
        <v>0</v>
      </c>
    </row>
  </sheetData>
  <mergeCells count="421"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55:B55"/>
    <mergeCell ref="A56:B56"/>
    <mergeCell ref="A49:B49"/>
    <mergeCell ref="A57:B57"/>
    <mergeCell ref="A34:B34"/>
    <mergeCell ref="A35:B35"/>
    <mergeCell ref="A32:B33"/>
    <mergeCell ref="C32:C33"/>
    <mergeCell ref="D32:L32"/>
    <mergeCell ref="A36:B36"/>
    <mergeCell ref="A37:A41"/>
    <mergeCell ref="A42:A43"/>
    <mergeCell ref="A79:B79"/>
    <mergeCell ref="A80:A84"/>
    <mergeCell ref="AB87:AC87"/>
    <mergeCell ref="AD87:AE87"/>
    <mergeCell ref="AF87:AG8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F86:AG86"/>
    <mergeCell ref="C66:E67"/>
    <mergeCell ref="F66:AG66"/>
    <mergeCell ref="F67:G67"/>
    <mergeCell ref="H67:I67"/>
    <mergeCell ref="J67:K67"/>
    <mergeCell ref="L67:M67"/>
    <mergeCell ref="N67:O67"/>
    <mergeCell ref="A105:B105"/>
    <mergeCell ref="A101:A104"/>
    <mergeCell ref="A106:B106"/>
    <mergeCell ref="B146:C146"/>
    <mergeCell ref="B147:C147"/>
    <mergeCell ref="B148:C148"/>
    <mergeCell ref="B138:C138"/>
    <mergeCell ref="B139:C139"/>
    <mergeCell ref="B142:C142"/>
    <mergeCell ref="B143:C143"/>
    <mergeCell ref="B144:C144"/>
    <mergeCell ref="B145:C145"/>
    <mergeCell ref="A123:A126"/>
    <mergeCell ref="A127:A130"/>
    <mergeCell ref="A110:A112"/>
    <mergeCell ref="A114:A117"/>
    <mergeCell ref="A119:B119"/>
    <mergeCell ref="A118:B118"/>
    <mergeCell ref="A113:B113"/>
    <mergeCell ref="A108:B109"/>
    <mergeCell ref="C108:E108"/>
    <mergeCell ref="A244:B244"/>
    <mergeCell ref="A241:B241"/>
    <mergeCell ref="A242:B242"/>
    <mergeCell ref="A243:B243"/>
    <mergeCell ref="A245:A247"/>
    <mergeCell ref="A218:B218"/>
    <mergeCell ref="T208:U208"/>
    <mergeCell ref="C207:E208"/>
    <mergeCell ref="J202:K202"/>
    <mergeCell ref="L202:M202"/>
    <mergeCell ref="A204:A205"/>
    <mergeCell ref="R208:S208"/>
    <mergeCell ref="A219:A227"/>
    <mergeCell ref="A228:A236"/>
    <mergeCell ref="A238:B240"/>
    <mergeCell ref="C238:E239"/>
    <mergeCell ref="F238:AO238"/>
    <mergeCell ref="AL239:AM239"/>
    <mergeCell ref="AN239:AO239"/>
    <mergeCell ref="V208:W208"/>
    <mergeCell ref="X208:Y208"/>
    <mergeCell ref="Z208:AA208"/>
    <mergeCell ref="AB208:AC208"/>
    <mergeCell ref="AD208:AE208"/>
    <mergeCell ref="AH86:AJ86"/>
    <mergeCell ref="F87:G87"/>
    <mergeCell ref="H87:I87"/>
    <mergeCell ref="J87:K87"/>
    <mergeCell ref="L87:M87"/>
    <mergeCell ref="N87:O87"/>
    <mergeCell ref="P87:Q87"/>
    <mergeCell ref="R87:S87"/>
    <mergeCell ref="H108:I108"/>
    <mergeCell ref="J108:K108"/>
    <mergeCell ref="L108:M108"/>
    <mergeCell ref="N108:P108"/>
    <mergeCell ref="AH87:AH88"/>
    <mergeCell ref="AI87:AI88"/>
    <mergeCell ref="AJ87:AJ88"/>
    <mergeCell ref="F108:G108"/>
    <mergeCell ref="Q108:R108"/>
    <mergeCell ref="S108:T108"/>
    <mergeCell ref="U108:V108"/>
    <mergeCell ref="W108:X108"/>
    <mergeCell ref="Y108:Z108"/>
    <mergeCell ref="A100:B100"/>
    <mergeCell ref="A97:A99"/>
    <mergeCell ref="A89:B89"/>
    <mergeCell ref="A86:B88"/>
    <mergeCell ref="C86:E87"/>
    <mergeCell ref="T87:U87"/>
    <mergeCell ref="V87:W87"/>
    <mergeCell ref="X87:Y87"/>
    <mergeCell ref="Z87:AA87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199:C199"/>
    <mergeCell ref="A200:C200"/>
    <mergeCell ref="A202:B203"/>
    <mergeCell ref="C202:E202"/>
    <mergeCell ref="F202:G202"/>
    <mergeCell ref="H202:I202"/>
    <mergeCell ref="A161:C161"/>
    <mergeCell ref="A162:C162"/>
    <mergeCell ref="A165:C165"/>
    <mergeCell ref="A166:C166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63:C163"/>
    <mergeCell ref="A164:C164"/>
    <mergeCell ref="A168:C169"/>
    <mergeCell ref="AF208:AG208"/>
    <mergeCell ref="AH208:AI208"/>
    <mergeCell ref="AJ208:AK208"/>
    <mergeCell ref="A44:B44"/>
    <mergeCell ref="A50:B50"/>
    <mergeCell ref="A52:B54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6:B68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N121:O121"/>
    <mergeCell ref="AO134:AO135"/>
    <mergeCell ref="AP134:AP135"/>
    <mergeCell ref="A121:B122"/>
    <mergeCell ref="C121:E121"/>
    <mergeCell ref="F121:G121"/>
    <mergeCell ref="H121:I121"/>
    <mergeCell ref="J121:K121"/>
    <mergeCell ref="L121:M121"/>
    <mergeCell ref="O134:P134"/>
    <mergeCell ref="Q134:R134"/>
    <mergeCell ref="S134:T134"/>
    <mergeCell ref="A134:C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U134:V134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150:A152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A176:A183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F208:G208"/>
    <mergeCell ref="H208:I208"/>
    <mergeCell ref="J208:K208"/>
    <mergeCell ref="L208:M208"/>
    <mergeCell ref="N208:O208"/>
    <mergeCell ref="P208:Q208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P238:AP240"/>
    <mergeCell ref="A215:B217"/>
    <mergeCell ref="C215:E216"/>
    <mergeCell ref="F215:AM215"/>
    <mergeCell ref="AN215:AP215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  <dataValidation allowBlank="1" showInputMessage="1" showErrorMessage="1" errorTitle="ERROR" error="Por favor ingrese solo Números." sqref="A97:A99 A110:A112"/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abSelected="1" workbookViewId="0">
      <selection activeCell="E2" sqref="E2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16384" width="11.42578125" style="568"/>
  </cols>
  <sheetData>
    <row r="1" spans="1:92" x14ac:dyDescent="0.2">
      <c r="A1" s="567" t="s">
        <v>0</v>
      </c>
    </row>
    <row r="2" spans="1:92" x14ac:dyDescent="0.2">
      <c r="A2" s="567" t="str">
        <f>CONCATENATE("COMUNA: ",[12]NOMBRE!B2," - ","( ",[12]NOMBRE!C2,[12]NOMBRE!D2,[12]NOMBRE!E2,[12]NOMBRE!F2,[12]NOMBRE!G2," )")</f>
        <v>COMUNA: Linares - ( 07401 )</v>
      </c>
    </row>
    <row r="3" spans="1:92" x14ac:dyDescent="0.2">
      <c r="A3" s="567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</row>
    <row r="4" spans="1:92" x14ac:dyDescent="0.2">
      <c r="A4" s="567" t="str">
        <f>CONCATENATE("MES: ",[12]NOMBRE!B6," - ","( ",[12]NOMBRE!C6,[12]NOMBRE!D6," )")</f>
        <v>MES: DICIEMBRE - ( 12 )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</row>
    <row r="5" spans="1:92" x14ac:dyDescent="0.2">
      <c r="A5" s="567" t="str">
        <f>CONCATENATE("AÑO: ",[12]NOMBRE!B7)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</row>
    <row r="6" spans="1:92" ht="15" x14ac:dyDescent="0.2">
      <c r="A6" s="1546" t="s">
        <v>1</v>
      </c>
      <c r="B6" s="1546"/>
      <c r="C6" s="1546"/>
      <c r="D6" s="1546"/>
      <c r="E6" s="1546"/>
      <c r="F6" s="1546"/>
      <c r="G6" s="1546"/>
      <c r="H6" s="1546"/>
      <c r="I6" s="1546"/>
      <c r="J6" s="1546"/>
      <c r="K6" s="1546"/>
      <c r="L6" s="1546"/>
      <c r="M6" s="1546"/>
      <c r="N6" s="1546"/>
      <c r="O6" s="1546"/>
      <c r="P6" s="1546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</row>
    <row r="7" spans="1:92" ht="15" x14ac:dyDescent="0.2">
      <c r="A7" s="1133"/>
      <c r="B7" s="1133"/>
      <c r="C7" s="1133"/>
      <c r="D7" s="1133"/>
      <c r="E7" s="1133"/>
      <c r="F7" s="1133"/>
      <c r="G7" s="1133"/>
      <c r="H7" s="1133"/>
      <c r="I7" s="1133"/>
      <c r="J7" s="1133"/>
      <c r="K7" s="1133"/>
      <c r="L7" s="1133"/>
      <c r="M7" s="1133"/>
      <c r="N7" s="1133"/>
      <c r="O7" s="1133"/>
      <c r="P7" s="1133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</row>
    <row r="8" spans="1:92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CG8" s="582"/>
      <c r="CH8" s="582"/>
      <c r="CI8" s="582"/>
      <c r="CJ8" s="582"/>
      <c r="CK8" s="582"/>
      <c r="CL8" s="582"/>
      <c r="CM8" s="582"/>
      <c r="CN8" s="582"/>
    </row>
    <row r="9" spans="1:92" ht="14.25" customHeight="1" x14ac:dyDescent="0.2">
      <c r="A9" s="1549" t="s">
        <v>3</v>
      </c>
      <c r="B9" s="1514"/>
      <c r="C9" s="1429" t="s">
        <v>4</v>
      </c>
      <c r="D9" s="1551" t="s">
        <v>5</v>
      </c>
      <c r="E9" s="1552"/>
      <c r="F9" s="1552"/>
      <c r="G9" s="1552"/>
      <c r="H9" s="1552"/>
      <c r="I9" s="1552"/>
      <c r="J9" s="1552"/>
      <c r="K9" s="1552"/>
      <c r="L9" s="1553"/>
      <c r="M9" s="1425" t="s">
        <v>185</v>
      </c>
      <c r="N9" s="1425" t="s">
        <v>186</v>
      </c>
      <c r="O9" s="1425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CG9" s="582"/>
      <c r="CH9" s="582"/>
      <c r="CI9" s="582"/>
      <c r="CJ9" s="582"/>
      <c r="CK9" s="582"/>
      <c r="CL9" s="582"/>
      <c r="CM9" s="582"/>
      <c r="CN9" s="582"/>
    </row>
    <row r="10" spans="1:92" ht="21" x14ac:dyDescent="0.2">
      <c r="A10" s="1550"/>
      <c r="B10" s="1518"/>
      <c r="C10" s="1430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427"/>
      <c r="N10" s="1427"/>
      <c r="O10" s="1427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CG10" s="582"/>
      <c r="CH10" s="582"/>
      <c r="CI10" s="582"/>
      <c r="CJ10" s="582"/>
      <c r="CK10" s="582"/>
      <c r="CL10" s="582"/>
      <c r="CM10" s="582"/>
      <c r="CN10" s="582"/>
    </row>
    <row r="11" spans="1:92" x14ac:dyDescent="0.2">
      <c r="A11" s="1547" t="s">
        <v>189</v>
      </c>
      <c r="B11" s="1548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CD11" s="569" t="str">
        <f>IF(C11&gt;=[12]A03!C77,"","Total Gestantes ingresadas a control prenatal debe ser MAYOR o IGUAL que el Total de Evaluaciones a Gestantes de REM A03 Sección B2")</f>
        <v/>
      </c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</row>
    <row r="12" spans="1:92" x14ac:dyDescent="0.2">
      <c r="A12" s="1543" t="s">
        <v>15</v>
      </c>
      <c r="B12" s="1543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CD12" s="569" t="str">
        <f>IF(C11&lt;C12," Total Gestantes debe ser Mayor a primigestas","")</f>
        <v/>
      </c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</row>
    <row r="13" spans="1:92" x14ac:dyDescent="0.2">
      <c r="A13" s="1533" t="s">
        <v>16</v>
      </c>
      <c r="B13" s="1534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CD13" s="569" t="str">
        <f>IF(C11&lt;C13,"  Total Gestantes debe ser Mayor que Gestantes Ingresadas Antes De Las 14 Semanas","")</f>
        <v/>
      </c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</row>
    <row r="14" spans="1:92" x14ac:dyDescent="0.2">
      <c r="A14" s="1533" t="s">
        <v>17</v>
      </c>
      <c r="B14" s="1534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CD14" s="569" t="str">
        <f>IF(C11&lt;C14,"  Total Gestantes debe ser Mayor que Gestantes con Eco Antes De Las 20 Semanas","")</f>
        <v/>
      </c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</row>
    <row r="15" spans="1:92" x14ac:dyDescent="0.2">
      <c r="A15" s="1544" t="s">
        <v>18</v>
      </c>
      <c r="B15" s="1545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CD15" s="569" t="str">
        <f>IF(C11&lt;C15," Total Gestantes debe ser Mayor Que  Gestantes Con Embarazo No Planificado","")</f>
        <v/>
      </c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</row>
    <row r="16" spans="1:92" x14ac:dyDescent="0.2">
      <c r="A16" s="1531" t="s">
        <v>191</v>
      </c>
      <c r="B16" s="1532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</row>
    <row r="17" spans="1:92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CG17" s="582"/>
      <c r="CH17" s="582"/>
      <c r="CI17" s="582"/>
      <c r="CJ17" s="582"/>
      <c r="CK17" s="582"/>
      <c r="CL17" s="582"/>
      <c r="CM17" s="582"/>
      <c r="CN17" s="582"/>
    </row>
    <row r="18" spans="1:92" x14ac:dyDescent="0.2">
      <c r="A18" s="1408" t="s">
        <v>20</v>
      </c>
      <c r="B18" s="1410"/>
      <c r="C18" s="1425" t="s">
        <v>21</v>
      </c>
      <c r="D18" s="1425" t="s">
        <v>192</v>
      </c>
      <c r="E18" s="1425" t="s">
        <v>193</v>
      </c>
      <c r="F18" s="1425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CG18" s="582"/>
      <c r="CH18" s="582"/>
      <c r="CI18" s="582"/>
      <c r="CJ18" s="582"/>
      <c r="CK18" s="582"/>
      <c r="CL18" s="582"/>
      <c r="CM18" s="582"/>
      <c r="CN18" s="582"/>
    </row>
    <row r="19" spans="1:92" ht="18.75" customHeight="1" x14ac:dyDescent="0.2">
      <c r="A19" s="1411"/>
      <c r="B19" s="1413"/>
      <c r="C19" s="1427"/>
      <c r="D19" s="1427"/>
      <c r="E19" s="1427"/>
      <c r="F19" s="1427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CG19" s="582"/>
      <c r="CH19" s="582"/>
      <c r="CI19" s="582"/>
      <c r="CJ19" s="582"/>
      <c r="CK19" s="582"/>
      <c r="CL19" s="582"/>
      <c r="CM19" s="582"/>
      <c r="CN19" s="582"/>
    </row>
    <row r="20" spans="1:92" x14ac:dyDescent="0.2">
      <c r="A20" s="1556" t="s">
        <v>22</v>
      </c>
      <c r="B20" s="1557"/>
      <c r="C20" s="613"/>
      <c r="D20" s="613"/>
      <c r="E20" s="613"/>
      <c r="F20" s="613"/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CD20" s="569" t="str">
        <f>IF(AND(SUM(C21:C30)&lt;&gt;0,C20=0),"Debe ingresar el total de gestantes Ingresadas a ARO","")</f>
        <v>Debe ingresar el total de gestantes Ingresadas a ARO</v>
      </c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</row>
    <row r="21" spans="1:92" x14ac:dyDescent="0.2">
      <c r="A21" s="1558" t="s">
        <v>195</v>
      </c>
      <c r="B21" s="1559"/>
      <c r="C21" s="616"/>
      <c r="D21" s="616"/>
      <c r="E21" s="616"/>
      <c r="F21" s="616"/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</row>
    <row r="22" spans="1:92" ht="14.25" customHeight="1" x14ac:dyDescent="0.2">
      <c r="A22" s="1533" t="s">
        <v>196</v>
      </c>
      <c r="B22" s="1534"/>
      <c r="C22" s="617">
        <v>1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</row>
    <row r="23" spans="1:92" ht="14.25" customHeight="1" x14ac:dyDescent="0.2">
      <c r="A23" s="1533" t="s">
        <v>197</v>
      </c>
      <c r="B23" s="1534"/>
      <c r="C23" s="617">
        <v>7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</row>
    <row r="24" spans="1:92" ht="14.25" customHeight="1" x14ac:dyDescent="0.2">
      <c r="A24" s="1554" t="s">
        <v>198</v>
      </c>
      <c r="B24" s="1555"/>
      <c r="C24" s="617">
        <v>2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</row>
    <row r="25" spans="1:92" x14ac:dyDescent="0.2">
      <c r="A25" s="1554" t="s">
        <v>23</v>
      </c>
      <c r="B25" s="1555"/>
      <c r="C25" s="617"/>
      <c r="D25" s="617"/>
      <c r="E25" s="617"/>
      <c r="F25" s="617"/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</row>
    <row r="26" spans="1:92" x14ac:dyDescent="0.2">
      <c r="A26" s="1554" t="s">
        <v>24</v>
      </c>
      <c r="B26" s="1555"/>
      <c r="C26" s="617"/>
      <c r="D26" s="617"/>
      <c r="E26" s="617"/>
      <c r="F26" s="617"/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</row>
    <row r="27" spans="1:92" x14ac:dyDescent="0.2">
      <c r="A27" s="1554" t="s">
        <v>199</v>
      </c>
      <c r="B27" s="1555"/>
      <c r="C27" s="617">
        <v>15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</row>
    <row r="28" spans="1:92" x14ac:dyDescent="0.2">
      <c r="A28" s="1554" t="s">
        <v>200</v>
      </c>
      <c r="B28" s="1555"/>
      <c r="C28" s="617">
        <v>3</v>
      </c>
      <c r="D28" s="617">
        <v>0</v>
      </c>
      <c r="E28" s="617">
        <v>0</v>
      </c>
      <c r="F28" s="617">
        <v>0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</row>
    <row r="29" spans="1:92" x14ac:dyDescent="0.2">
      <c r="A29" s="1560" t="s">
        <v>201</v>
      </c>
      <c r="B29" s="1561"/>
      <c r="C29" s="617"/>
      <c r="D29" s="617"/>
      <c r="E29" s="617"/>
      <c r="F29" s="617"/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</row>
    <row r="30" spans="1:92" ht="14.25" customHeight="1" x14ac:dyDescent="0.2">
      <c r="A30" s="1562" t="s">
        <v>202</v>
      </c>
      <c r="B30" s="1563"/>
      <c r="C30" s="618">
        <v>28</v>
      </c>
      <c r="D30" s="618">
        <v>0</v>
      </c>
      <c r="E30" s="618">
        <v>0</v>
      </c>
      <c r="F30" s="618">
        <v>0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</row>
    <row r="31" spans="1:92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CG31" s="582"/>
      <c r="CH31" s="582"/>
      <c r="CI31" s="582"/>
      <c r="CJ31" s="582"/>
      <c r="CK31" s="582"/>
      <c r="CL31" s="582"/>
      <c r="CM31" s="582"/>
      <c r="CN31" s="582"/>
    </row>
    <row r="32" spans="1:92" x14ac:dyDescent="0.2">
      <c r="A32" s="1549" t="s">
        <v>26</v>
      </c>
      <c r="B32" s="1514"/>
      <c r="C32" s="1429" t="s">
        <v>4</v>
      </c>
      <c r="D32" s="1551" t="s">
        <v>5</v>
      </c>
      <c r="E32" s="1552"/>
      <c r="F32" s="1552"/>
      <c r="G32" s="1552"/>
      <c r="H32" s="1552"/>
      <c r="I32" s="1552"/>
      <c r="J32" s="1552"/>
      <c r="K32" s="1552"/>
      <c r="L32" s="1553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CG32" s="582"/>
      <c r="CH32" s="582"/>
      <c r="CI32" s="582"/>
      <c r="CJ32" s="582"/>
      <c r="CK32" s="582"/>
      <c r="CL32" s="582"/>
      <c r="CM32" s="582"/>
      <c r="CN32" s="582"/>
    </row>
    <row r="33" spans="1:92" ht="21" x14ac:dyDescent="0.2">
      <c r="A33" s="1550"/>
      <c r="B33" s="1518"/>
      <c r="C33" s="1430"/>
      <c r="D33" s="1134" t="s">
        <v>6</v>
      </c>
      <c r="E33" s="1122" t="s">
        <v>7</v>
      </c>
      <c r="F33" s="1122" t="s">
        <v>8</v>
      </c>
      <c r="G33" s="1122" t="s">
        <v>9</v>
      </c>
      <c r="H33" s="1122" t="s">
        <v>10</v>
      </c>
      <c r="I33" s="1122" t="s">
        <v>11</v>
      </c>
      <c r="J33" s="1122" t="s">
        <v>12</v>
      </c>
      <c r="K33" s="1122" t="s">
        <v>13</v>
      </c>
      <c r="L33" s="1122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CG33" s="582"/>
      <c r="CH33" s="582"/>
      <c r="CI33" s="582"/>
      <c r="CJ33" s="582"/>
      <c r="CK33" s="582"/>
      <c r="CL33" s="582"/>
      <c r="CM33" s="582"/>
      <c r="CN33" s="582"/>
    </row>
    <row r="34" spans="1:92" x14ac:dyDescent="0.2">
      <c r="A34" s="1421" t="s">
        <v>27</v>
      </c>
      <c r="B34" s="1421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CG34" s="582"/>
      <c r="CH34" s="582"/>
      <c r="CI34" s="582"/>
      <c r="CJ34" s="582"/>
      <c r="CK34" s="582"/>
      <c r="CL34" s="582"/>
      <c r="CM34" s="582"/>
      <c r="CN34" s="582"/>
    </row>
    <row r="35" spans="1:92" x14ac:dyDescent="0.2">
      <c r="A35" s="1564" t="s">
        <v>203</v>
      </c>
      <c r="B35" s="1565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CG35" s="582"/>
      <c r="CH35" s="582"/>
      <c r="CI35" s="582"/>
      <c r="CJ35" s="582"/>
      <c r="CK35" s="582"/>
      <c r="CL35" s="582"/>
      <c r="CM35" s="582"/>
      <c r="CN35" s="582"/>
    </row>
    <row r="36" spans="1:92" x14ac:dyDescent="0.2">
      <c r="A36" s="1566" t="s">
        <v>204</v>
      </c>
      <c r="B36" s="1567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CG36" s="582"/>
      <c r="CH36" s="582"/>
      <c r="CI36" s="582"/>
      <c r="CJ36" s="582"/>
      <c r="CK36" s="582"/>
      <c r="CL36" s="582"/>
      <c r="CM36" s="582"/>
      <c r="CN36" s="582"/>
    </row>
    <row r="37" spans="1:92" x14ac:dyDescent="0.2">
      <c r="A37" s="1468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CG37" s="582"/>
      <c r="CH37" s="582"/>
      <c r="CI37" s="582"/>
      <c r="CJ37" s="582"/>
      <c r="CK37" s="582"/>
      <c r="CL37" s="582"/>
      <c r="CM37" s="582"/>
      <c r="CN37" s="582"/>
    </row>
    <row r="38" spans="1:92" x14ac:dyDescent="0.2">
      <c r="A38" s="1568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CG38" s="582"/>
      <c r="CH38" s="582"/>
      <c r="CI38" s="582"/>
      <c r="CJ38" s="582"/>
      <c r="CK38" s="582"/>
      <c r="CL38" s="582"/>
      <c r="CM38" s="582"/>
      <c r="CN38" s="582"/>
    </row>
    <row r="39" spans="1:92" x14ac:dyDescent="0.2">
      <c r="A39" s="1568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CG39" s="582"/>
      <c r="CH39" s="582"/>
      <c r="CI39" s="582"/>
      <c r="CJ39" s="582"/>
      <c r="CK39" s="582"/>
      <c r="CL39" s="582"/>
      <c r="CM39" s="582"/>
      <c r="CN39" s="582"/>
    </row>
    <row r="40" spans="1:92" x14ac:dyDescent="0.2">
      <c r="A40" s="1568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CG40" s="582"/>
      <c r="CH40" s="582"/>
      <c r="CI40" s="582"/>
      <c r="CJ40" s="582"/>
      <c r="CK40" s="582"/>
      <c r="CL40" s="582"/>
      <c r="CM40" s="582"/>
      <c r="CN40" s="582"/>
    </row>
    <row r="41" spans="1:92" x14ac:dyDescent="0.2">
      <c r="A41" s="1469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CG41" s="582"/>
      <c r="CH41" s="582"/>
      <c r="CI41" s="582"/>
      <c r="CJ41" s="582"/>
      <c r="CK41" s="582"/>
      <c r="CL41" s="582"/>
      <c r="CM41" s="582"/>
      <c r="CN41" s="582"/>
    </row>
    <row r="42" spans="1:92" x14ac:dyDescent="0.2">
      <c r="A42" s="1569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CG42" s="582"/>
      <c r="CH42" s="582"/>
      <c r="CI42" s="582"/>
      <c r="CJ42" s="582"/>
      <c r="CK42" s="582"/>
      <c r="CL42" s="582"/>
      <c r="CM42" s="582"/>
      <c r="CN42" s="582"/>
    </row>
    <row r="43" spans="1:92" ht="15" thickBot="1" x14ac:dyDescent="0.25">
      <c r="A43" s="1570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CG43" s="582"/>
      <c r="CH43" s="582"/>
      <c r="CI43" s="582"/>
      <c r="CJ43" s="582"/>
      <c r="CK43" s="582"/>
      <c r="CL43" s="582"/>
      <c r="CM43" s="582"/>
      <c r="CN43" s="582"/>
    </row>
    <row r="44" spans="1:92" ht="15" thickTop="1" x14ac:dyDescent="0.2">
      <c r="A44" s="1571" t="s">
        <v>212</v>
      </c>
      <c r="B44" s="1572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CG44" s="582"/>
      <c r="CH44" s="582"/>
      <c r="CI44" s="582"/>
      <c r="CJ44" s="582"/>
      <c r="CK44" s="582"/>
      <c r="CL44" s="582"/>
      <c r="CM44" s="582"/>
      <c r="CN44" s="582"/>
    </row>
    <row r="45" spans="1:92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CG45" s="582"/>
      <c r="CH45" s="582"/>
      <c r="CI45" s="582"/>
      <c r="CJ45" s="582"/>
      <c r="CK45" s="582"/>
      <c r="CL45" s="582"/>
      <c r="CM45" s="582"/>
      <c r="CN45" s="582"/>
    </row>
    <row r="46" spans="1:92" x14ac:dyDescent="0.2">
      <c r="A46" s="1125" t="s">
        <v>32</v>
      </c>
      <c r="B46" s="1134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CG46" s="582"/>
      <c r="CH46" s="582"/>
      <c r="CI46" s="582"/>
      <c r="CJ46" s="582"/>
      <c r="CK46" s="582"/>
      <c r="CL46" s="582"/>
      <c r="CM46" s="582"/>
      <c r="CN46" s="582"/>
    </row>
    <row r="47" spans="1:92" x14ac:dyDescent="0.2">
      <c r="A47" s="1139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CG47" s="582"/>
      <c r="CH47" s="582"/>
      <c r="CI47" s="582"/>
      <c r="CJ47" s="582"/>
      <c r="CK47" s="582"/>
      <c r="CL47" s="582"/>
      <c r="CM47" s="582"/>
      <c r="CN47" s="582"/>
    </row>
    <row r="48" spans="1:92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CG48" s="582"/>
      <c r="CH48" s="582"/>
      <c r="CI48" s="582"/>
      <c r="CJ48" s="582"/>
      <c r="CK48" s="582"/>
      <c r="CL48" s="582"/>
      <c r="CM48" s="582"/>
      <c r="CN48" s="582"/>
    </row>
    <row r="49" spans="1:92" x14ac:dyDescent="0.2">
      <c r="A49" s="1422" t="s">
        <v>36</v>
      </c>
      <c r="B49" s="1424"/>
      <c r="C49" s="1134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CG49" s="582"/>
      <c r="CH49" s="582"/>
      <c r="CI49" s="582"/>
      <c r="CJ49" s="582"/>
      <c r="CK49" s="582"/>
      <c r="CL49" s="582"/>
      <c r="CM49" s="582"/>
      <c r="CN49" s="582"/>
    </row>
    <row r="50" spans="1:92" x14ac:dyDescent="0.2">
      <c r="A50" s="1538" t="s">
        <v>39</v>
      </c>
      <c r="B50" s="1539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CA50" s="569" t="str">
        <f>IF(AND(([12]A01!$C18+[12]A01!$C19+[12]A01!$C20+[12]A01!$C21+[12]A01!$F31+[12]A01!$F32+[12]A01!$F33)&lt;&gt;0,D50=0,E50=""),"Observacion : En A01 existen contoles no ingresados, Revisar","")</f>
        <v/>
      </c>
      <c r="CG50" s="582"/>
      <c r="CH50" s="582"/>
      <c r="CI50" s="582"/>
      <c r="CJ50" s="582"/>
      <c r="CK50" s="582"/>
      <c r="CL50" s="582"/>
      <c r="CM50" s="582"/>
      <c r="CN50" s="582"/>
    </row>
    <row r="51" spans="1:92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CG51" s="582"/>
      <c r="CH51" s="582"/>
      <c r="CI51" s="582"/>
      <c r="CJ51" s="582"/>
      <c r="CK51" s="582"/>
      <c r="CL51" s="582"/>
      <c r="CM51" s="582"/>
      <c r="CN51" s="582"/>
    </row>
    <row r="52" spans="1:92" ht="14.25" customHeight="1" x14ac:dyDescent="0.2">
      <c r="A52" s="1408" t="s">
        <v>40</v>
      </c>
      <c r="B52" s="1410"/>
      <c r="C52" s="1408" t="s">
        <v>41</v>
      </c>
      <c r="D52" s="1409"/>
      <c r="E52" s="1410"/>
      <c r="F52" s="1428" t="s">
        <v>34</v>
      </c>
      <c r="G52" s="1428"/>
      <c r="H52" s="1428"/>
      <c r="I52" s="1428"/>
      <c r="J52" s="1428"/>
      <c r="K52" s="1428"/>
      <c r="L52" s="1428"/>
      <c r="M52" s="1428"/>
      <c r="N52" s="1428"/>
      <c r="O52" s="1428"/>
      <c r="P52" s="1428"/>
      <c r="Q52" s="1415"/>
      <c r="R52" s="1535" t="s">
        <v>214</v>
      </c>
      <c r="S52" s="1536"/>
      <c r="T52" s="1536"/>
      <c r="U52" s="1536"/>
      <c r="V52" s="1537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CG52" s="582"/>
      <c r="CH52" s="582"/>
      <c r="CI52" s="582"/>
      <c r="CJ52" s="582"/>
      <c r="CK52" s="582"/>
      <c r="CL52" s="582"/>
      <c r="CM52" s="582"/>
      <c r="CN52" s="582"/>
    </row>
    <row r="53" spans="1:92" ht="22.5" customHeight="1" x14ac:dyDescent="0.2">
      <c r="A53" s="1419"/>
      <c r="B53" s="1420"/>
      <c r="C53" s="1411"/>
      <c r="D53" s="1412"/>
      <c r="E53" s="1413"/>
      <c r="F53" s="1414" t="s">
        <v>42</v>
      </c>
      <c r="G53" s="1415"/>
      <c r="H53" s="1414" t="s">
        <v>43</v>
      </c>
      <c r="I53" s="1415"/>
      <c r="J53" s="1414" t="s">
        <v>44</v>
      </c>
      <c r="K53" s="1415"/>
      <c r="L53" s="1414" t="s">
        <v>45</v>
      </c>
      <c r="M53" s="1415"/>
      <c r="N53" s="1414" t="s">
        <v>46</v>
      </c>
      <c r="O53" s="1415"/>
      <c r="P53" s="1414" t="s">
        <v>47</v>
      </c>
      <c r="Q53" s="1415"/>
      <c r="R53" s="1414" t="s">
        <v>53</v>
      </c>
      <c r="S53" s="1415"/>
      <c r="T53" s="1425" t="s">
        <v>215</v>
      </c>
      <c r="U53" s="1414" t="s">
        <v>54</v>
      </c>
      <c r="V53" s="1415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CG53" s="582"/>
      <c r="CH53" s="582"/>
      <c r="CI53" s="582"/>
      <c r="CJ53" s="582"/>
      <c r="CK53" s="582"/>
      <c r="CL53" s="582"/>
      <c r="CM53" s="582"/>
      <c r="CN53" s="582"/>
    </row>
    <row r="54" spans="1:92" ht="31.5" x14ac:dyDescent="0.2">
      <c r="A54" s="1411"/>
      <c r="B54" s="1413"/>
      <c r="C54" s="1121" t="s">
        <v>149</v>
      </c>
      <c r="D54" s="1135" t="s">
        <v>30</v>
      </c>
      <c r="E54" s="1115" t="s">
        <v>48</v>
      </c>
      <c r="F54" s="1124" t="s">
        <v>30</v>
      </c>
      <c r="G54" s="1126" t="s">
        <v>48</v>
      </c>
      <c r="H54" s="1124" t="s">
        <v>30</v>
      </c>
      <c r="I54" s="1126" t="s">
        <v>48</v>
      </c>
      <c r="J54" s="1124" t="s">
        <v>30</v>
      </c>
      <c r="K54" s="1126" t="s">
        <v>48</v>
      </c>
      <c r="L54" s="1124" t="s">
        <v>30</v>
      </c>
      <c r="M54" s="1126" t="s">
        <v>48</v>
      </c>
      <c r="N54" s="1124" t="s">
        <v>30</v>
      </c>
      <c r="O54" s="1126" t="s">
        <v>48</v>
      </c>
      <c r="P54" s="1124" t="s">
        <v>30</v>
      </c>
      <c r="Q54" s="1126" t="s">
        <v>48</v>
      </c>
      <c r="R54" s="1135" t="s">
        <v>216</v>
      </c>
      <c r="S54" s="1135" t="s">
        <v>217</v>
      </c>
      <c r="T54" s="1427"/>
      <c r="U54" s="1125" t="s">
        <v>218</v>
      </c>
      <c r="V54" s="1135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CG54" s="582"/>
      <c r="CH54" s="582"/>
      <c r="CI54" s="582"/>
      <c r="CJ54" s="582"/>
      <c r="CK54" s="582"/>
      <c r="CL54" s="582"/>
      <c r="CM54" s="582"/>
      <c r="CN54" s="582"/>
    </row>
    <row r="55" spans="1:92" x14ac:dyDescent="0.2">
      <c r="A55" s="1573" t="s">
        <v>49</v>
      </c>
      <c r="B55" s="1574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CG55" s="582"/>
      <c r="CH55" s="582"/>
      <c r="CI55" s="582"/>
      <c r="CJ55" s="582"/>
      <c r="CK55" s="582"/>
      <c r="CL55" s="582"/>
      <c r="CM55" s="582"/>
      <c r="CN55" s="582"/>
    </row>
    <row r="56" spans="1:92" x14ac:dyDescent="0.2">
      <c r="A56" s="1511" t="s">
        <v>50</v>
      </c>
      <c r="B56" s="1513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CG56" s="582"/>
      <c r="CH56" s="582"/>
      <c r="CI56" s="582"/>
      <c r="CJ56" s="582"/>
      <c r="CK56" s="582"/>
      <c r="CL56" s="582"/>
      <c r="CM56" s="582"/>
      <c r="CN56" s="582"/>
    </row>
    <row r="57" spans="1:92" x14ac:dyDescent="0.2">
      <c r="A57" s="1511" t="s">
        <v>51</v>
      </c>
      <c r="B57" s="1513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CG57" s="582"/>
      <c r="CH57" s="582"/>
      <c r="CI57" s="582"/>
      <c r="CJ57" s="582"/>
      <c r="CK57" s="582"/>
      <c r="CL57" s="582"/>
      <c r="CM57" s="582"/>
      <c r="CN57" s="582"/>
    </row>
    <row r="58" spans="1:92" ht="15" customHeight="1" x14ac:dyDescent="0.2">
      <c r="A58" s="1442" t="s">
        <v>220</v>
      </c>
      <c r="B58" s="1444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CG58" s="582"/>
      <c r="CH58" s="582"/>
      <c r="CI58" s="582"/>
      <c r="CJ58" s="582"/>
      <c r="CK58" s="582"/>
      <c r="CL58" s="582"/>
      <c r="CM58" s="582"/>
      <c r="CN58" s="582"/>
    </row>
    <row r="59" spans="1:92" x14ac:dyDescent="0.2">
      <c r="A59" s="1575" t="s">
        <v>52</v>
      </c>
      <c r="B59" s="1576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CG59" s="582"/>
      <c r="CH59" s="582"/>
      <c r="CI59" s="582"/>
      <c r="CJ59" s="582"/>
      <c r="CK59" s="582"/>
      <c r="CL59" s="582"/>
      <c r="CM59" s="582"/>
      <c r="CN59" s="582"/>
    </row>
    <row r="60" spans="1:92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CG60" s="582"/>
      <c r="CH60" s="582"/>
      <c r="CI60" s="582"/>
      <c r="CJ60" s="582"/>
      <c r="CK60" s="582"/>
      <c r="CL60" s="582"/>
      <c r="CM60" s="582"/>
      <c r="CN60" s="582"/>
    </row>
    <row r="61" spans="1:92" ht="15" customHeight="1" x14ac:dyDescent="0.2">
      <c r="A61" s="1549" t="s">
        <v>222</v>
      </c>
      <c r="B61" s="1514"/>
      <c r="C61" s="1578" t="s">
        <v>33</v>
      </c>
      <c r="D61" s="1579"/>
      <c r="E61" s="1580"/>
      <c r="F61" s="1414" t="s">
        <v>223</v>
      </c>
      <c r="G61" s="1428"/>
      <c r="H61" s="1428"/>
      <c r="I61" s="1428"/>
      <c r="J61" s="1428"/>
      <c r="K61" s="1428"/>
      <c r="L61" s="1428"/>
      <c r="M61" s="1428"/>
      <c r="N61" s="1428"/>
      <c r="O61" s="1428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CG61" s="582"/>
      <c r="CH61" s="582"/>
      <c r="CI61" s="582"/>
      <c r="CJ61" s="582"/>
      <c r="CK61" s="582"/>
      <c r="CL61" s="582"/>
      <c r="CM61" s="582"/>
      <c r="CN61" s="582"/>
    </row>
    <row r="62" spans="1:92" x14ac:dyDescent="0.2">
      <c r="A62" s="1577"/>
      <c r="B62" s="1515"/>
      <c r="C62" s="1541"/>
      <c r="D62" s="1581"/>
      <c r="E62" s="1542"/>
      <c r="F62" s="1414" t="s">
        <v>224</v>
      </c>
      <c r="G62" s="1415"/>
      <c r="H62" s="1414" t="s">
        <v>225</v>
      </c>
      <c r="I62" s="1415"/>
      <c r="J62" s="1414" t="s">
        <v>226</v>
      </c>
      <c r="K62" s="1415"/>
      <c r="L62" s="1414" t="s">
        <v>227</v>
      </c>
      <c r="M62" s="1415"/>
      <c r="N62" s="1422" t="s">
        <v>8</v>
      </c>
      <c r="O62" s="1424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CG62" s="582"/>
      <c r="CH62" s="582"/>
      <c r="CI62" s="582"/>
      <c r="CJ62" s="582"/>
      <c r="CK62" s="582"/>
      <c r="CL62" s="582"/>
      <c r="CM62" s="582"/>
      <c r="CN62" s="582"/>
    </row>
    <row r="63" spans="1:92" x14ac:dyDescent="0.2">
      <c r="A63" s="1550"/>
      <c r="B63" s="1518"/>
      <c r="C63" s="1116" t="s">
        <v>149</v>
      </c>
      <c r="D63" s="1135" t="s">
        <v>30</v>
      </c>
      <c r="E63" s="1135" t="s">
        <v>48</v>
      </c>
      <c r="F63" s="1135" t="s">
        <v>30</v>
      </c>
      <c r="G63" s="1135" t="s">
        <v>48</v>
      </c>
      <c r="H63" s="1135" t="s">
        <v>30</v>
      </c>
      <c r="I63" s="1135" t="s">
        <v>48</v>
      </c>
      <c r="J63" s="1135" t="s">
        <v>30</v>
      </c>
      <c r="K63" s="1135" t="s">
        <v>48</v>
      </c>
      <c r="L63" s="1135" t="s">
        <v>30</v>
      </c>
      <c r="M63" s="1135" t="s">
        <v>48</v>
      </c>
      <c r="N63" s="1135" t="s">
        <v>30</v>
      </c>
      <c r="O63" s="1135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CG63" s="582"/>
      <c r="CH63" s="582"/>
      <c r="CI63" s="582"/>
      <c r="CJ63" s="582"/>
      <c r="CK63" s="582"/>
      <c r="CL63" s="582"/>
      <c r="CM63" s="582"/>
      <c r="CN63" s="582"/>
    </row>
    <row r="64" spans="1:92" ht="15" customHeight="1" x14ac:dyDescent="0.2">
      <c r="A64" s="1414" t="s">
        <v>34</v>
      </c>
      <c r="B64" s="1415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CG64" s="582"/>
      <c r="CH64" s="582"/>
      <c r="CI64" s="582"/>
      <c r="CJ64" s="582"/>
      <c r="CK64" s="582"/>
      <c r="CL64" s="582"/>
      <c r="CM64" s="582"/>
      <c r="CN64" s="582"/>
    </row>
    <row r="65" spans="1:92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CG65" s="582"/>
      <c r="CH65" s="582"/>
      <c r="CI65" s="582"/>
      <c r="CJ65" s="582"/>
      <c r="CK65" s="582"/>
      <c r="CL65" s="582"/>
      <c r="CM65" s="582"/>
      <c r="CN65" s="582"/>
    </row>
    <row r="66" spans="1:92" ht="14.25" customHeight="1" x14ac:dyDescent="0.2">
      <c r="A66" s="1408" t="s">
        <v>32</v>
      </c>
      <c r="B66" s="1410"/>
      <c r="C66" s="1408" t="s">
        <v>33</v>
      </c>
      <c r="D66" s="1409"/>
      <c r="E66" s="1410"/>
      <c r="F66" s="1436" t="s">
        <v>34</v>
      </c>
      <c r="G66" s="1437"/>
      <c r="H66" s="1437"/>
      <c r="I66" s="1437"/>
      <c r="J66" s="1437"/>
      <c r="K66" s="1437"/>
      <c r="L66" s="1437"/>
      <c r="M66" s="1437"/>
      <c r="N66" s="1437"/>
      <c r="O66" s="1437"/>
      <c r="P66" s="1437"/>
      <c r="Q66" s="1437"/>
      <c r="R66" s="1437"/>
      <c r="S66" s="1437"/>
      <c r="T66" s="1437"/>
      <c r="U66" s="1437"/>
      <c r="V66" s="1437"/>
      <c r="W66" s="1437"/>
      <c r="X66" s="1437"/>
      <c r="Y66" s="1437"/>
      <c r="Z66" s="1437"/>
      <c r="AA66" s="1437"/>
      <c r="AB66" s="1437"/>
      <c r="AC66" s="1437"/>
      <c r="AD66" s="1437"/>
      <c r="AE66" s="1437"/>
      <c r="AF66" s="1437"/>
      <c r="AG66" s="1438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CG66" s="582"/>
      <c r="CH66" s="582"/>
      <c r="CI66" s="582"/>
      <c r="CJ66" s="582"/>
      <c r="CK66" s="582"/>
      <c r="CL66" s="582"/>
      <c r="CM66" s="582"/>
      <c r="CN66" s="582"/>
    </row>
    <row r="67" spans="1:92" x14ac:dyDescent="0.2">
      <c r="A67" s="1419"/>
      <c r="B67" s="1420"/>
      <c r="C67" s="1419"/>
      <c r="D67" s="1540"/>
      <c r="E67" s="1420"/>
      <c r="F67" s="1421" t="s">
        <v>57</v>
      </c>
      <c r="G67" s="1421"/>
      <c r="H67" s="1421" t="s">
        <v>58</v>
      </c>
      <c r="I67" s="1421"/>
      <c r="J67" s="1421" t="s">
        <v>59</v>
      </c>
      <c r="K67" s="1421"/>
      <c r="L67" s="1421" t="s">
        <v>60</v>
      </c>
      <c r="M67" s="1421"/>
      <c r="N67" s="1421" t="s">
        <v>61</v>
      </c>
      <c r="O67" s="1421"/>
      <c r="P67" s="1421" t="s">
        <v>62</v>
      </c>
      <c r="Q67" s="1421"/>
      <c r="R67" s="1421" t="s">
        <v>63</v>
      </c>
      <c r="S67" s="1421"/>
      <c r="T67" s="1421" t="s">
        <v>64</v>
      </c>
      <c r="U67" s="1421"/>
      <c r="V67" s="1421" t="s">
        <v>65</v>
      </c>
      <c r="W67" s="1421"/>
      <c r="X67" s="1421" t="s">
        <v>66</v>
      </c>
      <c r="Y67" s="1421"/>
      <c r="Z67" s="1414" t="s">
        <v>67</v>
      </c>
      <c r="AA67" s="1415"/>
      <c r="AB67" s="1414" t="s">
        <v>68</v>
      </c>
      <c r="AC67" s="1415"/>
      <c r="AD67" s="1414" t="s">
        <v>69</v>
      </c>
      <c r="AE67" s="1415"/>
      <c r="AF67" s="1414" t="s">
        <v>70</v>
      </c>
      <c r="AG67" s="1415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CG67" s="582"/>
      <c r="CH67" s="582"/>
      <c r="CI67" s="582"/>
      <c r="CJ67" s="582"/>
      <c r="CK67" s="582"/>
      <c r="CL67" s="582"/>
      <c r="CM67" s="582"/>
      <c r="CN67" s="582"/>
    </row>
    <row r="68" spans="1:92" x14ac:dyDescent="0.2">
      <c r="A68" s="1541"/>
      <c r="B68" s="1542"/>
      <c r="C68" s="1134" t="s">
        <v>149</v>
      </c>
      <c r="D68" s="1134" t="s">
        <v>30</v>
      </c>
      <c r="E68" s="1128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CG68" s="582"/>
      <c r="CH68" s="582"/>
      <c r="CI68" s="582"/>
      <c r="CJ68" s="582"/>
      <c r="CK68" s="582"/>
      <c r="CL68" s="582"/>
      <c r="CM68" s="582"/>
      <c r="CN68" s="582"/>
    </row>
    <row r="69" spans="1:92" x14ac:dyDescent="0.2">
      <c r="A69" s="1538" t="s">
        <v>71</v>
      </c>
      <c r="B69" s="1539"/>
      <c r="C69" s="633">
        <f t="shared" ref="C69:C74" si="4">SUM(D69:E69)</f>
        <v>7</v>
      </c>
      <c r="D69" s="633">
        <f t="shared" ref="D69:E74" si="5">SUM(F69+H69+J69+L69+N69+P69+R69+T69+V69+X69+Z69+AB69+AD69+AF69)</f>
        <v>4</v>
      </c>
      <c r="E69" s="718">
        <f t="shared" si="5"/>
        <v>3</v>
      </c>
      <c r="F69" s="592"/>
      <c r="G69" s="592"/>
      <c r="H69" s="592"/>
      <c r="I69" s="592"/>
      <c r="J69" s="592"/>
      <c r="K69" s="592"/>
      <c r="L69" s="592"/>
      <c r="M69" s="592">
        <v>1</v>
      </c>
      <c r="N69" s="592"/>
      <c r="O69" s="592"/>
      <c r="P69" s="592"/>
      <c r="Q69" s="592"/>
      <c r="R69" s="592">
        <v>1</v>
      </c>
      <c r="S69" s="592">
        <v>1</v>
      </c>
      <c r="T69" s="592"/>
      <c r="U69" s="592"/>
      <c r="V69" s="592"/>
      <c r="W69" s="592">
        <v>1</v>
      </c>
      <c r="X69" s="592">
        <v>2</v>
      </c>
      <c r="Y69" s="592"/>
      <c r="Z69" s="592">
        <v>1</v>
      </c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CG69" s="582"/>
      <c r="CH69" s="582"/>
      <c r="CI69" s="582"/>
      <c r="CJ69" s="582"/>
      <c r="CK69" s="582"/>
      <c r="CL69" s="582"/>
      <c r="CM69" s="582"/>
      <c r="CN69" s="582"/>
    </row>
    <row r="70" spans="1:92" x14ac:dyDescent="0.2">
      <c r="A70" s="1409" t="s">
        <v>72</v>
      </c>
      <c r="B70" s="1118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CG70" s="582"/>
      <c r="CH70" s="582"/>
      <c r="CI70" s="582"/>
      <c r="CJ70" s="582"/>
      <c r="CK70" s="582"/>
      <c r="CL70" s="582"/>
      <c r="CM70" s="582"/>
      <c r="CN70" s="582"/>
    </row>
    <row r="71" spans="1:92" x14ac:dyDescent="0.2">
      <c r="A71" s="1540"/>
      <c r="B71" s="1132" t="s">
        <v>74</v>
      </c>
      <c r="C71" s="648">
        <f t="shared" si="4"/>
        <v>7</v>
      </c>
      <c r="D71" s="648">
        <f t="shared" si="5"/>
        <v>4</v>
      </c>
      <c r="E71" s="648">
        <f t="shared" si="5"/>
        <v>3</v>
      </c>
      <c r="F71" s="617"/>
      <c r="G71" s="617"/>
      <c r="H71" s="617"/>
      <c r="I71" s="617"/>
      <c r="J71" s="617"/>
      <c r="K71" s="617"/>
      <c r="L71" s="617"/>
      <c r="M71" s="617">
        <v>1</v>
      </c>
      <c r="N71" s="617"/>
      <c r="O71" s="617"/>
      <c r="P71" s="617"/>
      <c r="Q71" s="617"/>
      <c r="R71" s="617">
        <v>1</v>
      </c>
      <c r="S71" s="617">
        <v>1</v>
      </c>
      <c r="T71" s="617"/>
      <c r="U71" s="617"/>
      <c r="V71" s="617"/>
      <c r="W71" s="617">
        <v>1</v>
      </c>
      <c r="X71" s="617">
        <v>2</v>
      </c>
      <c r="Y71" s="617"/>
      <c r="Z71" s="617">
        <v>1</v>
      </c>
      <c r="AA71" s="617"/>
      <c r="AB71" s="617"/>
      <c r="AC71" s="617"/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CG71" s="582"/>
      <c r="CH71" s="582"/>
      <c r="CI71" s="582"/>
      <c r="CJ71" s="582"/>
      <c r="CK71" s="582"/>
      <c r="CL71" s="582"/>
      <c r="CM71" s="582"/>
      <c r="CN71" s="582"/>
    </row>
    <row r="72" spans="1:92" x14ac:dyDescent="0.2">
      <c r="A72" s="1540"/>
      <c r="B72" s="1132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CG72" s="582"/>
      <c r="CH72" s="582"/>
      <c r="CI72" s="582"/>
      <c r="CJ72" s="582"/>
      <c r="CK72" s="582"/>
      <c r="CL72" s="582"/>
      <c r="CM72" s="582"/>
      <c r="CN72" s="582"/>
    </row>
    <row r="73" spans="1:92" ht="26.25" customHeight="1" x14ac:dyDescent="0.2">
      <c r="A73" s="1540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CG73" s="582"/>
      <c r="CH73" s="582"/>
      <c r="CI73" s="582"/>
      <c r="CJ73" s="582"/>
      <c r="CK73" s="582"/>
      <c r="CL73" s="582"/>
      <c r="CM73" s="582"/>
      <c r="CN73" s="582"/>
    </row>
    <row r="74" spans="1:92" x14ac:dyDescent="0.2">
      <c r="A74" s="1412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CG74" s="582"/>
      <c r="CH74" s="582"/>
      <c r="CI74" s="582"/>
      <c r="CJ74" s="582"/>
      <c r="CK74" s="582"/>
      <c r="CL74" s="582"/>
      <c r="CM74" s="582"/>
      <c r="CN74" s="582"/>
    </row>
    <row r="75" spans="1:92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CG75" s="582"/>
      <c r="CH75" s="582"/>
      <c r="CI75" s="582"/>
      <c r="CJ75" s="582"/>
      <c r="CK75" s="582"/>
      <c r="CL75" s="582"/>
      <c r="CM75" s="582"/>
      <c r="CN75" s="582"/>
    </row>
    <row r="76" spans="1:92" ht="14.25" customHeight="1" x14ac:dyDescent="0.2">
      <c r="A76" s="1408" t="s">
        <v>32</v>
      </c>
      <c r="B76" s="1410"/>
      <c r="C76" s="1425" t="s">
        <v>33</v>
      </c>
      <c r="D76" s="1425"/>
      <c r="E76" s="1425"/>
      <c r="F76" s="1448" t="s">
        <v>77</v>
      </c>
      <c r="G76" s="1448"/>
      <c r="H76" s="1448"/>
      <c r="I76" s="1448"/>
      <c r="J76" s="1448"/>
      <c r="K76" s="1448"/>
      <c r="L76" s="1448"/>
      <c r="M76" s="1448"/>
      <c r="N76" s="1448"/>
      <c r="O76" s="1448"/>
      <c r="P76" s="1448"/>
      <c r="Q76" s="1448"/>
      <c r="R76" s="1448"/>
      <c r="S76" s="1448"/>
      <c r="T76" s="1448"/>
      <c r="U76" s="1448"/>
      <c r="V76" s="1448"/>
      <c r="W76" s="1448"/>
      <c r="X76" s="1448"/>
      <c r="Y76" s="1448"/>
      <c r="Z76" s="1448"/>
      <c r="AA76" s="1448"/>
      <c r="AB76" s="1448"/>
      <c r="AC76" s="1448"/>
      <c r="AD76" s="1448"/>
      <c r="AE76" s="1448"/>
      <c r="AF76" s="1448"/>
      <c r="AG76" s="1448"/>
      <c r="AH76" s="1507" t="s">
        <v>230</v>
      </c>
      <c r="AI76" s="1507"/>
      <c r="AJ76" s="1507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CG76" s="582"/>
      <c r="CH76" s="582"/>
      <c r="CI76" s="582"/>
      <c r="CJ76" s="582"/>
      <c r="CK76" s="582"/>
      <c r="CL76" s="582"/>
      <c r="CM76" s="582"/>
      <c r="CN76" s="582"/>
    </row>
    <row r="77" spans="1:92" ht="14.25" customHeight="1" x14ac:dyDescent="0.2">
      <c r="A77" s="1419"/>
      <c r="B77" s="1420"/>
      <c r="C77" s="1426"/>
      <c r="D77" s="1426"/>
      <c r="E77" s="1426"/>
      <c r="F77" s="1421" t="s">
        <v>57</v>
      </c>
      <c r="G77" s="1421"/>
      <c r="H77" s="1421" t="s">
        <v>58</v>
      </c>
      <c r="I77" s="1421"/>
      <c r="J77" s="1475" t="s">
        <v>59</v>
      </c>
      <c r="K77" s="1475"/>
      <c r="L77" s="1475" t="s">
        <v>60</v>
      </c>
      <c r="M77" s="1475"/>
      <c r="N77" s="1475" t="s">
        <v>61</v>
      </c>
      <c r="O77" s="1475"/>
      <c r="P77" s="1475" t="s">
        <v>62</v>
      </c>
      <c r="Q77" s="1475"/>
      <c r="R77" s="1421" t="s">
        <v>63</v>
      </c>
      <c r="S77" s="1421"/>
      <c r="T77" s="1475" t="s">
        <v>64</v>
      </c>
      <c r="U77" s="1475"/>
      <c r="V77" s="1475" t="s">
        <v>65</v>
      </c>
      <c r="W77" s="1475"/>
      <c r="X77" s="1475" t="s">
        <v>66</v>
      </c>
      <c r="Y77" s="1475"/>
      <c r="Z77" s="1475" t="s">
        <v>67</v>
      </c>
      <c r="AA77" s="1475"/>
      <c r="AB77" s="1475" t="s">
        <v>68</v>
      </c>
      <c r="AC77" s="1475"/>
      <c r="AD77" s="1475" t="s">
        <v>69</v>
      </c>
      <c r="AE77" s="1475"/>
      <c r="AF77" s="1475" t="s">
        <v>70</v>
      </c>
      <c r="AG77" s="1475"/>
      <c r="AH77" s="1429" t="s">
        <v>231</v>
      </c>
      <c r="AI77" s="1429" t="s">
        <v>232</v>
      </c>
      <c r="AJ77" s="1429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CG77" s="582"/>
      <c r="CH77" s="582"/>
      <c r="CI77" s="582"/>
      <c r="CJ77" s="582"/>
      <c r="CK77" s="582"/>
      <c r="CL77" s="582"/>
      <c r="CM77" s="582"/>
      <c r="CN77" s="582"/>
    </row>
    <row r="78" spans="1:92" x14ac:dyDescent="0.2">
      <c r="A78" s="1541"/>
      <c r="B78" s="1542"/>
      <c r="C78" s="1134" t="s">
        <v>149</v>
      </c>
      <c r="D78" s="1134" t="s">
        <v>30</v>
      </c>
      <c r="E78" s="1134" t="s">
        <v>48</v>
      </c>
      <c r="F78" s="1130" t="s">
        <v>30</v>
      </c>
      <c r="G78" s="1130" t="s">
        <v>48</v>
      </c>
      <c r="H78" s="1130" t="s">
        <v>30</v>
      </c>
      <c r="I78" s="1130" t="s">
        <v>48</v>
      </c>
      <c r="J78" s="1130" t="s">
        <v>30</v>
      </c>
      <c r="K78" s="1130" t="s">
        <v>48</v>
      </c>
      <c r="L78" s="1130" t="s">
        <v>30</v>
      </c>
      <c r="M78" s="1130" t="s">
        <v>48</v>
      </c>
      <c r="N78" s="1130" t="s">
        <v>30</v>
      </c>
      <c r="O78" s="1130" t="s">
        <v>48</v>
      </c>
      <c r="P78" s="1130" t="s">
        <v>30</v>
      </c>
      <c r="Q78" s="1130" t="s">
        <v>48</v>
      </c>
      <c r="R78" s="1130" t="s">
        <v>30</v>
      </c>
      <c r="S78" s="1130" t="s">
        <v>48</v>
      </c>
      <c r="T78" s="1130" t="s">
        <v>30</v>
      </c>
      <c r="U78" s="1130" t="s">
        <v>48</v>
      </c>
      <c r="V78" s="1130" t="s">
        <v>30</v>
      </c>
      <c r="W78" s="1130" t="s">
        <v>48</v>
      </c>
      <c r="X78" s="1130" t="s">
        <v>30</v>
      </c>
      <c r="Y78" s="1130" t="s">
        <v>48</v>
      </c>
      <c r="Z78" s="1130" t="s">
        <v>30</v>
      </c>
      <c r="AA78" s="1130" t="s">
        <v>48</v>
      </c>
      <c r="AB78" s="1130" t="s">
        <v>30</v>
      </c>
      <c r="AC78" s="1130" t="s">
        <v>48</v>
      </c>
      <c r="AD78" s="1130" t="s">
        <v>30</v>
      </c>
      <c r="AE78" s="1130" t="s">
        <v>48</v>
      </c>
      <c r="AF78" s="1130" t="s">
        <v>30</v>
      </c>
      <c r="AG78" s="1130" t="s">
        <v>48</v>
      </c>
      <c r="AH78" s="1430"/>
      <c r="AI78" s="1430"/>
      <c r="AJ78" s="1430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CG78" s="582"/>
      <c r="CH78" s="582"/>
      <c r="CI78" s="582"/>
      <c r="CJ78" s="582"/>
      <c r="CK78" s="582"/>
      <c r="CL78" s="582"/>
      <c r="CM78" s="582"/>
      <c r="CN78" s="582"/>
    </row>
    <row r="79" spans="1:92" x14ac:dyDescent="0.2">
      <c r="A79" s="1538" t="s">
        <v>80</v>
      </c>
      <c r="B79" s="1539"/>
      <c r="C79" s="633">
        <f t="shared" ref="C79:C84" si="6">SUM(D79:E79)</f>
        <v>0</v>
      </c>
      <c r="D79" s="633">
        <f t="shared" ref="D79:E84" si="7">SUM(F79+H79+J79+L79+N79+P79+R79+T79+V79+X79+Z79+AB79+AD79+AF79)</f>
        <v>0</v>
      </c>
      <c r="E79" s="633">
        <f t="shared" si="7"/>
        <v>0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X79" s="640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CG79" s="582">
        <v>0</v>
      </c>
      <c r="CH79" s="582"/>
      <c r="CI79" s="582"/>
      <c r="CJ79" s="582"/>
      <c r="CK79" s="582"/>
      <c r="CL79" s="582"/>
      <c r="CM79" s="582"/>
      <c r="CN79" s="582"/>
    </row>
    <row r="80" spans="1:92" x14ac:dyDescent="0.2">
      <c r="A80" s="1409" t="s">
        <v>72</v>
      </c>
      <c r="B80" s="1118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CG80" s="582">
        <v>0</v>
      </c>
      <c r="CH80" s="582"/>
      <c r="CI80" s="582"/>
      <c r="CJ80" s="582"/>
      <c r="CK80" s="582"/>
      <c r="CL80" s="582"/>
      <c r="CM80" s="582"/>
      <c r="CN80" s="582"/>
    </row>
    <row r="81" spans="1:92" x14ac:dyDescent="0.2">
      <c r="A81" s="1540"/>
      <c r="B81" s="1132" t="s">
        <v>74</v>
      </c>
      <c r="C81" s="648">
        <f t="shared" si="6"/>
        <v>0</v>
      </c>
      <c r="D81" s="648">
        <f t="shared" si="7"/>
        <v>0</v>
      </c>
      <c r="E81" s="648">
        <f t="shared" si="7"/>
        <v>0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CG81" s="582">
        <v>0</v>
      </c>
      <c r="CH81" s="582"/>
      <c r="CI81" s="582"/>
      <c r="CJ81" s="582"/>
      <c r="CK81" s="582"/>
      <c r="CL81" s="582"/>
      <c r="CM81" s="582"/>
      <c r="CN81" s="582"/>
    </row>
    <row r="82" spans="1:92" x14ac:dyDescent="0.2">
      <c r="A82" s="1540"/>
      <c r="B82" s="1132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CG82" s="582">
        <v>0</v>
      </c>
      <c r="CH82" s="582"/>
      <c r="CI82" s="582"/>
      <c r="CJ82" s="582"/>
      <c r="CK82" s="582"/>
      <c r="CL82" s="582"/>
      <c r="CM82" s="582"/>
      <c r="CN82" s="582"/>
    </row>
    <row r="83" spans="1:92" ht="30" customHeight="1" x14ac:dyDescent="0.2">
      <c r="A83" s="1540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CG83" s="582">
        <v>0</v>
      </c>
      <c r="CH83" s="582"/>
      <c r="CI83" s="582"/>
      <c r="CJ83" s="582"/>
      <c r="CK83" s="582"/>
      <c r="CL83" s="582"/>
      <c r="CM83" s="582"/>
      <c r="CN83" s="582"/>
    </row>
    <row r="84" spans="1:92" x14ac:dyDescent="0.2">
      <c r="A84" s="1412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CG84" s="582">
        <v>0</v>
      </c>
      <c r="CH84" s="582"/>
      <c r="CI84" s="582"/>
      <c r="CJ84" s="582"/>
      <c r="CK84" s="582"/>
      <c r="CL84" s="582"/>
      <c r="CM84" s="582"/>
      <c r="CN84" s="582"/>
    </row>
    <row r="85" spans="1:92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CG85" s="582"/>
      <c r="CH85" s="582"/>
      <c r="CI85" s="582"/>
      <c r="CJ85" s="582"/>
      <c r="CK85" s="582"/>
      <c r="CL85" s="582"/>
      <c r="CM85" s="582"/>
      <c r="CN85" s="582"/>
    </row>
    <row r="86" spans="1:92" ht="14.25" customHeight="1" x14ac:dyDescent="0.2">
      <c r="A86" s="1409" t="s">
        <v>32</v>
      </c>
      <c r="B86" s="1409"/>
      <c r="C86" s="1408" t="s">
        <v>33</v>
      </c>
      <c r="D86" s="1409"/>
      <c r="E86" s="1410"/>
      <c r="F86" s="1436" t="s">
        <v>34</v>
      </c>
      <c r="G86" s="1437"/>
      <c r="H86" s="1437"/>
      <c r="I86" s="1437"/>
      <c r="J86" s="1437"/>
      <c r="K86" s="1437"/>
      <c r="L86" s="1437"/>
      <c r="M86" s="1437"/>
      <c r="N86" s="1437"/>
      <c r="O86" s="1437"/>
      <c r="P86" s="1437"/>
      <c r="Q86" s="1437"/>
      <c r="R86" s="1437"/>
      <c r="S86" s="1437"/>
      <c r="T86" s="1437"/>
      <c r="U86" s="1437"/>
      <c r="V86" s="1437"/>
      <c r="W86" s="1437"/>
      <c r="X86" s="1437"/>
      <c r="Y86" s="1437"/>
      <c r="Z86" s="1437"/>
      <c r="AA86" s="1437"/>
      <c r="AB86" s="1437"/>
      <c r="AC86" s="1437"/>
      <c r="AD86" s="1437"/>
      <c r="AE86" s="1437"/>
      <c r="AF86" s="1437"/>
      <c r="AG86" s="1438"/>
      <c r="AH86" s="1507" t="s">
        <v>230</v>
      </c>
      <c r="AI86" s="1507"/>
      <c r="AJ86" s="1507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CG86" s="582"/>
      <c r="CH86" s="582"/>
      <c r="CI86" s="582"/>
      <c r="CJ86" s="582"/>
      <c r="CK86" s="582"/>
      <c r="CL86" s="582"/>
      <c r="CM86" s="582"/>
      <c r="CN86" s="582"/>
    </row>
    <row r="87" spans="1:92" ht="14.25" customHeight="1" x14ac:dyDescent="0.2">
      <c r="A87" s="1540"/>
      <c r="B87" s="1540"/>
      <c r="C87" s="1419"/>
      <c r="D87" s="1540"/>
      <c r="E87" s="1420"/>
      <c r="F87" s="1422" t="s">
        <v>82</v>
      </c>
      <c r="G87" s="1424"/>
      <c r="H87" s="1422" t="s">
        <v>58</v>
      </c>
      <c r="I87" s="1424"/>
      <c r="J87" s="1422" t="s">
        <v>59</v>
      </c>
      <c r="K87" s="1424"/>
      <c r="L87" s="1422" t="s">
        <v>60</v>
      </c>
      <c r="M87" s="1424"/>
      <c r="N87" s="1422" t="s">
        <v>61</v>
      </c>
      <c r="O87" s="1424"/>
      <c r="P87" s="1422" t="s">
        <v>62</v>
      </c>
      <c r="Q87" s="1424"/>
      <c r="R87" s="1422" t="s">
        <v>63</v>
      </c>
      <c r="S87" s="1424"/>
      <c r="T87" s="1422" t="s">
        <v>64</v>
      </c>
      <c r="U87" s="1424"/>
      <c r="V87" s="1422" t="s">
        <v>65</v>
      </c>
      <c r="W87" s="1424"/>
      <c r="X87" s="1422" t="s">
        <v>66</v>
      </c>
      <c r="Y87" s="1424"/>
      <c r="Z87" s="1414" t="s">
        <v>67</v>
      </c>
      <c r="AA87" s="1415"/>
      <c r="AB87" s="1414" t="s">
        <v>68</v>
      </c>
      <c r="AC87" s="1415"/>
      <c r="AD87" s="1414" t="s">
        <v>69</v>
      </c>
      <c r="AE87" s="1415"/>
      <c r="AF87" s="1414" t="s">
        <v>70</v>
      </c>
      <c r="AG87" s="1415"/>
      <c r="AH87" s="1429" t="s">
        <v>234</v>
      </c>
      <c r="AI87" s="1429" t="s">
        <v>235</v>
      </c>
      <c r="AJ87" s="1429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CG87" s="582"/>
      <c r="CH87" s="582"/>
      <c r="CI87" s="582"/>
      <c r="CJ87" s="582"/>
      <c r="CK87" s="582"/>
      <c r="CL87" s="582"/>
      <c r="CM87" s="582"/>
      <c r="CN87" s="582"/>
    </row>
    <row r="88" spans="1:92" x14ac:dyDescent="0.2">
      <c r="A88" s="1412"/>
      <c r="B88" s="1412"/>
      <c r="C88" s="1134" t="s">
        <v>149</v>
      </c>
      <c r="D88" s="1134" t="s">
        <v>30</v>
      </c>
      <c r="E88" s="1134" t="s">
        <v>48</v>
      </c>
      <c r="F88" s="1130" t="s">
        <v>30</v>
      </c>
      <c r="G88" s="1130" t="s">
        <v>48</v>
      </c>
      <c r="H88" s="1130" t="s">
        <v>30</v>
      </c>
      <c r="I88" s="1130" t="s">
        <v>48</v>
      </c>
      <c r="J88" s="1130" t="s">
        <v>30</v>
      </c>
      <c r="K88" s="1130" t="s">
        <v>48</v>
      </c>
      <c r="L88" s="1130" t="s">
        <v>30</v>
      </c>
      <c r="M88" s="1130" t="s">
        <v>48</v>
      </c>
      <c r="N88" s="1130" t="s">
        <v>30</v>
      </c>
      <c r="O88" s="1130" t="s">
        <v>48</v>
      </c>
      <c r="P88" s="1130" t="s">
        <v>30</v>
      </c>
      <c r="Q88" s="1130" t="s">
        <v>48</v>
      </c>
      <c r="R88" s="1130" t="s">
        <v>30</v>
      </c>
      <c r="S88" s="1130" t="s">
        <v>48</v>
      </c>
      <c r="T88" s="1130" t="s">
        <v>30</v>
      </c>
      <c r="U88" s="1130" t="s">
        <v>48</v>
      </c>
      <c r="V88" s="1130" t="s">
        <v>30</v>
      </c>
      <c r="W88" s="1130" t="s">
        <v>48</v>
      </c>
      <c r="X88" s="1130" t="s">
        <v>30</v>
      </c>
      <c r="Y88" s="1130" t="s">
        <v>48</v>
      </c>
      <c r="Z88" s="1130" t="s">
        <v>30</v>
      </c>
      <c r="AA88" s="1130" t="s">
        <v>48</v>
      </c>
      <c r="AB88" s="1130" t="s">
        <v>30</v>
      </c>
      <c r="AC88" s="1130" t="s">
        <v>48</v>
      </c>
      <c r="AD88" s="1130" t="s">
        <v>30</v>
      </c>
      <c r="AE88" s="1130" t="s">
        <v>48</v>
      </c>
      <c r="AF88" s="1130" t="s">
        <v>30</v>
      </c>
      <c r="AG88" s="1130" t="s">
        <v>48</v>
      </c>
      <c r="AH88" s="1430"/>
      <c r="AI88" s="1430"/>
      <c r="AJ88" s="1430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CG88" s="582"/>
      <c r="CH88" s="582"/>
      <c r="CI88" s="582"/>
      <c r="CJ88" s="582"/>
      <c r="CK88" s="582"/>
      <c r="CL88" s="582"/>
      <c r="CM88" s="582"/>
      <c r="CN88" s="582"/>
    </row>
    <row r="89" spans="1:92" x14ac:dyDescent="0.2">
      <c r="A89" s="1582" t="s">
        <v>83</v>
      </c>
      <c r="B89" s="1583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CG89" s="582"/>
      <c r="CH89" s="582"/>
      <c r="CI89" s="582"/>
      <c r="CJ89" s="582"/>
      <c r="CK89" s="582"/>
      <c r="CL89" s="582"/>
      <c r="CM89" s="582"/>
      <c r="CN89" s="582"/>
    </row>
    <row r="90" spans="1:92" x14ac:dyDescent="0.2">
      <c r="A90" s="1584" t="s">
        <v>84</v>
      </c>
      <c r="B90" s="1585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CG90" s="582"/>
      <c r="CH90" s="582"/>
      <c r="CI90" s="582"/>
      <c r="CJ90" s="582"/>
      <c r="CK90" s="582"/>
      <c r="CL90" s="582"/>
      <c r="CM90" s="582"/>
      <c r="CN90" s="582"/>
    </row>
    <row r="91" spans="1:92" x14ac:dyDescent="0.2">
      <c r="A91" s="1586" t="s">
        <v>236</v>
      </c>
      <c r="B91" s="1118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CG91" s="582"/>
      <c r="CH91" s="582"/>
      <c r="CI91" s="582"/>
      <c r="CJ91" s="582"/>
      <c r="CK91" s="582"/>
      <c r="CL91" s="582"/>
      <c r="CM91" s="582"/>
      <c r="CN91" s="582"/>
    </row>
    <row r="92" spans="1:92" x14ac:dyDescent="0.2">
      <c r="A92" s="1587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CG92" s="582"/>
      <c r="CH92" s="582"/>
      <c r="CI92" s="582"/>
      <c r="CJ92" s="582"/>
      <c r="CK92" s="582"/>
      <c r="CL92" s="582"/>
      <c r="CM92" s="582"/>
      <c r="CN92" s="582"/>
    </row>
    <row r="93" spans="1:92" x14ac:dyDescent="0.2">
      <c r="A93" s="1588" t="s">
        <v>87</v>
      </c>
      <c r="B93" s="1589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CA93" s="569" t="str">
        <f>IF(C93&gt;C91+C92,"Los Ingresos de pacientes dependientes severos con escaras DEBEN estar incluidos en los Ingresos de pacientes dependientes severos Oncológicos o No Oncológicos","")</f>
        <v/>
      </c>
      <c r="CG93" s="582"/>
      <c r="CH93" s="582"/>
      <c r="CI93" s="582"/>
      <c r="CJ93" s="582"/>
      <c r="CK93" s="582"/>
      <c r="CL93" s="582"/>
      <c r="CM93" s="582"/>
      <c r="CN93" s="582"/>
    </row>
    <row r="94" spans="1:92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CG94" s="582"/>
      <c r="CH94" s="582"/>
      <c r="CI94" s="582"/>
      <c r="CJ94" s="582"/>
      <c r="CK94" s="582"/>
      <c r="CL94" s="582"/>
      <c r="CM94" s="582"/>
      <c r="CN94" s="582"/>
    </row>
    <row r="95" spans="1:92" ht="14.25" customHeight="1" x14ac:dyDescent="0.2">
      <c r="A95" s="1408" t="s">
        <v>3</v>
      </c>
      <c r="B95" s="1410"/>
      <c r="C95" s="1414" t="s">
        <v>33</v>
      </c>
      <c r="D95" s="1428"/>
      <c r="E95" s="1415"/>
      <c r="F95" s="1414" t="s">
        <v>67</v>
      </c>
      <c r="G95" s="1415"/>
      <c r="H95" s="1414" t="s">
        <v>68</v>
      </c>
      <c r="I95" s="1415"/>
      <c r="J95" s="1414" t="s">
        <v>69</v>
      </c>
      <c r="K95" s="1415"/>
      <c r="L95" s="1414" t="s">
        <v>70</v>
      </c>
      <c r="M95" s="1415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CG95" s="582"/>
      <c r="CH95" s="582"/>
      <c r="CI95" s="582"/>
      <c r="CJ95" s="582"/>
      <c r="CK95" s="582"/>
      <c r="CL95" s="582"/>
      <c r="CM95" s="582"/>
      <c r="CN95" s="582"/>
    </row>
    <row r="96" spans="1:92" x14ac:dyDescent="0.2">
      <c r="A96" s="1411"/>
      <c r="B96" s="1413"/>
      <c r="C96" s="1134" t="s">
        <v>149</v>
      </c>
      <c r="D96" s="1134" t="s">
        <v>30</v>
      </c>
      <c r="E96" s="1134" t="s">
        <v>48</v>
      </c>
      <c r="F96" s="1134" t="s">
        <v>30</v>
      </c>
      <c r="G96" s="1134" t="s">
        <v>48</v>
      </c>
      <c r="H96" s="1134" t="s">
        <v>30</v>
      </c>
      <c r="I96" s="1134" t="s">
        <v>48</v>
      </c>
      <c r="J96" s="1134" t="s">
        <v>30</v>
      </c>
      <c r="K96" s="1134" t="s">
        <v>48</v>
      </c>
      <c r="L96" s="1134" t="s">
        <v>30</v>
      </c>
      <c r="M96" s="1134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CG96" s="582"/>
      <c r="CH96" s="582"/>
      <c r="CI96" s="582"/>
      <c r="CJ96" s="582"/>
      <c r="CK96" s="582"/>
      <c r="CL96" s="582"/>
      <c r="CM96" s="582"/>
      <c r="CN96" s="582"/>
    </row>
    <row r="97" spans="1:92" x14ac:dyDescent="0.2">
      <c r="A97" s="1499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CG97" s="582"/>
      <c r="CH97" s="582"/>
      <c r="CI97" s="582"/>
      <c r="CJ97" s="582"/>
      <c r="CK97" s="582"/>
      <c r="CL97" s="582"/>
      <c r="CM97" s="582"/>
      <c r="CN97" s="582"/>
    </row>
    <row r="98" spans="1:92" x14ac:dyDescent="0.2">
      <c r="A98" s="1500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CG98" s="582"/>
      <c r="CH98" s="582"/>
      <c r="CI98" s="582"/>
      <c r="CJ98" s="582"/>
      <c r="CK98" s="582"/>
      <c r="CL98" s="582"/>
      <c r="CM98" s="582"/>
      <c r="CN98" s="582"/>
    </row>
    <row r="99" spans="1:92" x14ac:dyDescent="0.2">
      <c r="A99" s="1501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CG99" s="582"/>
      <c r="CH99" s="582"/>
      <c r="CI99" s="582"/>
      <c r="CJ99" s="582"/>
      <c r="CK99" s="582"/>
      <c r="CL99" s="582"/>
      <c r="CM99" s="582"/>
      <c r="CN99" s="582"/>
    </row>
    <row r="100" spans="1:92" x14ac:dyDescent="0.2">
      <c r="A100" s="1590" t="s">
        <v>91</v>
      </c>
      <c r="B100" s="1590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CG100" s="582"/>
      <c r="CH100" s="582"/>
      <c r="CI100" s="582"/>
      <c r="CJ100" s="582"/>
      <c r="CK100" s="582"/>
      <c r="CL100" s="582"/>
      <c r="CM100" s="582"/>
      <c r="CN100" s="582"/>
    </row>
    <row r="101" spans="1:92" x14ac:dyDescent="0.2">
      <c r="A101" s="1502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CG101" s="582"/>
      <c r="CH101" s="582"/>
      <c r="CI101" s="582"/>
      <c r="CJ101" s="582"/>
      <c r="CK101" s="582"/>
      <c r="CL101" s="582"/>
      <c r="CM101" s="582"/>
      <c r="CN101" s="582"/>
    </row>
    <row r="102" spans="1:92" x14ac:dyDescent="0.2">
      <c r="A102" s="1503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CG102" s="582"/>
      <c r="CH102" s="582"/>
      <c r="CI102" s="582"/>
      <c r="CJ102" s="582"/>
      <c r="CK102" s="582"/>
      <c r="CL102" s="582"/>
      <c r="CM102" s="582"/>
      <c r="CN102" s="582"/>
    </row>
    <row r="103" spans="1:92" x14ac:dyDescent="0.2">
      <c r="A103" s="1503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CG103" s="582"/>
      <c r="CH103" s="582"/>
      <c r="CI103" s="582"/>
      <c r="CJ103" s="582"/>
      <c r="CK103" s="582"/>
      <c r="CL103" s="582"/>
      <c r="CM103" s="582"/>
      <c r="CN103" s="582"/>
    </row>
    <row r="104" spans="1:92" x14ac:dyDescent="0.2">
      <c r="A104" s="1504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CG104" s="582"/>
      <c r="CH104" s="582"/>
      <c r="CI104" s="582"/>
      <c r="CJ104" s="582"/>
      <c r="CK104" s="582"/>
      <c r="CL104" s="582"/>
      <c r="CM104" s="582"/>
      <c r="CN104" s="582"/>
    </row>
    <row r="105" spans="1:92" x14ac:dyDescent="0.2">
      <c r="A105" s="1590" t="s">
        <v>91</v>
      </c>
      <c r="B105" s="1590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CG105" s="582"/>
      <c r="CH105" s="582"/>
      <c r="CI105" s="582"/>
      <c r="CJ105" s="582"/>
      <c r="CK105" s="582"/>
      <c r="CL105" s="582"/>
      <c r="CM105" s="582"/>
      <c r="CN105" s="582"/>
    </row>
    <row r="106" spans="1:92" x14ac:dyDescent="0.2">
      <c r="A106" s="1505" t="s">
        <v>96</v>
      </c>
      <c r="B106" s="1505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CG106" s="582"/>
      <c r="CH106" s="582"/>
      <c r="CI106" s="582"/>
      <c r="CJ106" s="582"/>
      <c r="CK106" s="582"/>
      <c r="CL106" s="582"/>
      <c r="CM106" s="582"/>
      <c r="CN106" s="582"/>
    </row>
    <row r="107" spans="1:92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CG107" s="582"/>
      <c r="CH107" s="582"/>
      <c r="CI107" s="582"/>
      <c r="CJ107" s="582"/>
      <c r="CK107" s="582"/>
      <c r="CL107" s="582"/>
      <c r="CM107" s="582"/>
      <c r="CN107" s="582"/>
    </row>
    <row r="108" spans="1:92" ht="14.25" customHeight="1" x14ac:dyDescent="0.2">
      <c r="A108" s="1408" t="s">
        <v>3</v>
      </c>
      <c r="B108" s="1410"/>
      <c r="C108" s="1414" t="s">
        <v>33</v>
      </c>
      <c r="D108" s="1428"/>
      <c r="E108" s="1415"/>
      <c r="F108" s="1414" t="s">
        <v>67</v>
      </c>
      <c r="G108" s="1415"/>
      <c r="H108" s="1414" t="s">
        <v>68</v>
      </c>
      <c r="I108" s="1415"/>
      <c r="J108" s="1414" t="s">
        <v>69</v>
      </c>
      <c r="K108" s="1415"/>
      <c r="L108" s="1414" t="s">
        <v>70</v>
      </c>
      <c r="M108" s="1428"/>
      <c r="N108" s="1506" t="s">
        <v>230</v>
      </c>
      <c r="O108" s="1428"/>
      <c r="P108" s="1415"/>
      <c r="Q108" s="1496"/>
      <c r="R108" s="1497"/>
      <c r="S108" s="1498"/>
      <c r="T108" s="1498"/>
      <c r="U108" s="1498"/>
      <c r="V108" s="1498"/>
      <c r="W108" s="1498"/>
      <c r="X108" s="1498"/>
      <c r="Y108" s="1498"/>
      <c r="Z108" s="1498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CG108" s="582"/>
      <c r="CH108" s="582"/>
      <c r="CI108" s="582"/>
      <c r="CJ108" s="582"/>
      <c r="CK108" s="582"/>
      <c r="CL108" s="582"/>
      <c r="CM108" s="582"/>
      <c r="CN108" s="582"/>
    </row>
    <row r="109" spans="1:92" ht="21" x14ac:dyDescent="0.2">
      <c r="A109" s="1411"/>
      <c r="B109" s="1413"/>
      <c r="C109" s="1134" t="s">
        <v>149</v>
      </c>
      <c r="D109" s="1134" t="s">
        <v>30</v>
      </c>
      <c r="E109" s="1134" t="s">
        <v>48</v>
      </c>
      <c r="F109" s="1134" t="s">
        <v>30</v>
      </c>
      <c r="G109" s="1134" t="s">
        <v>48</v>
      </c>
      <c r="H109" s="1134" t="s">
        <v>30</v>
      </c>
      <c r="I109" s="1134" t="s">
        <v>48</v>
      </c>
      <c r="J109" s="1134" t="s">
        <v>30</v>
      </c>
      <c r="K109" s="1134" t="s">
        <v>48</v>
      </c>
      <c r="L109" s="1134" t="s">
        <v>30</v>
      </c>
      <c r="M109" s="1127" t="s">
        <v>48</v>
      </c>
      <c r="N109" s="761" t="s">
        <v>231</v>
      </c>
      <c r="O109" s="1125" t="s">
        <v>232</v>
      </c>
      <c r="P109" s="1135" t="s">
        <v>233</v>
      </c>
      <c r="Q109" s="762"/>
      <c r="R109" s="1136"/>
      <c r="S109" s="1136"/>
      <c r="T109" s="1136"/>
      <c r="U109" s="1136"/>
      <c r="V109" s="1136"/>
      <c r="W109" s="1136"/>
      <c r="X109" s="1136"/>
      <c r="Y109" s="1136"/>
      <c r="Z109" s="1136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CG109" s="582"/>
      <c r="CH109" s="582"/>
      <c r="CI109" s="582"/>
      <c r="CJ109" s="582"/>
      <c r="CK109" s="582"/>
      <c r="CL109" s="582"/>
      <c r="CM109" s="582"/>
      <c r="CN109" s="582"/>
    </row>
    <row r="110" spans="1:92" x14ac:dyDescent="0.2">
      <c r="A110" s="1499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CG110" s="582"/>
      <c r="CH110" s="582"/>
      <c r="CI110" s="582"/>
      <c r="CJ110" s="582"/>
      <c r="CK110" s="582"/>
      <c r="CL110" s="582"/>
      <c r="CM110" s="582"/>
      <c r="CN110" s="582"/>
    </row>
    <row r="111" spans="1:92" x14ac:dyDescent="0.2">
      <c r="A111" s="1500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CG111" s="582"/>
      <c r="CH111" s="582"/>
      <c r="CI111" s="582"/>
      <c r="CJ111" s="582"/>
      <c r="CK111" s="582"/>
      <c r="CL111" s="582"/>
      <c r="CM111" s="582"/>
      <c r="CN111" s="582"/>
    </row>
    <row r="112" spans="1:92" x14ac:dyDescent="0.2">
      <c r="A112" s="1501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CG112" s="582"/>
      <c r="CH112" s="582"/>
      <c r="CI112" s="582"/>
      <c r="CJ112" s="582"/>
      <c r="CK112" s="582"/>
      <c r="CL112" s="582"/>
      <c r="CM112" s="582"/>
      <c r="CN112" s="582"/>
    </row>
    <row r="113" spans="1:5464" x14ac:dyDescent="0.2">
      <c r="A113" s="1590" t="s">
        <v>91</v>
      </c>
      <c r="B113" s="1590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CG113" s="582">
        <v>0</v>
      </c>
      <c r="CH113" s="582"/>
      <c r="CI113" s="582"/>
      <c r="CJ113" s="582"/>
      <c r="CK113" s="582"/>
      <c r="CL113" s="582"/>
      <c r="CM113" s="582"/>
      <c r="CN113" s="582"/>
    </row>
    <row r="114" spans="1:5464" x14ac:dyDescent="0.2">
      <c r="A114" s="1502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CG114" s="582"/>
      <c r="CH114" s="582"/>
      <c r="CI114" s="582"/>
      <c r="CJ114" s="582"/>
      <c r="CK114" s="582"/>
      <c r="CL114" s="582"/>
      <c r="CM114" s="582"/>
      <c r="CN114" s="582"/>
    </row>
    <row r="115" spans="1:5464" x14ac:dyDescent="0.2">
      <c r="A115" s="1503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CG115" s="582"/>
      <c r="CH115" s="582"/>
      <c r="CI115" s="582"/>
      <c r="CJ115" s="582"/>
      <c r="CK115" s="582"/>
      <c r="CL115" s="582"/>
      <c r="CM115" s="582"/>
      <c r="CN115" s="582"/>
    </row>
    <row r="116" spans="1:5464" x14ac:dyDescent="0.2">
      <c r="A116" s="1503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CG116" s="582"/>
      <c r="CH116" s="582"/>
      <c r="CI116" s="582"/>
      <c r="CJ116" s="582"/>
      <c r="CK116" s="582"/>
      <c r="CL116" s="582"/>
      <c r="CM116" s="582"/>
      <c r="CN116" s="582"/>
    </row>
    <row r="117" spans="1:5464" x14ac:dyDescent="0.2">
      <c r="A117" s="1504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CG117" s="582"/>
      <c r="CH117" s="582"/>
      <c r="CI117" s="582"/>
      <c r="CJ117" s="582"/>
      <c r="CK117" s="582"/>
      <c r="CL117" s="582"/>
      <c r="CM117" s="582"/>
      <c r="CN117" s="582"/>
    </row>
    <row r="118" spans="1:5464" x14ac:dyDescent="0.2">
      <c r="A118" s="1590" t="s">
        <v>91</v>
      </c>
      <c r="B118" s="1590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CG118" s="582">
        <v>0</v>
      </c>
      <c r="CH118" s="582"/>
      <c r="CI118" s="582"/>
      <c r="CJ118" s="582"/>
      <c r="CK118" s="582"/>
      <c r="CL118" s="582"/>
      <c r="CM118" s="582"/>
      <c r="CN118" s="582"/>
    </row>
    <row r="119" spans="1:5464" x14ac:dyDescent="0.2">
      <c r="A119" s="1505" t="s">
        <v>96</v>
      </c>
      <c r="B119" s="1505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CG119" s="582"/>
      <c r="CH119" s="582"/>
      <c r="CI119" s="582"/>
      <c r="CJ119" s="582"/>
      <c r="CK119" s="582"/>
      <c r="CL119" s="582"/>
      <c r="CM119" s="582"/>
      <c r="CN119" s="582"/>
    </row>
    <row r="120" spans="1:5464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CG120" s="582"/>
      <c r="CH120" s="582"/>
      <c r="CI120" s="582"/>
      <c r="CJ120" s="582"/>
      <c r="CK120" s="582"/>
      <c r="CL120" s="582"/>
      <c r="CM120" s="582"/>
      <c r="CN120" s="582"/>
    </row>
    <row r="121" spans="1:5464" ht="14.25" customHeight="1" x14ac:dyDescent="0.2">
      <c r="A121" s="1408" t="s">
        <v>3</v>
      </c>
      <c r="B121" s="1410"/>
      <c r="C121" s="1428" t="s">
        <v>33</v>
      </c>
      <c r="D121" s="1428"/>
      <c r="E121" s="1415"/>
      <c r="F121" s="1414" t="s">
        <v>66</v>
      </c>
      <c r="G121" s="1415"/>
      <c r="H121" s="1414" t="s">
        <v>67</v>
      </c>
      <c r="I121" s="1415"/>
      <c r="J121" s="1414" t="s">
        <v>68</v>
      </c>
      <c r="K121" s="1415"/>
      <c r="L121" s="1414" t="s">
        <v>69</v>
      </c>
      <c r="M121" s="1415"/>
      <c r="N121" s="1414" t="s">
        <v>70</v>
      </c>
      <c r="O121" s="1415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CG121" s="582"/>
      <c r="CH121" s="582"/>
      <c r="CI121" s="582"/>
      <c r="CJ121" s="582"/>
      <c r="CK121" s="582"/>
      <c r="CL121" s="582"/>
      <c r="CM121" s="582"/>
      <c r="CN121" s="582"/>
    </row>
    <row r="122" spans="1:5464" ht="19.5" customHeight="1" x14ac:dyDescent="0.2">
      <c r="A122" s="1411"/>
      <c r="B122" s="1413"/>
      <c r="C122" s="1134" t="s">
        <v>149</v>
      </c>
      <c r="D122" s="1134" t="s">
        <v>30</v>
      </c>
      <c r="E122" s="1128" t="s">
        <v>48</v>
      </c>
      <c r="F122" s="584" t="s">
        <v>30</v>
      </c>
      <c r="G122" s="1128" t="s">
        <v>48</v>
      </c>
      <c r="H122" s="584" t="s">
        <v>30</v>
      </c>
      <c r="I122" s="1128" t="s">
        <v>48</v>
      </c>
      <c r="J122" s="584" t="s">
        <v>30</v>
      </c>
      <c r="K122" s="1128" t="s">
        <v>48</v>
      </c>
      <c r="L122" s="584" t="s">
        <v>30</v>
      </c>
      <c r="M122" s="1128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CG122" s="582"/>
      <c r="CH122" s="582"/>
      <c r="CI122" s="582"/>
      <c r="CJ122" s="582"/>
      <c r="CK122" s="582"/>
      <c r="CL122" s="582"/>
      <c r="CM122" s="582"/>
      <c r="CN122" s="582"/>
    </row>
    <row r="123" spans="1:5464" x14ac:dyDescent="0.2">
      <c r="A123" s="1514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CG123" s="582"/>
      <c r="CH123" s="582"/>
      <c r="CI123" s="582"/>
      <c r="CJ123" s="582"/>
      <c r="CK123" s="582"/>
      <c r="CL123" s="582"/>
      <c r="CM123" s="582"/>
      <c r="CN123" s="582"/>
    </row>
    <row r="124" spans="1:5464" x14ac:dyDescent="0.2">
      <c r="A124" s="1515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CG124" s="582"/>
      <c r="CH124" s="582"/>
      <c r="CI124" s="582"/>
      <c r="CJ124" s="582"/>
      <c r="CK124" s="582"/>
      <c r="CL124" s="582"/>
      <c r="CM124" s="582"/>
      <c r="CN124" s="582"/>
    </row>
    <row r="125" spans="1:5464" x14ac:dyDescent="0.2">
      <c r="A125" s="1515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CG125" s="582"/>
      <c r="CH125" s="582"/>
      <c r="CI125" s="582"/>
      <c r="CJ125" s="582"/>
      <c r="CK125" s="582"/>
      <c r="CL125" s="582"/>
      <c r="CM125" s="582"/>
      <c r="CN125" s="582"/>
    </row>
    <row r="126" spans="1:5464" s="823" customFormat="1" ht="15" thickBot="1" x14ac:dyDescent="0.25">
      <c r="A126" s="1516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517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x14ac:dyDescent="0.2">
      <c r="A128" s="1515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CG128" s="582"/>
      <c r="CH128" s="582"/>
      <c r="CI128" s="582"/>
      <c r="CJ128" s="582"/>
      <c r="CK128" s="582"/>
      <c r="CL128" s="582"/>
      <c r="CM128" s="582"/>
      <c r="CN128" s="582"/>
    </row>
    <row r="129" spans="1:92" x14ac:dyDescent="0.2">
      <c r="A129" s="1515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CG129" s="582"/>
      <c r="CH129" s="582"/>
      <c r="CI129" s="582"/>
      <c r="CJ129" s="582"/>
      <c r="CK129" s="582"/>
      <c r="CL129" s="582"/>
      <c r="CM129" s="582"/>
      <c r="CN129" s="582"/>
    </row>
    <row r="130" spans="1:92" x14ac:dyDescent="0.2">
      <c r="A130" s="1518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CG130" s="582"/>
      <c r="CH130" s="582"/>
      <c r="CI130" s="582"/>
      <c r="CJ130" s="582"/>
      <c r="CK130" s="582"/>
      <c r="CL130" s="582"/>
      <c r="CM130" s="582"/>
      <c r="CN130" s="582"/>
    </row>
    <row r="131" spans="1:92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CG131" s="582"/>
      <c r="CH131" s="582"/>
      <c r="CI131" s="582"/>
      <c r="CJ131" s="582"/>
      <c r="CK131" s="582"/>
      <c r="CL131" s="582"/>
      <c r="CM131" s="582"/>
      <c r="CN131" s="582"/>
    </row>
    <row r="132" spans="1:92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CG132" s="582"/>
      <c r="CH132" s="582"/>
      <c r="CI132" s="582"/>
      <c r="CJ132" s="582"/>
      <c r="CK132" s="582"/>
      <c r="CL132" s="582"/>
      <c r="CM132" s="582"/>
      <c r="CN132" s="582"/>
    </row>
    <row r="133" spans="1:92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CG133" s="582"/>
      <c r="CH133" s="582"/>
      <c r="CI133" s="582"/>
      <c r="CJ133" s="582"/>
      <c r="CK133" s="582"/>
      <c r="CL133" s="582"/>
      <c r="CM133" s="582"/>
      <c r="CN133" s="582"/>
    </row>
    <row r="134" spans="1:92" ht="14.25" customHeight="1" x14ac:dyDescent="0.2">
      <c r="A134" s="1421" t="s">
        <v>98</v>
      </c>
      <c r="B134" s="1421"/>
      <c r="C134" s="1421"/>
      <c r="D134" s="1421" t="s">
        <v>33</v>
      </c>
      <c r="E134" s="1421"/>
      <c r="F134" s="1421"/>
      <c r="G134" s="1421" t="s">
        <v>99</v>
      </c>
      <c r="H134" s="1421"/>
      <c r="I134" s="1421" t="s">
        <v>100</v>
      </c>
      <c r="J134" s="1421"/>
      <c r="K134" s="1421" t="s">
        <v>101</v>
      </c>
      <c r="L134" s="1421"/>
      <c r="M134" s="1421" t="s">
        <v>57</v>
      </c>
      <c r="N134" s="1421"/>
      <c r="O134" s="1422" t="s">
        <v>8</v>
      </c>
      <c r="P134" s="1424"/>
      <c r="Q134" s="1475" t="s">
        <v>59</v>
      </c>
      <c r="R134" s="1475"/>
      <c r="S134" s="1475" t="s">
        <v>60</v>
      </c>
      <c r="T134" s="1475"/>
      <c r="U134" s="1475" t="s">
        <v>61</v>
      </c>
      <c r="V134" s="1475"/>
      <c r="W134" s="1475" t="s">
        <v>62</v>
      </c>
      <c r="X134" s="1475"/>
      <c r="Y134" s="1475" t="s">
        <v>63</v>
      </c>
      <c r="Z134" s="1475"/>
      <c r="AA134" s="1475" t="s">
        <v>64</v>
      </c>
      <c r="AB134" s="1475"/>
      <c r="AC134" s="1475" t="s">
        <v>65</v>
      </c>
      <c r="AD134" s="1475"/>
      <c r="AE134" s="1475" t="s">
        <v>66</v>
      </c>
      <c r="AF134" s="1475"/>
      <c r="AG134" s="1475" t="s">
        <v>67</v>
      </c>
      <c r="AH134" s="1475"/>
      <c r="AI134" s="1475" t="s">
        <v>68</v>
      </c>
      <c r="AJ134" s="1475"/>
      <c r="AK134" s="1475" t="s">
        <v>69</v>
      </c>
      <c r="AL134" s="1475"/>
      <c r="AM134" s="1475" t="s">
        <v>70</v>
      </c>
      <c r="AN134" s="1414"/>
      <c r="AO134" s="1481" t="s">
        <v>249</v>
      </c>
      <c r="AP134" s="1462" t="s">
        <v>250</v>
      </c>
      <c r="AQ134" s="1483" t="s">
        <v>251</v>
      </c>
      <c r="AR134" s="1484"/>
      <c r="AS134" s="598"/>
      <c r="AT134" s="598"/>
      <c r="CG134" s="582"/>
      <c r="CH134" s="582"/>
      <c r="CI134" s="582"/>
      <c r="CJ134" s="582"/>
      <c r="CK134" s="582"/>
      <c r="CL134" s="582"/>
      <c r="CM134" s="582"/>
      <c r="CN134" s="582"/>
    </row>
    <row r="135" spans="1:92" ht="21" customHeight="1" x14ac:dyDescent="0.2">
      <c r="A135" s="1421"/>
      <c r="B135" s="1421"/>
      <c r="C135" s="1421"/>
      <c r="D135" s="1114" t="s">
        <v>149</v>
      </c>
      <c r="E135" s="1114" t="s">
        <v>30</v>
      </c>
      <c r="F135" s="1114" t="s">
        <v>48</v>
      </c>
      <c r="G135" s="1114" t="s">
        <v>30</v>
      </c>
      <c r="H135" s="1114" t="s">
        <v>48</v>
      </c>
      <c r="I135" s="1114" t="s">
        <v>30</v>
      </c>
      <c r="J135" s="1114" t="s">
        <v>48</v>
      </c>
      <c r="K135" s="1114" t="s">
        <v>30</v>
      </c>
      <c r="L135" s="1114" t="s">
        <v>48</v>
      </c>
      <c r="M135" s="1114" t="s">
        <v>30</v>
      </c>
      <c r="N135" s="1114" t="s">
        <v>48</v>
      </c>
      <c r="O135" s="1114" t="s">
        <v>30</v>
      </c>
      <c r="P135" s="1114" t="s">
        <v>48</v>
      </c>
      <c r="Q135" s="1114" t="s">
        <v>30</v>
      </c>
      <c r="R135" s="1114" t="s">
        <v>48</v>
      </c>
      <c r="S135" s="1114" t="s">
        <v>30</v>
      </c>
      <c r="T135" s="1114" t="s">
        <v>48</v>
      </c>
      <c r="U135" s="1114" t="s">
        <v>30</v>
      </c>
      <c r="V135" s="1114" t="s">
        <v>48</v>
      </c>
      <c r="W135" s="1114" t="s">
        <v>30</v>
      </c>
      <c r="X135" s="1114" t="s">
        <v>48</v>
      </c>
      <c r="Y135" s="1114" t="s">
        <v>30</v>
      </c>
      <c r="Z135" s="1114" t="s">
        <v>48</v>
      </c>
      <c r="AA135" s="1114" t="s">
        <v>30</v>
      </c>
      <c r="AB135" s="1114" t="s">
        <v>48</v>
      </c>
      <c r="AC135" s="1114" t="s">
        <v>30</v>
      </c>
      <c r="AD135" s="1114" t="s">
        <v>48</v>
      </c>
      <c r="AE135" s="1114" t="s">
        <v>30</v>
      </c>
      <c r="AF135" s="1114" t="s">
        <v>48</v>
      </c>
      <c r="AG135" s="1114" t="s">
        <v>30</v>
      </c>
      <c r="AH135" s="1114" t="s">
        <v>48</v>
      </c>
      <c r="AI135" s="1114" t="s">
        <v>30</v>
      </c>
      <c r="AJ135" s="1114" t="s">
        <v>48</v>
      </c>
      <c r="AK135" s="1114" t="s">
        <v>30</v>
      </c>
      <c r="AL135" s="1114" t="s">
        <v>48</v>
      </c>
      <c r="AM135" s="1114" t="s">
        <v>30</v>
      </c>
      <c r="AN135" s="1117" t="s">
        <v>48</v>
      </c>
      <c r="AO135" s="1482"/>
      <c r="AP135" s="1463"/>
      <c r="AQ135" s="850" t="s">
        <v>30</v>
      </c>
      <c r="AR135" s="850" t="s">
        <v>48</v>
      </c>
      <c r="AS135" s="598"/>
      <c r="AT135" s="598"/>
      <c r="CG135" s="582"/>
      <c r="CH135" s="582"/>
      <c r="CI135" s="582"/>
      <c r="CJ135" s="582"/>
      <c r="CK135" s="582"/>
      <c r="CL135" s="582"/>
      <c r="CM135" s="582"/>
      <c r="CN135" s="582"/>
    </row>
    <row r="136" spans="1:92" x14ac:dyDescent="0.2">
      <c r="A136" s="851" t="s">
        <v>102</v>
      </c>
      <c r="B136" s="1086"/>
      <c r="C136" s="1129"/>
      <c r="D136" s="854">
        <f>SUM(E136+F136)</f>
        <v>15</v>
      </c>
      <c r="E136" s="854">
        <f>SUM(G136+I136+K136+M136+O136+Q136+S136+U136+W136+Y136+AA136+AC136+AE136+AG136+AI136+AK136+AM136)</f>
        <v>5</v>
      </c>
      <c r="F136" s="854">
        <f>SUM(H136+J136+L136+N136+P136+R136+T136+V136+X136+Z136+AB136+AD136+AF136+AH136+AJ136+AL136+AN136)</f>
        <v>10</v>
      </c>
      <c r="G136" s="689">
        <v>1</v>
      </c>
      <c r="H136" s="689"/>
      <c r="I136" s="689">
        <v>3</v>
      </c>
      <c r="J136" s="689">
        <v>1</v>
      </c>
      <c r="K136" s="689">
        <v>1</v>
      </c>
      <c r="L136" s="689">
        <v>5</v>
      </c>
      <c r="M136" s="689"/>
      <c r="N136" s="689"/>
      <c r="O136" s="689"/>
      <c r="P136" s="689"/>
      <c r="Q136" s="689"/>
      <c r="R136" s="689"/>
      <c r="S136" s="689"/>
      <c r="T136" s="689"/>
      <c r="U136" s="689"/>
      <c r="V136" s="689"/>
      <c r="W136" s="689"/>
      <c r="X136" s="689">
        <v>1</v>
      </c>
      <c r="Y136" s="689"/>
      <c r="Z136" s="689">
        <v>2</v>
      </c>
      <c r="AA136" s="689"/>
      <c r="AB136" s="689">
        <v>1</v>
      </c>
      <c r="AC136" s="689"/>
      <c r="AD136" s="689"/>
      <c r="AE136" s="689"/>
      <c r="AF136" s="689"/>
      <c r="AG136" s="689"/>
      <c r="AH136" s="689"/>
      <c r="AI136" s="689"/>
      <c r="AJ136" s="689"/>
      <c r="AK136" s="689"/>
      <c r="AL136" s="689"/>
      <c r="AM136" s="689"/>
      <c r="AN136" s="688"/>
      <c r="AO136" s="855"/>
      <c r="AP136" s="689"/>
      <c r="AQ136" s="689"/>
      <c r="AR136" s="689">
        <v>1</v>
      </c>
      <c r="AS136" s="744" t="s">
        <v>194</v>
      </c>
      <c r="AT136" s="598"/>
      <c r="AU136" s="598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</row>
    <row r="137" spans="1:92" x14ac:dyDescent="0.2">
      <c r="A137" s="1485" t="s">
        <v>103</v>
      </c>
      <c r="B137" s="1486"/>
      <c r="C137" s="1487"/>
      <c r="D137" s="1488"/>
      <c r="E137" s="1489"/>
      <c r="F137" s="1489"/>
      <c r="G137" s="1489"/>
      <c r="H137" s="1489"/>
      <c r="I137" s="1489"/>
      <c r="J137" s="1489"/>
      <c r="K137" s="1489"/>
      <c r="L137" s="1489"/>
      <c r="M137" s="1489"/>
      <c r="N137" s="1489"/>
      <c r="O137" s="1489"/>
      <c r="P137" s="1489"/>
      <c r="Q137" s="1489"/>
      <c r="R137" s="1489"/>
      <c r="S137" s="1489"/>
      <c r="T137" s="1489"/>
      <c r="U137" s="1489"/>
      <c r="V137" s="1489"/>
      <c r="W137" s="1489"/>
      <c r="X137" s="1489"/>
      <c r="Y137" s="1489"/>
      <c r="Z137" s="1489"/>
      <c r="AA137" s="1489"/>
      <c r="AB137" s="1489"/>
      <c r="AC137" s="1489"/>
      <c r="AD137" s="1489"/>
      <c r="AE137" s="1489"/>
      <c r="AF137" s="1489"/>
      <c r="AG137" s="1489"/>
      <c r="AH137" s="1489"/>
      <c r="AI137" s="1489"/>
      <c r="AJ137" s="1489"/>
      <c r="AK137" s="1489"/>
      <c r="AL137" s="1489"/>
      <c r="AM137" s="1489"/>
      <c r="AN137" s="1489"/>
      <c r="AO137" s="1489"/>
      <c r="AP137" s="1489"/>
      <c r="AQ137" s="1489"/>
      <c r="AR137" s="1490"/>
      <c r="AS137" s="744"/>
      <c r="AT137" s="598"/>
      <c r="AU137" s="598"/>
      <c r="CG137" s="582"/>
      <c r="CH137" s="582"/>
      <c r="CI137" s="582"/>
      <c r="CJ137" s="582"/>
      <c r="CK137" s="582"/>
      <c r="CL137" s="582"/>
      <c r="CM137" s="582"/>
      <c r="CN137" s="582"/>
    </row>
    <row r="138" spans="1:92" x14ac:dyDescent="0.2">
      <c r="A138" s="1454" t="s">
        <v>181</v>
      </c>
      <c r="B138" s="1519" t="s">
        <v>104</v>
      </c>
      <c r="C138" s="1461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</row>
    <row r="139" spans="1:92" x14ac:dyDescent="0.2">
      <c r="A139" s="1445"/>
      <c r="B139" s="1520" t="s">
        <v>252</v>
      </c>
      <c r="C139" s="1521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</row>
    <row r="140" spans="1:92" x14ac:dyDescent="0.2">
      <c r="A140" s="1450" t="s">
        <v>105</v>
      </c>
      <c r="B140" s="1450"/>
      <c r="C140" s="1451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</row>
    <row r="141" spans="1:92" x14ac:dyDescent="0.2">
      <c r="A141" s="1470" t="s">
        <v>182</v>
      </c>
      <c r="B141" s="1471"/>
      <c r="C141" s="1472"/>
      <c r="D141" s="633">
        <f t="shared" si="21"/>
        <v>15</v>
      </c>
      <c r="E141" s="633">
        <f t="shared" si="22"/>
        <v>5</v>
      </c>
      <c r="F141" s="633">
        <f t="shared" si="22"/>
        <v>10</v>
      </c>
      <c r="G141" s="613">
        <v>1</v>
      </c>
      <c r="H141" s="613"/>
      <c r="I141" s="613">
        <v>3</v>
      </c>
      <c r="J141" s="613">
        <v>1</v>
      </c>
      <c r="K141" s="613">
        <v>1</v>
      </c>
      <c r="L141" s="613">
        <v>5</v>
      </c>
      <c r="M141" s="613"/>
      <c r="N141" s="613"/>
      <c r="O141" s="613"/>
      <c r="P141" s="613"/>
      <c r="Q141" s="613"/>
      <c r="R141" s="613"/>
      <c r="S141" s="613"/>
      <c r="T141" s="613"/>
      <c r="U141" s="613"/>
      <c r="V141" s="613"/>
      <c r="W141" s="613"/>
      <c r="X141" s="613">
        <v>1</v>
      </c>
      <c r="Y141" s="613"/>
      <c r="Z141" s="613">
        <v>2</v>
      </c>
      <c r="AA141" s="613"/>
      <c r="AB141" s="613">
        <v>1</v>
      </c>
      <c r="AC141" s="613"/>
      <c r="AD141" s="613"/>
      <c r="AE141" s="613"/>
      <c r="AF141" s="613"/>
      <c r="AG141" s="613"/>
      <c r="AH141" s="613"/>
      <c r="AI141" s="613"/>
      <c r="AJ141" s="613"/>
      <c r="AK141" s="613"/>
      <c r="AL141" s="613"/>
      <c r="AM141" s="613"/>
      <c r="AN141" s="861"/>
      <c r="AO141" s="855"/>
      <c r="AP141" s="613"/>
      <c r="AQ141" s="743"/>
      <c r="AR141" s="613">
        <v>1</v>
      </c>
      <c r="AS141" s="744" t="s">
        <v>194</v>
      </c>
      <c r="AT141" s="598"/>
      <c r="AU141" s="598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</row>
    <row r="142" spans="1:92" ht="14.25" customHeight="1" x14ac:dyDescent="0.2">
      <c r="A142" s="1491" t="s">
        <v>106</v>
      </c>
      <c r="B142" s="1522" t="s">
        <v>107</v>
      </c>
      <c r="C142" s="1523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</row>
    <row r="143" spans="1:92" x14ac:dyDescent="0.2">
      <c r="A143" s="1492"/>
      <c r="B143" s="1524" t="s">
        <v>108</v>
      </c>
      <c r="C143" s="1449"/>
      <c r="D143" s="864">
        <f t="shared" si="21"/>
        <v>0</v>
      </c>
      <c r="E143" s="864">
        <f t="shared" si="22"/>
        <v>0</v>
      </c>
      <c r="F143" s="864">
        <f t="shared" si="22"/>
        <v>0</v>
      </c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</row>
    <row r="144" spans="1:92" x14ac:dyDescent="0.2">
      <c r="A144" s="1492"/>
      <c r="B144" s="1524" t="s">
        <v>109</v>
      </c>
      <c r="C144" s="1449"/>
      <c r="D144" s="864">
        <f t="shared" si="21"/>
        <v>2</v>
      </c>
      <c r="E144" s="860">
        <f t="shared" si="22"/>
        <v>0</v>
      </c>
      <c r="F144" s="864">
        <f t="shared" si="22"/>
        <v>2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/>
      <c r="W144" s="617"/>
      <c r="X144" s="617">
        <v>1</v>
      </c>
      <c r="Y144" s="617"/>
      <c r="Z144" s="617">
        <v>1</v>
      </c>
      <c r="AA144" s="617"/>
      <c r="AB144" s="617"/>
      <c r="AC144" s="617"/>
      <c r="AD144" s="617"/>
      <c r="AE144" s="617"/>
      <c r="AF144" s="617"/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</row>
    <row r="145" spans="1:92" ht="15" customHeight="1" x14ac:dyDescent="0.2">
      <c r="A145" s="1492"/>
      <c r="B145" s="1525" t="s">
        <v>110</v>
      </c>
      <c r="C145" s="1444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</row>
    <row r="146" spans="1:92" x14ac:dyDescent="0.2">
      <c r="A146" s="1492"/>
      <c r="B146" s="1524" t="s">
        <v>111</v>
      </c>
      <c r="C146" s="1449"/>
      <c r="D146" s="864">
        <f t="shared" ref="D146:D166" si="23">SUM(E146+F146)</f>
        <v>1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1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/>
      <c r="Y146" s="617"/>
      <c r="Z146" s="617"/>
      <c r="AA146" s="617"/>
      <c r="AB146" s="617">
        <v>1</v>
      </c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/>
      <c r="AR146" s="617"/>
      <c r="AS146" s="744" t="s">
        <v>194</v>
      </c>
      <c r="AT146" s="598"/>
      <c r="AU146" s="598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</row>
    <row r="147" spans="1:92" x14ac:dyDescent="0.2">
      <c r="A147" s="1492"/>
      <c r="B147" s="1526" t="s">
        <v>112</v>
      </c>
      <c r="C147" s="1527"/>
      <c r="D147" s="864">
        <f t="shared" si="23"/>
        <v>0</v>
      </c>
      <c r="E147" s="864">
        <f t="shared" si="24"/>
        <v>0</v>
      </c>
      <c r="F147" s="864">
        <f t="shared" si="24"/>
        <v>0</v>
      </c>
      <c r="G147" s="617"/>
      <c r="H147" s="617"/>
      <c r="I147" s="617"/>
      <c r="J147" s="617"/>
      <c r="K147" s="617"/>
      <c r="L147" s="617"/>
      <c r="M147" s="617"/>
      <c r="N147" s="617"/>
      <c r="O147" s="617"/>
      <c r="P147" s="617"/>
      <c r="Q147" s="617"/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/>
      <c r="AC147" s="617"/>
      <c r="AD147" s="617"/>
      <c r="AE147" s="617"/>
      <c r="AF147" s="617"/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/>
      <c r="AR147" s="689"/>
      <c r="AS147" s="744" t="s">
        <v>194</v>
      </c>
      <c r="AT147" s="598"/>
      <c r="AU147" s="598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</row>
    <row r="148" spans="1:92" x14ac:dyDescent="0.2">
      <c r="A148" s="1492"/>
      <c r="B148" s="1528" t="s">
        <v>113</v>
      </c>
      <c r="C148" s="1529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</row>
    <row r="149" spans="1:92" x14ac:dyDescent="0.2">
      <c r="A149" s="1493"/>
      <c r="B149" s="1494" t="s">
        <v>114</v>
      </c>
      <c r="C149" s="1495"/>
      <c r="D149" s="860">
        <f t="shared" si="23"/>
        <v>0</v>
      </c>
      <c r="E149" s="860">
        <f t="shared" si="24"/>
        <v>0</v>
      </c>
      <c r="F149" s="860">
        <f t="shared" si="24"/>
        <v>0</v>
      </c>
      <c r="G149" s="654"/>
      <c r="H149" s="654"/>
      <c r="I149" s="654"/>
      <c r="J149" s="654"/>
      <c r="K149" s="654"/>
      <c r="L149" s="654"/>
      <c r="M149" s="654"/>
      <c r="N149" s="654"/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/>
      <c r="AR149" s="618">
        <v>1</v>
      </c>
      <c r="AS149" s="744" t="s">
        <v>194</v>
      </c>
      <c r="AT149" s="598"/>
      <c r="AU149" s="598"/>
      <c r="CC149" s="569" t="s">
        <v>287</v>
      </c>
      <c r="CG149" s="582">
        <v>0</v>
      </c>
      <c r="CH149" s="582">
        <v>0</v>
      </c>
      <c r="CI149" s="582">
        <v>1</v>
      </c>
      <c r="CJ149" s="582"/>
      <c r="CK149" s="582"/>
      <c r="CL149" s="582"/>
      <c r="CM149" s="582"/>
      <c r="CN149" s="582"/>
    </row>
    <row r="150" spans="1:92" ht="17.25" customHeight="1" x14ac:dyDescent="0.2">
      <c r="A150" s="1491" t="s">
        <v>115</v>
      </c>
      <c r="B150" s="1530" t="s">
        <v>116</v>
      </c>
      <c r="C150" s="1455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</row>
    <row r="151" spans="1:92" ht="24" customHeight="1" x14ac:dyDescent="0.2">
      <c r="A151" s="1492"/>
      <c r="B151" s="1524" t="s">
        <v>117</v>
      </c>
      <c r="C151" s="1449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</row>
    <row r="152" spans="1:92" ht="15" customHeight="1" x14ac:dyDescent="0.2">
      <c r="A152" s="1493"/>
      <c r="B152" s="1520" t="s">
        <v>118</v>
      </c>
      <c r="C152" s="1521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</row>
    <row r="153" spans="1:92" x14ac:dyDescent="0.2">
      <c r="A153" s="1491" t="s">
        <v>119</v>
      </c>
      <c r="B153" s="1519" t="s">
        <v>120</v>
      </c>
      <c r="C153" s="1461"/>
      <c r="D153" s="856">
        <f t="shared" si="23"/>
        <v>3</v>
      </c>
      <c r="E153" s="856">
        <f t="shared" ref="E153:F156" si="25">SUM(G153+I153+K153+M153+O153)</f>
        <v>3</v>
      </c>
      <c r="F153" s="856">
        <f t="shared" si="25"/>
        <v>0</v>
      </c>
      <c r="G153" s="640"/>
      <c r="H153" s="640"/>
      <c r="I153" s="640">
        <v>2</v>
      </c>
      <c r="J153" s="640"/>
      <c r="K153" s="640">
        <v>1</v>
      </c>
      <c r="L153" s="640"/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/>
      <c r="AR153" s="867"/>
      <c r="AS153" s="744" t="s">
        <v>194</v>
      </c>
      <c r="AT153" s="598"/>
      <c r="AU153" s="598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</row>
    <row r="154" spans="1:92" ht="17.25" customHeight="1" x14ac:dyDescent="0.2">
      <c r="A154" s="1492"/>
      <c r="B154" s="1524" t="s">
        <v>121</v>
      </c>
      <c r="C154" s="1449"/>
      <c r="D154" s="864">
        <f t="shared" si="23"/>
        <v>0</v>
      </c>
      <c r="E154" s="864">
        <f t="shared" si="25"/>
        <v>0</v>
      </c>
      <c r="F154" s="864">
        <f t="shared" si="25"/>
        <v>0</v>
      </c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</row>
    <row r="155" spans="1:92" ht="19.5" customHeight="1" x14ac:dyDescent="0.2">
      <c r="A155" s="1492"/>
      <c r="B155" s="1524" t="s">
        <v>122</v>
      </c>
      <c r="C155" s="1449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</row>
    <row r="156" spans="1:92" ht="32.25" customHeight="1" x14ac:dyDescent="0.2">
      <c r="A156" s="1493"/>
      <c r="B156" s="1591" t="s">
        <v>123</v>
      </c>
      <c r="C156" s="1451"/>
      <c r="D156" s="860">
        <f t="shared" si="23"/>
        <v>8</v>
      </c>
      <c r="E156" s="860">
        <f t="shared" si="25"/>
        <v>2</v>
      </c>
      <c r="F156" s="860">
        <f t="shared" si="25"/>
        <v>6</v>
      </c>
      <c r="G156" s="654">
        <v>1</v>
      </c>
      <c r="H156" s="654"/>
      <c r="I156" s="654">
        <v>1</v>
      </c>
      <c r="J156" s="654">
        <v>1</v>
      </c>
      <c r="K156" s="654"/>
      <c r="L156" s="654">
        <v>5</v>
      </c>
      <c r="M156" s="654"/>
      <c r="N156" s="654"/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/>
      <c r="AR156" s="618"/>
      <c r="AS156" s="744" t="s">
        <v>194</v>
      </c>
      <c r="AT156" s="598"/>
      <c r="AU156" s="598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</row>
    <row r="157" spans="1:92" x14ac:dyDescent="0.2">
      <c r="A157" s="1452" t="s">
        <v>124</v>
      </c>
      <c r="B157" s="1452"/>
      <c r="C157" s="1453"/>
      <c r="D157" s="877">
        <f t="shared" si="23"/>
        <v>0</v>
      </c>
      <c r="E157" s="877">
        <f t="shared" ref="E157:F166" si="26">SUM(G157+I157+K157+M157+O157+Q157+S157+U157+W157+Y157+AA157+AC157+AE157+AG157+AI157+AK157+AM157)</f>
        <v>0</v>
      </c>
      <c r="F157" s="877">
        <f t="shared" si="26"/>
        <v>0</v>
      </c>
      <c r="G157" s="867"/>
      <c r="H157" s="867"/>
      <c r="I157" s="867"/>
      <c r="J157" s="867"/>
      <c r="K157" s="867"/>
      <c r="L157" s="867"/>
      <c r="M157" s="867"/>
      <c r="N157" s="867"/>
      <c r="O157" s="867"/>
      <c r="P157" s="867"/>
      <c r="Q157" s="867"/>
      <c r="R157" s="867"/>
      <c r="S157" s="867"/>
      <c r="T157" s="867"/>
      <c r="U157" s="867"/>
      <c r="V157" s="867"/>
      <c r="W157" s="867"/>
      <c r="X157" s="867"/>
      <c r="Y157" s="867"/>
      <c r="Z157" s="867"/>
      <c r="AA157" s="867"/>
      <c r="AB157" s="867"/>
      <c r="AC157" s="867"/>
      <c r="AD157" s="867"/>
      <c r="AE157" s="867"/>
      <c r="AF157" s="867"/>
      <c r="AG157" s="867"/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/>
      <c r="AR157" s="640"/>
      <c r="AS157" s="744" t="s">
        <v>194</v>
      </c>
      <c r="AT157" s="598"/>
      <c r="AU157" s="598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</row>
    <row r="158" spans="1:92" ht="15" customHeight="1" x14ac:dyDescent="0.2">
      <c r="A158" s="1491" t="s">
        <v>253</v>
      </c>
      <c r="B158" s="1530" t="s">
        <v>254</v>
      </c>
      <c r="C158" s="1455"/>
      <c r="D158" s="856">
        <f t="shared" si="23"/>
        <v>0</v>
      </c>
      <c r="E158" s="856">
        <f t="shared" si="26"/>
        <v>0</v>
      </c>
      <c r="F158" s="856">
        <f t="shared" si="26"/>
        <v>0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81"/>
      <c r="AO158" s="880"/>
      <c r="AP158" s="870"/>
      <c r="AQ158" s="640"/>
      <c r="AR158" s="867"/>
      <c r="AS158" s="744" t="s">
        <v>194</v>
      </c>
      <c r="AT158" s="598"/>
      <c r="AU158" s="598"/>
      <c r="CG158" s="582"/>
      <c r="CH158" s="582"/>
      <c r="CI158" s="582">
        <v>0</v>
      </c>
      <c r="CJ158" s="582"/>
      <c r="CK158" s="582"/>
      <c r="CL158" s="582"/>
      <c r="CM158" s="582"/>
      <c r="CN158" s="582"/>
    </row>
    <row r="159" spans="1:92" ht="15" customHeight="1" x14ac:dyDescent="0.2">
      <c r="A159" s="1492"/>
      <c r="B159" s="1525" t="s">
        <v>255</v>
      </c>
      <c r="C159" s="1444"/>
      <c r="D159" s="864">
        <f t="shared" si="23"/>
        <v>0</v>
      </c>
      <c r="E159" s="864">
        <f t="shared" si="26"/>
        <v>0</v>
      </c>
      <c r="F159" s="864">
        <f t="shared" si="26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CG159" s="582"/>
      <c r="CH159" s="582"/>
      <c r="CI159" s="582">
        <v>0</v>
      </c>
      <c r="CJ159" s="582"/>
      <c r="CK159" s="582"/>
      <c r="CL159" s="582"/>
      <c r="CM159" s="582"/>
      <c r="CN159" s="582"/>
    </row>
    <row r="160" spans="1:92" ht="15" customHeight="1" x14ac:dyDescent="0.2">
      <c r="A160" s="1493"/>
      <c r="B160" s="1596" t="s">
        <v>256</v>
      </c>
      <c r="C160" s="1447"/>
      <c r="D160" s="868">
        <f t="shared" si="23"/>
        <v>0</v>
      </c>
      <c r="E160" s="868">
        <f t="shared" si="26"/>
        <v>0</v>
      </c>
      <c r="F160" s="868">
        <f t="shared" si="26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CG160" s="582"/>
      <c r="CH160" s="582"/>
      <c r="CI160" s="582">
        <v>0</v>
      </c>
      <c r="CJ160" s="582"/>
      <c r="CK160" s="582"/>
      <c r="CL160" s="582"/>
      <c r="CM160" s="582"/>
      <c r="CN160" s="582"/>
    </row>
    <row r="161" spans="1:92" x14ac:dyDescent="0.2">
      <c r="A161" s="1508" t="s">
        <v>125</v>
      </c>
      <c r="B161" s="1509"/>
      <c r="C161" s="1510"/>
      <c r="D161" s="863">
        <f t="shared" si="23"/>
        <v>0</v>
      </c>
      <c r="E161" s="863">
        <f t="shared" si="26"/>
        <v>0</v>
      </c>
      <c r="F161" s="863">
        <f t="shared" si="26"/>
        <v>0</v>
      </c>
      <c r="G161" s="616"/>
      <c r="H161" s="616"/>
      <c r="I161" s="616"/>
      <c r="J161" s="616"/>
      <c r="K161" s="616"/>
      <c r="L161" s="616"/>
      <c r="M161" s="616"/>
      <c r="N161" s="616"/>
      <c r="O161" s="616"/>
      <c r="P161" s="616"/>
      <c r="Q161" s="616"/>
      <c r="R161" s="616"/>
      <c r="S161" s="616"/>
      <c r="T161" s="616"/>
      <c r="U161" s="616"/>
      <c r="V161" s="616"/>
      <c r="W161" s="616"/>
      <c r="X161" s="616"/>
      <c r="Y161" s="616"/>
      <c r="Z161" s="616"/>
      <c r="AA161" s="616"/>
      <c r="AB161" s="616"/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/>
      <c r="AR161" s="616"/>
      <c r="AS161" s="744" t="s">
        <v>194</v>
      </c>
      <c r="AT161" s="598"/>
      <c r="AU161" s="598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</row>
    <row r="162" spans="1:92" x14ac:dyDescent="0.2">
      <c r="A162" s="1511" t="s">
        <v>126</v>
      </c>
      <c r="B162" s="1512"/>
      <c r="C162" s="1513"/>
      <c r="D162" s="864">
        <f t="shared" si="23"/>
        <v>0</v>
      </c>
      <c r="E162" s="864">
        <f t="shared" si="26"/>
        <v>0</v>
      </c>
      <c r="F162" s="864">
        <f t="shared" si="26"/>
        <v>0</v>
      </c>
      <c r="G162" s="617"/>
      <c r="H162" s="617"/>
      <c r="I162" s="617"/>
      <c r="J162" s="617"/>
      <c r="K162" s="617"/>
      <c r="L162" s="617"/>
      <c r="M162" s="617"/>
      <c r="N162" s="617"/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</row>
    <row r="163" spans="1:92" x14ac:dyDescent="0.2">
      <c r="A163" s="1511" t="s">
        <v>127</v>
      </c>
      <c r="B163" s="1512"/>
      <c r="C163" s="1513"/>
      <c r="D163" s="864">
        <f t="shared" si="23"/>
        <v>0</v>
      </c>
      <c r="E163" s="864">
        <f t="shared" si="26"/>
        <v>0</v>
      </c>
      <c r="F163" s="864">
        <f t="shared" si="26"/>
        <v>0</v>
      </c>
      <c r="G163" s="617"/>
      <c r="H163" s="617"/>
      <c r="I163" s="617"/>
      <c r="J163" s="617"/>
      <c r="K163" s="617"/>
      <c r="L163" s="617"/>
      <c r="M163" s="617"/>
      <c r="N163" s="617"/>
      <c r="O163" s="617"/>
      <c r="P163" s="617"/>
      <c r="Q163" s="617"/>
      <c r="R163" s="617"/>
      <c r="S163" s="617"/>
      <c r="T163" s="617"/>
      <c r="U163" s="617"/>
      <c r="V163" s="617"/>
      <c r="W163" s="617"/>
      <c r="X163" s="617"/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/>
      <c r="AR163" s="654"/>
      <c r="AS163" s="744" t="s">
        <v>194</v>
      </c>
      <c r="AT163" s="598"/>
      <c r="AU163" s="598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</row>
    <row r="164" spans="1:92" x14ac:dyDescent="0.2">
      <c r="A164" s="1511" t="s">
        <v>128</v>
      </c>
      <c r="B164" s="1512"/>
      <c r="C164" s="1513"/>
      <c r="D164" s="864">
        <f t="shared" si="23"/>
        <v>0</v>
      </c>
      <c r="E164" s="864">
        <f t="shared" si="26"/>
        <v>0</v>
      </c>
      <c r="F164" s="864">
        <f t="shared" si="26"/>
        <v>0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/>
      <c r="Q164" s="617"/>
      <c r="R164" s="617"/>
      <c r="S164" s="617"/>
      <c r="T164" s="617"/>
      <c r="U164" s="617"/>
      <c r="V164" s="617"/>
      <c r="W164" s="617"/>
      <c r="X164" s="617"/>
      <c r="Y164" s="617"/>
      <c r="Z164" s="617"/>
      <c r="AA164" s="617"/>
      <c r="AB164" s="617"/>
      <c r="AC164" s="617"/>
      <c r="AD164" s="617"/>
      <c r="AE164" s="617"/>
      <c r="AF164" s="617"/>
      <c r="AG164" s="617"/>
      <c r="AH164" s="617"/>
      <c r="AI164" s="617"/>
      <c r="AJ164" s="617"/>
      <c r="AK164" s="617"/>
      <c r="AL164" s="617"/>
      <c r="AM164" s="617"/>
      <c r="AN164" s="684"/>
      <c r="AO164" s="770"/>
      <c r="AP164" s="617"/>
      <c r="AQ164" s="617"/>
      <c r="AR164" s="654"/>
      <c r="AS164" s="744" t="s">
        <v>194</v>
      </c>
      <c r="AT164" s="598"/>
      <c r="AU164" s="598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</row>
    <row r="165" spans="1:92" x14ac:dyDescent="0.2">
      <c r="A165" s="1592" t="s">
        <v>129</v>
      </c>
      <c r="B165" s="1593"/>
      <c r="C165" s="1594"/>
      <c r="D165" s="860">
        <f t="shared" si="23"/>
        <v>0</v>
      </c>
      <c r="E165" s="860">
        <f t="shared" si="26"/>
        <v>0</v>
      </c>
      <c r="F165" s="860">
        <f t="shared" si="26"/>
        <v>0</v>
      </c>
      <c r="G165" s="654"/>
      <c r="H165" s="654"/>
      <c r="I165" s="654"/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/>
      <c r="AR165" s="654"/>
      <c r="AS165" s="744" t="s">
        <v>194</v>
      </c>
      <c r="AT165" s="598"/>
      <c r="AU165" s="598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</row>
    <row r="166" spans="1:92" x14ac:dyDescent="0.2">
      <c r="A166" s="1445" t="s">
        <v>183</v>
      </c>
      <c r="B166" s="1446"/>
      <c r="C166" s="1447"/>
      <c r="D166" s="881">
        <f t="shared" si="23"/>
        <v>0</v>
      </c>
      <c r="E166" s="881">
        <f t="shared" si="26"/>
        <v>0</v>
      </c>
      <c r="F166" s="881">
        <f t="shared" si="26"/>
        <v>0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CG166" s="582"/>
      <c r="CH166" s="582"/>
      <c r="CI166" s="582">
        <v>0</v>
      </c>
      <c r="CJ166" s="582"/>
      <c r="CK166" s="582"/>
      <c r="CL166" s="582"/>
      <c r="CM166" s="582"/>
      <c r="CN166" s="582"/>
    </row>
    <row r="167" spans="1:92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CG167" s="582"/>
      <c r="CH167" s="582"/>
      <c r="CI167" s="582"/>
      <c r="CJ167" s="582"/>
      <c r="CK167" s="582"/>
      <c r="CL167" s="582"/>
      <c r="CM167" s="582"/>
      <c r="CN167" s="582"/>
    </row>
    <row r="168" spans="1:92" ht="14.25" customHeight="1" x14ac:dyDescent="0.2">
      <c r="A168" s="1597" t="s">
        <v>131</v>
      </c>
      <c r="B168" s="1597"/>
      <c r="C168" s="1597"/>
      <c r="D168" s="1421" t="s">
        <v>33</v>
      </c>
      <c r="E168" s="1421"/>
      <c r="F168" s="1421"/>
      <c r="G168" s="1421" t="s">
        <v>99</v>
      </c>
      <c r="H168" s="1421"/>
      <c r="I168" s="1421" t="s">
        <v>100</v>
      </c>
      <c r="J168" s="1421"/>
      <c r="K168" s="1421" t="s">
        <v>101</v>
      </c>
      <c r="L168" s="1421"/>
      <c r="M168" s="1421" t="s">
        <v>57</v>
      </c>
      <c r="N168" s="1421"/>
      <c r="O168" s="1422" t="s">
        <v>8</v>
      </c>
      <c r="P168" s="1424"/>
      <c r="Q168" s="1475" t="s">
        <v>59</v>
      </c>
      <c r="R168" s="1475"/>
      <c r="S168" s="1475" t="s">
        <v>60</v>
      </c>
      <c r="T168" s="1475"/>
      <c r="U168" s="1475" t="s">
        <v>61</v>
      </c>
      <c r="V168" s="1475"/>
      <c r="W168" s="1475" t="s">
        <v>62</v>
      </c>
      <c r="X168" s="1475"/>
      <c r="Y168" s="1475" t="s">
        <v>63</v>
      </c>
      <c r="Z168" s="1475"/>
      <c r="AA168" s="1475" t="s">
        <v>64</v>
      </c>
      <c r="AB168" s="1475"/>
      <c r="AC168" s="1475" t="s">
        <v>65</v>
      </c>
      <c r="AD168" s="1475"/>
      <c r="AE168" s="1475" t="s">
        <v>66</v>
      </c>
      <c r="AF168" s="1475"/>
      <c r="AG168" s="1475" t="s">
        <v>67</v>
      </c>
      <c r="AH168" s="1475"/>
      <c r="AI168" s="1475" t="s">
        <v>68</v>
      </c>
      <c r="AJ168" s="1475"/>
      <c r="AK168" s="1475" t="s">
        <v>69</v>
      </c>
      <c r="AL168" s="1475"/>
      <c r="AM168" s="1475" t="s">
        <v>70</v>
      </c>
      <c r="AN168" s="1414"/>
      <c r="AO168" s="1476" t="s">
        <v>77</v>
      </c>
      <c r="AP168" s="1477"/>
      <c r="AQ168" s="1478"/>
      <c r="AR168" s="1479" t="s">
        <v>249</v>
      </c>
      <c r="AS168" s="1462" t="s">
        <v>257</v>
      </c>
      <c r="AT168" s="1464" t="s">
        <v>251</v>
      </c>
      <c r="AU168" s="1464"/>
      <c r="AV168" s="884"/>
      <c r="CG168" s="582"/>
      <c r="CH168" s="582"/>
      <c r="CI168" s="582"/>
      <c r="CJ168" s="582"/>
      <c r="CK168" s="582"/>
      <c r="CL168" s="582"/>
      <c r="CM168" s="582"/>
      <c r="CN168" s="582"/>
    </row>
    <row r="169" spans="1:92" ht="20.25" customHeight="1" x14ac:dyDescent="0.2">
      <c r="A169" s="1598"/>
      <c r="B169" s="1598"/>
      <c r="C169" s="1598"/>
      <c r="D169" s="1134" t="s">
        <v>149</v>
      </c>
      <c r="E169" s="1114" t="s">
        <v>30</v>
      </c>
      <c r="F169" s="1114" t="s">
        <v>48</v>
      </c>
      <c r="G169" s="1114" t="s">
        <v>30</v>
      </c>
      <c r="H169" s="1114" t="s">
        <v>48</v>
      </c>
      <c r="I169" s="1114" t="s">
        <v>30</v>
      </c>
      <c r="J169" s="1114" t="s">
        <v>48</v>
      </c>
      <c r="K169" s="1114" t="s">
        <v>30</v>
      </c>
      <c r="L169" s="1114" t="s">
        <v>48</v>
      </c>
      <c r="M169" s="1114" t="s">
        <v>30</v>
      </c>
      <c r="N169" s="1114" t="s">
        <v>48</v>
      </c>
      <c r="O169" s="1114" t="s">
        <v>30</v>
      </c>
      <c r="P169" s="1114" t="s">
        <v>48</v>
      </c>
      <c r="Q169" s="1114" t="s">
        <v>30</v>
      </c>
      <c r="R169" s="1114" t="s">
        <v>48</v>
      </c>
      <c r="S169" s="1114" t="s">
        <v>30</v>
      </c>
      <c r="T169" s="1114" t="s">
        <v>48</v>
      </c>
      <c r="U169" s="1114" t="s">
        <v>30</v>
      </c>
      <c r="V169" s="1114" t="s">
        <v>48</v>
      </c>
      <c r="W169" s="1114" t="s">
        <v>30</v>
      </c>
      <c r="X169" s="1114" t="s">
        <v>48</v>
      </c>
      <c r="Y169" s="1114" t="s">
        <v>30</v>
      </c>
      <c r="Z169" s="1114" t="s">
        <v>48</v>
      </c>
      <c r="AA169" s="1114" t="s">
        <v>30</v>
      </c>
      <c r="AB169" s="1114" t="s">
        <v>48</v>
      </c>
      <c r="AC169" s="1114" t="s">
        <v>30</v>
      </c>
      <c r="AD169" s="1114" t="s">
        <v>48</v>
      </c>
      <c r="AE169" s="1114" t="s">
        <v>30</v>
      </c>
      <c r="AF169" s="1114" t="s">
        <v>48</v>
      </c>
      <c r="AG169" s="1114" t="s">
        <v>30</v>
      </c>
      <c r="AH169" s="1114" t="s">
        <v>48</v>
      </c>
      <c r="AI169" s="1114" t="s">
        <v>30</v>
      </c>
      <c r="AJ169" s="1114" t="s">
        <v>48</v>
      </c>
      <c r="AK169" s="1114" t="s">
        <v>30</v>
      </c>
      <c r="AL169" s="1114" t="s">
        <v>48</v>
      </c>
      <c r="AM169" s="1114" t="s">
        <v>30</v>
      </c>
      <c r="AN169" s="1117" t="s">
        <v>48</v>
      </c>
      <c r="AO169" s="885" t="s">
        <v>231</v>
      </c>
      <c r="AP169" s="886" t="s">
        <v>233</v>
      </c>
      <c r="AQ169" s="887" t="s">
        <v>232</v>
      </c>
      <c r="AR169" s="1480"/>
      <c r="AS169" s="1463"/>
      <c r="AT169" s="850" t="s">
        <v>30</v>
      </c>
      <c r="AU169" s="850" t="s">
        <v>48</v>
      </c>
      <c r="AV169" s="569"/>
      <c r="CG169" s="582"/>
      <c r="CH169" s="582"/>
      <c r="CI169" s="582"/>
      <c r="CJ169" s="582"/>
      <c r="CK169" s="582"/>
      <c r="CL169" s="582"/>
      <c r="CM169" s="582"/>
      <c r="CN169" s="582"/>
    </row>
    <row r="170" spans="1:92" x14ac:dyDescent="0.2">
      <c r="A170" s="1465" t="s">
        <v>132</v>
      </c>
      <c r="B170" s="1465"/>
      <c r="C170" s="1465"/>
      <c r="D170" s="854">
        <f>SUM(E170+F170)</f>
        <v>33</v>
      </c>
      <c r="E170" s="854">
        <f>SUM(G170+I170+K170+M170+O170+Q170+S170+U170+W170+Y170+AA170+AC170+AE170+AG170+AI170+AK170+AM170)</f>
        <v>14</v>
      </c>
      <c r="F170" s="854">
        <f>SUM(H170+J170+L170+N170+P170+R170+T170+V170+X170+Z170+AB170+AD170+AF170+AH170+AJ170+AL170+AN170)</f>
        <v>19</v>
      </c>
      <c r="G170" s="613">
        <v>1</v>
      </c>
      <c r="H170" s="613"/>
      <c r="I170" s="613">
        <v>8</v>
      </c>
      <c r="J170" s="613">
        <v>2</v>
      </c>
      <c r="K170" s="613">
        <v>3</v>
      </c>
      <c r="L170" s="613">
        <v>4</v>
      </c>
      <c r="M170" s="613">
        <v>1</v>
      </c>
      <c r="N170" s="613">
        <v>4</v>
      </c>
      <c r="O170" s="613"/>
      <c r="P170" s="613"/>
      <c r="Q170" s="613">
        <v>1</v>
      </c>
      <c r="R170" s="613">
        <v>1</v>
      </c>
      <c r="S170" s="613"/>
      <c r="T170" s="613">
        <v>2</v>
      </c>
      <c r="U170" s="613"/>
      <c r="V170" s="613">
        <v>1</v>
      </c>
      <c r="W170" s="613"/>
      <c r="X170" s="613">
        <v>2</v>
      </c>
      <c r="Y170" s="613"/>
      <c r="Z170" s="613"/>
      <c r="AA170" s="613"/>
      <c r="AB170" s="613"/>
      <c r="AC170" s="613"/>
      <c r="AD170" s="613">
        <v>2</v>
      </c>
      <c r="AE170" s="613"/>
      <c r="AF170" s="613">
        <v>1</v>
      </c>
      <c r="AG170" s="613"/>
      <c r="AH170" s="613"/>
      <c r="AI170" s="613"/>
      <c r="AJ170" s="613"/>
      <c r="AK170" s="613"/>
      <c r="AL170" s="613"/>
      <c r="AM170" s="613"/>
      <c r="AN170" s="861"/>
      <c r="AO170" s="859">
        <v>3</v>
      </c>
      <c r="AP170" s="743"/>
      <c r="AQ170" s="888"/>
      <c r="AR170" s="704"/>
      <c r="AS170" s="613"/>
      <c r="AT170" s="613"/>
      <c r="AU170" s="613"/>
      <c r="AV170" s="744" t="s">
        <v>194</v>
      </c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</row>
    <row r="171" spans="1:92" x14ac:dyDescent="0.2">
      <c r="A171" s="1466" t="s">
        <v>103</v>
      </c>
      <c r="B171" s="1467"/>
      <c r="C171" s="1467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CG171" s="582"/>
      <c r="CH171" s="582"/>
      <c r="CI171" s="582"/>
      <c r="CJ171" s="582"/>
      <c r="CK171" s="582"/>
      <c r="CL171" s="582"/>
      <c r="CM171" s="582"/>
      <c r="CN171" s="582"/>
    </row>
    <row r="172" spans="1:92" x14ac:dyDescent="0.2">
      <c r="A172" s="1468" t="s">
        <v>184</v>
      </c>
      <c r="B172" s="1460" t="s">
        <v>258</v>
      </c>
      <c r="C172" s="1461"/>
      <c r="D172" s="856">
        <f t="shared" ref="D172:D178" si="27">SUM(E172+F172)</f>
        <v>0</v>
      </c>
      <c r="E172" s="856">
        <f t="shared" ref="E172:F178" si="28">SUM(G172+I172+K172+M172+O172+Q172+S172+U172+W172+Y172+AA172+AC172+AE172+AG172+AI172+AK172+AM172)</f>
        <v>0</v>
      </c>
      <c r="F172" s="856">
        <f t="shared" si="28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</row>
    <row r="173" spans="1:92" x14ac:dyDescent="0.2">
      <c r="A173" s="1469"/>
      <c r="B173" s="1595" t="s">
        <v>252</v>
      </c>
      <c r="C173" s="1521"/>
      <c r="D173" s="868">
        <f t="shared" si="27"/>
        <v>0</v>
      </c>
      <c r="E173" s="868">
        <f t="shared" si="28"/>
        <v>0</v>
      </c>
      <c r="F173" s="868">
        <f t="shared" si="28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</row>
    <row r="174" spans="1:92" x14ac:dyDescent="0.2">
      <c r="A174" s="1450" t="s">
        <v>105</v>
      </c>
      <c r="B174" s="1450"/>
      <c r="C174" s="1451"/>
      <c r="D174" s="860">
        <f t="shared" si="27"/>
        <v>0</v>
      </c>
      <c r="E174" s="860">
        <f t="shared" si="28"/>
        <v>0</v>
      </c>
      <c r="F174" s="860">
        <f t="shared" si="28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</row>
    <row r="175" spans="1:92" x14ac:dyDescent="0.2">
      <c r="A175" s="1470" t="s">
        <v>182</v>
      </c>
      <c r="B175" s="1471"/>
      <c r="C175" s="1472"/>
      <c r="D175" s="633">
        <f t="shared" si="27"/>
        <v>33</v>
      </c>
      <c r="E175" s="633">
        <f t="shared" si="28"/>
        <v>14</v>
      </c>
      <c r="F175" s="633">
        <f t="shared" si="28"/>
        <v>19</v>
      </c>
      <c r="G175" s="613">
        <v>1</v>
      </c>
      <c r="H175" s="613"/>
      <c r="I175" s="613">
        <v>8</v>
      </c>
      <c r="J175" s="613">
        <v>2</v>
      </c>
      <c r="K175" s="613">
        <v>3</v>
      </c>
      <c r="L175" s="613">
        <v>4</v>
      </c>
      <c r="M175" s="613">
        <v>1</v>
      </c>
      <c r="N175" s="613">
        <v>4</v>
      </c>
      <c r="O175" s="613"/>
      <c r="P175" s="613"/>
      <c r="Q175" s="613">
        <v>1</v>
      </c>
      <c r="R175" s="613">
        <v>1</v>
      </c>
      <c r="S175" s="613"/>
      <c r="T175" s="613">
        <v>2</v>
      </c>
      <c r="U175" s="613"/>
      <c r="V175" s="613">
        <v>1</v>
      </c>
      <c r="W175" s="613"/>
      <c r="X175" s="613">
        <v>2</v>
      </c>
      <c r="Y175" s="613"/>
      <c r="Z175" s="613"/>
      <c r="AA175" s="613"/>
      <c r="AB175" s="613"/>
      <c r="AC175" s="613"/>
      <c r="AD175" s="613">
        <v>2</v>
      </c>
      <c r="AE175" s="613"/>
      <c r="AF175" s="613">
        <v>1</v>
      </c>
      <c r="AG175" s="613"/>
      <c r="AH175" s="613"/>
      <c r="AI175" s="613"/>
      <c r="AJ175" s="613"/>
      <c r="AK175" s="613"/>
      <c r="AL175" s="613"/>
      <c r="AM175" s="613"/>
      <c r="AN175" s="861"/>
      <c r="AO175" s="855"/>
      <c r="AP175" s="613"/>
      <c r="AQ175" s="896"/>
      <c r="AR175" s="704"/>
      <c r="AS175" s="613"/>
      <c r="AT175" s="613"/>
      <c r="AU175" s="613"/>
      <c r="AV175" s="744" t="s">
        <v>194</v>
      </c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</row>
    <row r="176" spans="1:92" ht="14.25" customHeight="1" x14ac:dyDescent="0.2">
      <c r="A176" s="1425" t="s">
        <v>106</v>
      </c>
      <c r="B176" s="1569" t="s">
        <v>107</v>
      </c>
      <c r="C176" s="1599"/>
      <c r="D176" s="863">
        <f t="shared" si="27"/>
        <v>0</v>
      </c>
      <c r="E176" s="863">
        <f t="shared" si="28"/>
        <v>0</v>
      </c>
      <c r="F176" s="863">
        <f t="shared" si="28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</row>
    <row r="177" spans="1:92" x14ac:dyDescent="0.2">
      <c r="A177" s="1426"/>
      <c r="B177" s="1568" t="s">
        <v>108</v>
      </c>
      <c r="C177" s="1600"/>
      <c r="D177" s="864">
        <f t="shared" si="27"/>
        <v>1</v>
      </c>
      <c r="E177" s="864">
        <f t="shared" si="28"/>
        <v>0</v>
      </c>
      <c r="F177" s="864">
        <f t="shared" si="28"/>
        <v>1</v>
      </c>
      <c r="G177" s="617"/>
      <c r="H177" s="617"/>
      <c r="I177" s="617"/>
      <c r="J177" s="617"/>
      <c r="K177" s="617"/>
      <c r="L177" s="617"/>
      <c r="M177" s="617"/>
      <c r="N177" s="617">
        <v>1</v>
      </c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>
        <v>1</v>
      </c>
      <c r="AP177" s="616"/>
      <c r="AQ177" s="897"/>
      <c r="AR177" s="683"/>
      <c r="AS177" s="617"/>
      <c r="AT177" s="617"/>
      <c r="AU177" s="617"/>
      <c r="AV177" s="744" t="s">
        <v>194</v>
      </c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</row>
    <row r="178" spans="1:92" x14ac:dyDescent="0.2">
      <c r="A178" s="1426"/>
      <c r="B178" s="1568" t="s">
        <v>109</v>
      </c>
      <c r="C178" s="1568"/>
      <c r="D178" s="864">
        <f t="shared" si="27"/>
        <v>0</v>
      </c>
      <c r="E178" s="864">
        <f t="shared" si="28"/>
        <v>0</v>
      </c>
      <c r="F178" s="864">
        <f t="shared" si="28"/>
        <v>0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/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>
        <v>1</v>
      </c>
      <c r="AP178" s="616"/>
      <c r="AQ178" s="897"/>
      <c r="AR178" s="683"/>
      <c r="AS178" s="617"/>
      <c r="AT178" s="617"/>
      <c r="AU178" s="617"/>
      <c r="AV178" s="744" t="s">
        <v>194</v>
      </c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</row>
    <row r="179" spans="1:92" ht="15" customHeight="1" x14ac:dyDescent="0.2">
      <c r="A179" s="1426"/>
      <c r="B179" s="1525" t="s">
        <v>110</v>
      </c>
      <c r="C179" s="1444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</row>
    <row r="180" spans="1:92" x14ac:dyDescent="0.2">
      <c r="A180" s="1426"/>
      <c r="B180" s="1568" t="s">
        <v>111</v>
      </c>
      <c r="C180" s="1568"/>
      <c r="D180" s="864">
        <f t="shared" ref="D180:D200" si="29">SUM(E180+F180)</f>
        <v>0</v>
      </c>
      <c r="E180" s="864">
        <f t="shared" ref="E180:F186" si="30">SUM(G180+I180+K180+M180+O180+Q180+S180+U180+W180+Y180+AA180+AC180+AE180+AG180+AI180+AK180+AM180)</f>
        <v>0</v>
      </c>
      <c r="F180" s="864">
        <f t="shared" si="30"/>
        <v>0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/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/>
      <c r="AU180" s="617"/>
      <c r="AV180" s="744" t="s">
        <v>194</v>
      </c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</row>
    <row r="181" spans="1:92" x14ac:dyDescent="0.2">
      <c r="A181" s="1426"/>
      <c r="B181" s="1473" t="s">
        <v>112</v>
      </c>
      <c r="C181" s="1473"/>
      <c r="D181" s="864">
        <f t="shared" si="29"/>
        <v>2</v>
      </c>
      <c r="E181" s="864">
        <f t="shared" si="30"/>
        <v>0</v>
      </c>
      <c r="F181" s="864">
        <f t="shared" si="30"/>
        <v>2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617"/>
      <c r="AC181" s="617"/>
      <c r="AD181" s="617">
        <v>2</v>
      </c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</row>
    <row r="182" spans="1:92" x14ac:dyDescent="0.2">
      <c r="A182" s="1426"/>
      <c r="B182" s="1473" t="s">
        <v>113</v>
      </c>
      <c r="C182" s="1473"/>
      <c r="D182" s="864">
        <f t="shared" si="29"/>
        <v>0</v>
      </c>
      <c r="E182" s="864">
        <f t="shared" si="30"/>
        <v>0</v>
      </c>
      <c r="F182" s="864">
        <f t="shared" si="30"/>
        <v>0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/>
      <c r="AU182" s="617"/>
      <c r="AV182" s="744" t="s">
        <v>194</v>
      </c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</row>
    <row r="183" spans="1:92" x14ac:dyDescent="0.2">
      <c r="A183" s="1427"/>
      <c r="B183" s="1474" t="s">
        <v>114</v>
      </c>
      <c r="C183" s="1474"/>
      <c r="D183" s="860">
        <f t="shared" si="29"/>
        <v>2</v>
      </c>
      <c r="E183" s="860">
        <f t="shared" si="30"/>
        <v>0</v>
      </c>
      <c r="F183" s="860">
        <f t="shared" si="30"/>
        <v>2</v>
      </c>
      <c r="G183" s="654"/>
      <c r="H183" s="654"/>
      <c r="I183" s="654"/>
      <c r="J183" s="654"/>
      <c r="K183" s="654"/>
      <c r="L183" s="654"/>
      <c r="M183" s="654"/>
      <c r="N183" s="654">
        <v>1</v>
      </c>
      <c r="O183" s="654"/>
      <c r="P183" s="654"/>
      <c r="Q183" s="654"/>
      <c r="R183" s="654">
        <v>1</v>
      </c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>
        <v>1</v>
      </c>
      <c r="AP183" s="618"/>
      <c r="AQ183" s="888"/>
      <c r="AR183" s="686"/>
      <c r="AS183" s="654"/>
      <c r="AT183" s="654"/>
      <c r="AU183" s="654"/>
      <c r="AV183" s="744" t="s">
        <v>194</v>
      </c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</row>
    <row r="184" spans="1:92" ht="21" customHeight="1" x14ac:dyDescent="0.2">
      <c r="A184" s="1457" t="s">
        <v>115</v>
      </c>
      <c r="B184" s="1530" t="s">
        <v>116</v>
      </c>
      <c r="C184" s="1455"/>
      <c r="D184" s="856">
        <f t="shared" si="29"/>
        <v>0</v>
      </c>
      <c r="E184" s="856">
        <f t="shared" si="30"/>
        <v>0</v>
      </c>
      <c r="F184" s="856">
        <f t="shared" si="30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</row>
    <row r="185" spans="1:92" ht="23.25" customHeight="1" x14ac:dyDescent="0.2">
      <c r="A185" s="1458"/>
      <c r="B185" s="1524" t="s">
        <v>117</v>
      </c>
      <c r="C185" s="1449"/>
      <c r="D185" s="864">
        <f t="shared" si="29"/>
        <v>0</v>
      </c>
      <c r="E185" s="864">
        <f t="shared" si="30"/>
        <v>0</v>
      </c>
      <c r="F185" s="864">
        <f t="shared" si="30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</row>
    <row r="186" spans="1:92" ht="17.25" customHeight="1" x14ac:dyDescent="0.2">
      <c r="A186" s="1601"/>
      <c r="B186" s="1595" t="s">
        <v>118</v>
      </c>
      <c r="C186" s="1521"/>
      <c r="D186" s="868">
        <f t="shared" si="29"/>
        <v>0</v>
      </c>
      <c r="E186" s="868">
        <f t="shared" si="30"/>
        <v>0</v>
      </c>
      <c r="F186" s="868">
        <f t="shared" si="30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</row>
    <row r="187" spans="1:92" ht="15.75" customHeight="1" x14ac:dyDescent="0.2">
      <c r="A187" s="1457" t="s">
        <v>119</v>
      </c>
      <c r="B187" s="1460" t="s">
        <v>120</v>
      </c>
      <c r="C187" s="1461"/>
      <c r="D187" s="856">
        <f t="shared" si="29"/>
        <v>12</v>
      </c>
      <c r="E187" s="856">
        <f t="shared" ref="E187:F190" si="31">SUM(G187+I187+K187+M187+O187)</f>
        <v>9</v>
      </c>
      <c r="F187" s="856">
        <f t="shared" si="31"/>
        <v>3</v>
      </c>
      <c r="G187" s="640">
        <v>1</v>
      </c>
      <c r="H187" s="640"/>
      <c r="I187" s="640">
        <v>5</v>
      </c>
      <c r="J187" s="640">
        <v>1</v>
      </c>
      <c r="K187" s="640">
        <v>3</v>
      </c>
      <c r="L187" s="640">
        <v>2</v>
      </c>
      <c r="M187" s="640"/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/>
      <c r="AP187" s="616"/>
      <c r="AQ187" s="897"/>
      <c r="AR187" s="794"/>
      <c r="AS187" s="870"/>
      <c r="AT187" s="640"/>
      <c r="AU187" s="640"/>
      <c r="AV187" s="744" t="s">
        <v>194</v>
      </c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</row>
    <row r="188" spans="1:92" ht="20.25" customHeight="1" x14ac:dyDescent="0.2">
      <c r="A188" s="1458"/>
      <c r="B188" s="1441" t="s">
        <v>121</v>
      </c>
      <c r="C188" s="1449"/>
      <c r="D188" s="864">
        <f t="shared" si="29"/>
        <v>0</v>
      </c>
      <c r="E188" s="864">
        <f t="shared" si="31"/>
        <v>0</v>
      </c>
      <c r="F188" s="864">
        <f t="shared" si="31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</row>
    <row r="189" spans="1:92" ht="22.5" customHeight="1" x14ac:dyDescent="0.2">
      <c r="A189" s="1458"/>
      <c r="B189" s="1441" t="s">
        <v>122</v>
      </c>
      <c r="C189" s="1449"/>
      <c r="D189" s="864">
        <f t="shared" si="29"/>
        <v>0</v>
      </c>
      <c r="E189" s="864">
        <f t="shared" si="31"/>
        <v>0</v>
      </c>
      <c r="F189" s="864">
        <f t="shared" si="31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</row>
    <row r="190" spans="1:92" ht="32.25" customHeight="1" x14ac:dyDescent="0.2">
      <c r="A190" s="1459"/>
      <c r="B190" s="1450" t="s">
        <v>123</v>
      </c>
      <c r="C190" s="1451"/>
      <c r="D190" s="860">
        <f t="shared" si="29"/>
        <v>8</v>
      </c>
      <c r="E190" s="860">
        <f t="shared" si="31"/>
        <v>4</v>
      </c>
      <c r="F190" s="860">
        <f t="shared" si="31"/>
        <v>4</v>
      </c>
      <c r="G190" s="654"/>
      <c r="H190" s="654"/>
      <c r="I190" s="654">
        <v>3</v>
      </c>
      <c r="J190" s="654">
        <v>1</v>
      </c>
      <c r="K190" s="654"/>
      <c r="L190" s="654">
        <v>1</v>
      </c>
      <c r="M190" s="654">
        <v>1</v>
      </c>
      <c r="N190" s="654">
        <v>2</v>
      </c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/>
      <c r="AP190" s="618"/>
      <c r="AQ190" s="888"/>
      <c r="AR190" s="686"/>
      <c r="AS190" s="874"/>
      <c r="AT190" s="654"/>
      <c r="AU190" s="654"/>
      <c r="AV190" s="744" t="s">
        <v>194</v>
      </c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</row>
    <row r="191" spans="1:92" x14ac:dyDescent="0.2">
      <c r="A191" s="1452" t="s">
        <v>124</v>
      </c>
      <c r="B191" s="1452"/>
      <c r="C191" s="1453"/>
      <c r="D191" s="877">
        <f t="shared" si="29"/>
        <v>7</v>
      </c>
      <c r="E191" s="877">
        <f t="shared" ref="E191:F200" si="32">SUM(G191+I191+K191+M191+O191+Q191+S191+U191+W191+Y191+AA191+AC191+AE191+AG191+AI191+AK191+AM191)</f>
        <v>1</v>
      </c>
      <c r="F191" s="877">
        <f t="shared" si="32"/>
        <v>6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>
        <v>1</v>
      </c>
      <c r="R191" s="867"/>
      <c r="S191" s="867"/>
      <c r="T191" s="867">
        <v>2</v>
      </c>
      <c r="U191" s="867"/>
      <c r="V191" s="867">
        <v>1</v>
      </c>
      <c r="W191" s="867"/>
      <c r="X191" s="867">
        <v>2</v>
      </c>
      <c r="Y191" s="867"/>
      <c r="Z191" s="867"/>
      <c r="AA191" s="867"/>
      <c r="AB191" s="867"/>
      <c r="AC191" s="867"/>
      <c r="AD191" s="867"/>
      <c r="AE191" s="867"/>
      <c r="AF191" s="867">
        <v>1</v>
      </c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/>
      <c r="AU191" s="867"/>
      <c r="AV191" s="744" t="s">
        <v>194</v>
      </c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</row>
    <row r="192" spans="1:92" x14ac:dyDescent="0.2">
      <c r="A192" s="1425" t="s">
        <v>253</v>
      </c>
      <c r="B192" s="1454" t="s">
        <v>254</v>
      </c>
      <c r="C192" s="1455"/>
      <c r="D192" s="856">
        <f t="shared" si="29"/>
        <v>0</v>
      </c>
      <c r="E192" s="856">
        <f t="shared" si="32"/>
        <v>0</v>
      </c>
      <c r="F192" s="856">
        <f t="shared" si="32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CG192" s="582"/>
      <c r="CH192" s="582"/>
      <c r="CI192" s="582">
        <v>0</v>
      </c>
      <c r="CJ192" s="582"/>
      <c r="CK192" s="582"/>
      <c r="CL192" s="582"/>
      <c r="CM192" s="582"/>
      <c r="CN192" s="582"/>
    </row>
    <row r="193" spans="1:92" x14ac:dyDescent="0.2">
      <c r="A193" s="1426"/>
      <c r="B193" s="1442" t="s">
        <v>255</v>
      </c>
      <c r="C193" s="1444"/>
      <c r="D193" s="863">
        <f t="shared" si="29"/>
        <v>0</v>
      </c>
      <c r="E193" s="863">
        <f t="shared" si="32"/>
        <v>0</v>
      </c>
      <c r="F193" s="863">
        <f t="shared" si="32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CG193" s="582"/>
      <c r="CH193" s="582"/>
      <c r="CI193" s="582">
        <v>0</v>
      </c>
      <c r="CJ193" s="582"/>
      <c r="CK193" s="582"/>
      <c r="CL193" s="582"/>
      <c r="CM193" s="582"/>
      <c r="CN193" s="582"/>
    </row>
    <row r="194" spans="1:92" x14ac:dyDescent="0.2">
      <c r="A194" s="1427"/>
      <c r="B194" s="1445" t="s">
        <v>256</v>
      </c>
      <c r="C194" s="1447"/>
      <c r="D194" s="857">
        <f t="shared" si="29"/>
        <v>0</v>
      </c>
      <c r="E194" s="857">
        <f t="shared" si="32"/>
        <v>0</v>
      </c>
      <c r="F194" s="857">
        <f t="shared" si="32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CG194" s="582"/>
      <c r="CH194" s="582"/>
      <c r="CI194" s="582">
        <v>0</v>
      </c>
      <c r="CJ194" s="582"/>
      <c r="CK194" s="582"/>
      <c r="CL194" s="582"/>
      <c r="CM194" s="582"/>
      <c r="CN194" s="582"/>
    </row>
    <row r="195" spans="1:92" x14ac:dyDescent="0.2">
      <c r="A195" s="1456" t="s">
        <v>125</v>
      </c>
      <c r="B195" s="1456"/>
      <c r="C195" s="1456"/>
      <c r="D195" s="863">
        <f t="shared" si="29"/>
        <v>0</v>
      </c>
      <c r="E195" s="863">
        <f t="shared" si="32"/>
        <v>0</v>
      </c>
      <c r="F195" s="863">
        <f t="shared" si="32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</row>
    <row r="196" spans="1:92" x14ac:dyDescent="0.2">
      <c r="A196" s="1441" t="s">
        <v>126</v>
      </c>
      <c r="B196" s="1441"/>
      <c r="C196" s="1441"/>
      <c r="D196" s="864">
        <f t="shared" si="29"/>
        <v>0</v>
      </c>
      <c r="E196" s="864">
        <f t="shared" si="32"/>
        <v>0</v>
      </c>
      <c r="F196" s="864">
        <f t="shared" si="32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</row>
    <row r="197" spans="1:92" x14ac:dyDescent="0.2">
      <c r="A197" s="1441" t="s">
        <v>127</v>
      </c>
      <c r="B197" s="1441"/>
      <c r="C197" s="1441"/>
      <c r="D197" s="864">
        <f t="shared" si="29"/>
        <v>1</v>
      </c>
      <c r="E197" s="864">
        <f t="shared" si="32"/>
        <v>0</v>
      </c>
      <c r="F197" s="864">
        <f t="shared" si="32"/>
        <v>1</v>
      </c>
      <c r="G197" s="617"/>
      <c r="H197" s="617"/>
      <c r="I197" s="617"/>
      <c r="J197" s="617"/>
      <c r="K197" s="617"/>
      <c r="L197" s="617">
        <v>1</v>
      </c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/>
      <c r="AP197" s="616"/>
      <c r="AQ197" s="897"/>
      <c r="AR197" s="683"/>
      <c r="AS197" s="617"/>
      <c r="AT197" s="617"/>
      <c r="AU197" s="617"/>
      <c r="AV197" s="744" t="s">
        <v>194</v>
      </c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</row>
    <row r="198" spans="1:92" x14ac:dyDescent="0.2">
      <c r="A198" s="1441" t="s">
        <v>128</v>
      </c>
      <c r="B198" s="1441"/>
      <c r="C198" s="1441"/>
      <c r="D198" s="864">
        <f t="shared" si="29"/>
        <v>0</v>
      </c>
      <c r="E198" s="864">
        <f t="shared" si="32"/>
        <v>0</v>
      </c>
      <c r="F198" s="864">
        <f t="shared" si="32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</row>
    <row r="199" spans="1:92" x14ac:dyDescent="0.2">
      <c r="A199" s="1442" t="s">
        <v>129</v>
      </c>
      <c r="B199" s="1443"/>
      <c r="C199" s="1444"/>
      <c r="D199" s="864">
        <f t="shared" si="29"/>
        <v>0</v>
      </c>
      <c r="E199" s="864">
        <f t="shared" si="32"/>
        <v>0</v>
      </c>
      <c r="F199" s="864">
        <f t="shared" si="32"/>
        <v>0</v>
      </c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/>
      <c r="AU199" s="654"/>
      <c r="AV199" s="744" t="s">
        <v>194</v>
      </c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</row>
    <row r="200" spans="1:92" x14ac:dyDescent="0.2">
      <c r="A200" s="1445" t="s">
        <v>183</v>
      </c>
      <c r="B200" s="1446"/>
      <c r="C200" s="1447"/>
      <c r="D200" s="881">
        <f t="shared" si="29"/>
        <v>0</v>
      </c>
      <c r="E200" s="881">
        <f t="shared" si="32"/>
        <v>0</v>
      </c>
      <c r="F200" s="881">
        <f t="shared" si="32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</row>
    <row r="201" spans="1:92" x14ac:dyDescent="0.2">
      <c r="A201" s="904" t="s">
        <v>259</v>
      </c>
      <c r="B201" s="1087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CG201" s="582"/>
      <c r="CH201" s="582"/>
      <c r="CI201" s="582"/>
      <c r="CJ201" s="582"/>
      <c r="CK201" s="582"/>
      <c r="CL201" s="582"/>
      <c r="CM201" s="582"/>
      <c r="CN201" s="582"/>
    </row>
    <row r="202" spans="1:92" ht="14.25" customHeight="1" x14ac:dyDescent="0.2">
      <c r="A202" s="1408" t="s">
        <v>32</v>
      </c>
      <c r="B202" s="1410"/>
      <c r="C202" s="1448" t="s">
        <v>33</v>
      </c>
      <c r="D202" s="1448"/>
      <c r="E202" s="1448"/>
      <c r="F202" s="1422" t="s">
        <v>133</v>
      </c>
      <c r="G202" s="1424"/>
      <c r="H202" s="1422" t="s">
        <v>134</v>
      </c>
      <c r="I202" s="1424"/>
      <c r="J202" s="1422" t="s">
        <v>135</v>
      </c>
      <c r="K202" s="1424"/>
      <c r="L202" s="1422" t="s">
        <v>136</v>
      </c>
      <c r="M202" s="1424"/>
      <c r="N202" s="1422" t="s">
        <v>137</v>
      </c>
      <c r="O202" s="1424"/>
      <c r="P202" s="1422" t="s">
        <v>138</v>
      </c>
      <c r="Q202" s="1424"/>
      <c r="R202" s="1422" t="s">
        <v>139</v>
      </c>
      <c r="S202" s="1424"/>
      <c r="T202" s="1422" t="s">
        <v>140</v>
      </c>
      <c r="U202" s="1424"/>
      <c r="V202" s="1422" t="s">
        <v>141</v>
      </c>
      <c r="W202" s="1424"/>
      <c r="X202" s="1422" t="s">
        <v>142</v>
      </c>
      <c r="Y202" s="1424"/>
      <c r="Z202" s="1422" t="s">
        <v>143</v>
      </c>
      <c r="AA202" s="1424"/>
      <c r="AB202" s="1422" t="s">
        <v>144</v>
      </c>
      <c r="AC202" s="1424"/>
      <c r="AD202" s="1422" t="s">
        <v>145</v>
      </c>
      <c r="AE202" s="1424"/>
      <c r="AF202" s="1422" t="s">
        <v>146</v>
      </c>
      <c r="AG202" s="1424"/>
      <c r="AH202" s="1422" t="s">
        <v>147</v>
      </c>
      <c r="AI202" s="1424"/>
      <c r="AJ202" s="1422" t="s">
        <v>148</v>
      </c>
      <c r="AK202" s="1424"/>
      <c r="AL202" s="719"/>
      <c r="AM202" s="719"/>
      <c r="AN202" s="719"/>
      <c r="AO202" s="909"/>
      <c r="AP202" s="719"/>
      <c r="AQ202" s="719"/>
      <c r="AR202" s="719"/>
      <c r="AS202" s="719"/>
      <c r="AT202" s="719"/>
      <c r="CG202" s="582"/>
      <c r="CH202" s="582"/>
      <c r="CI202" s="582"/>
      <c r="CJ202" s="582"/>
      <c r="CK202" s="582"/>
      <c r="CL202" s="582"/>
      <c r="CM202" s="582"/>
      <c r="CN202" s="582"/>
    </row>
    <row r="203" spans="1:92" x14ac:dyDescent="0.2">
      <c r="A203" s="1411"/>
      <c r="B203" s="1413"/>
      <c r="C203" s="1135" t="s">
        <v>149</v>
      </c>
      <c r="D203" s="1135" t="s">
        <v>30</v>
      </c>
      <c r="E203" s="1134" t="s">
        <v>48</v>
      </c>
      <c r="F203" s="1122" t="s">
        <v>30</v>
      </c>
      <c r="G203" s="1122" t="s">
        <v>48</v>
      </c>
      <c r="H203" s="1122" t="s">
        <v>30</v>
      </c>
      <c r="I203" s="1122" t="s">
        <v>48</v>
      </c>
      <c r="J203" s="1122" t="s">
        <v>30</v>
      </c>
      <c r="K203" s="1122" t="s">
        <v>48</v>
      </c>
      <c r="L203" s="1122" t="s">
        <v>30</v>
      </c>
      <c r="M203" s="1122" t="s">
        <v>48</v>
      </c>
      <c r="N203" s="1122" t="s">
        <v>30</v>
      </c>
      <c r="O203" s="1122" t="s">
        <v>48</v>
      </c>
      <c r="P203" s="1122" t="s">
        <v>30</v>
      </c>
      <c r="Q203" s="1122" t="s">
        <v>48</v>
      </c>
      <c r="R203" s="1122" t="s">
        <v>30</v>
      </c>
      <c r="S203" s="1122" t="s">
        <v>48</v>
      </c>
      <c r="T203" s="1122" t="s">
        <v>30</v>
      </c>
      <c r="U203" s="1122" t="s">
        <v>48</v>
      </c>
      <c r="V203" s="1122" t="s">
        <v>30</v>
      </c>
      <c r="W203" s="1122" t="s">
        <v>48</v>
      </c>
      <c r="X203" s="1122" t="s">
        <v>30</v>
      </c>
      <c r="Y203" s="1122" t="s">
        <v>48</v>
      </c>
      <c r="Z203" s="1122" t="s">
        <v>30</v>
      </c>
      <c r="AA203" s="1122" t="s">
        <v>48</v>
      </c>
      <c r="AB203" s="1122" t="s">
        <v>30</v>
      </c>
      <c r="AC203" s="1122" t="s">
        <v>48</v>
      </c>
      <c r="AD203" s="1122" t="s">
        <v>30</v>
      </c>
      <c r="AE203" s="1122" t="s">
        <v>48</v>
      </c>
      <c r="AF203" s="1122" t="s">
        <v>30</v>
      </c>
      <c r="AG203" s="1122" t="s">
        <v>48</v>
      </c>
      <c r="AH203" s="1122" t="s">
        <v>30</v>
      </c>
      <c r="AI203" s="1122" t="s">
        <v>48</v>
      </c>
      <c r="AJ203" s="1122" t="s">
        <v>30</v>
      </c>
      <c r="AK203" s="1122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CG203" s="582"/>
      <c r="CH203" s="582"/>
      <c r="CI203" s="582"/>
      <c r="CJ203" s="582"/>
      <c r="CK203" s="582"/>
      <c r="CL203" s="582"/>
      <c r="CM203" s="582"/>
      <c r="CN203" s="582"/>
    </row>
    <row r="204" spans="1:92" x14ac:dyDescent="0.2">
      <c r="A204" s="1405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CG204" s="582"/>
      <c r="CH204" s="582"/>
      <c r="CI204" s="582"/>
      <c r="CJ204" s="582"/>
      <c r="CK204" s="582"/>
      <c r="CL204" s="582"/>
      <c r="CM204" s="582"/>
      <c r="CN204" s="582"/>
    </row>
    <row r="205" spans="1:92" x14ac:dyDescent="0.2">
      <c r="A205" s="1407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CG205" s="582"/>
      <c r="CH205" s="582"/>
      <c r="CI205" s="582"/>
      <c r="CJ205" s="582"/>
      <c r="CK205" s="582"/>
      <c r="CL205" s="582"/>
      <c r="CM205" s="582"/>
      <c r="CN205" s="582"/>
    </row>
    <row r="206" spans="1:92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CG206" s="582"/>
      <c r="CH206" s="582"/>
      <c r="CI206" s="582"/>
      <c r="CJ206" s="582"/>
      <c r="CK206" s="582"/>
      <c r="CL206" s="582"/>
      <c r="CM206" s="582"/>
      <c r="CN206" s="582"/>
    </row>
    <row r="207" spans="1:92" ht="14.25" customHeight="1" x14ac:dyDescent="0.2">
      <c r="A207" s="1616" t="s">
        <v>150</v>
      </c>
      <c r="B207" s="1619" t="s">
        <v>151</v>
      </c>
      <c r="C207" s="1578" t="s">
        <v>4</v>
      </c>
      <c r="D207" s="1579"/>
      <c r="E207" s="1580"/>
      <c r="F207" s="1622" t="s">
        <v>152</v>
      </c>
      <c r="G207" s="1623"/>
      <c r="H207" s="1623"/>
      <c r="I207" s="1623"/>
      <c r="J207" s="1623"/>
      <c r="K207" s="1623"/>
      <c r="L207" s="1623"/>
      <c r="M207" s="1623"/>
      <c r="N207" s="1623"/>
      <c r="O207" s="1623"/>
      <c r="P207" s="1623"/>
      <c r="Q207" s="1623"/>
      <c r="R207" s="1623"/>
      <c r="S207" s="1623"/>
      <c r="T207" s="1623"/>
      <c r="U207" s="1623"/>
      <c r="V207" s="1623"/>
      <c r="W207" s="1623"/>
      <c r="X207" s="1623"/>
      <c r="Y207" s="1623"/>
      <c r="Z207" s="1623"/>
      <c r="AA207" s="1623"/>
      <c r="AB207" s="1623"/>
      <c r="AC207" s="1623"/>
      <c r="AD207" s="1623"/>
      <c r="AE207" s="1623"/>
      <c r="AF207" s="1623"/>
      <c r="AG207" s="1623"/>
      <c r="AH207" s="1623"/>
      <c r="AI207" s="1623"/>
      <c r="AJ207" s="1623"/>
      <c r="AK207" s="1624"/>
      <c r="AL207" s="1425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CG207" s="582"/>
      <c r="CH207" s="582"/>
      <c r="CI207" s="582"/>
      <c r="CJ207" s="582"/>
      <c r="CK207" s="582"/>
      <c r="CL207" s="582"/>
      <c r="CM207" s="582"/>
      <c r="CN207" s="582"/>
    </row>
    <row r="208" spans="1:92" x14ac:dyDescent="0.2">
      <c r="A208" s="1617"/>
      <c r="B208" s="1620"/>
      <c r="C208" s="1602"/>
      <c r="D208" s="1603"/>
      <c r="E208" s="1440"/>
      <c r="F208" s="1622" t="s">
        <v>100</v>
      </c>
      <c r="G208" s="1624"/>
      <c r="H208" s="1622" t="s">
        <v>101</v>
      </c>
      <c r="I208" s="1624"/>
      <c r="J208" s="1622" t="s">
        <v>57</v>
      </c>
      <c r="K208" s="1624"/>
      <c r="L208" s="1622" t="s">
        <v>8</v>
      </c>
      <c r="M208" s="1624"/>
      <c r="N208" s="1422" t="s">
        <v>9</v>
      </c>
      <c r="O208" s="1424"/>
      <c r="P208" s="1422" t="s">
        <v>10</v>
      </c>
      <c r="Q208" s="1424"/>
      <c r="R208" s="1422" t="s">
        <v>11</v>
      </c>
      <c r="S208" s="1424"/>
      <c r="T208" s="1422" t="s">
        <v>12</v>
      </c>
      <c r="U208" s="1424"/>
      <c r="V208" s="1422" t="s">
        <v>13</v>
      </c>
      <c r="W208" s="1424"/>
      <c r="X208" s="1422" t="s">
        <v>14</v>
      </c>
      <c r="Y208" s="1424"/>
      <c r="Z208" s="1422" t="s">
        <v>153</v>
      </c>
      <c r="AA208" s="1424"/>
      <c r="AB208" s="1422" t="s">
        <v>154</v>
      </c>
      <c r="AC208" s="1424"/>
      <c r="AD208" s="1422" t="s">
        <v>155</v>
      </c>
      <c r="AE208" s="1424"/>
      <c r="AF208" s="1422" t="s">
        <v>156</v>
      </c>
      <c r="AG208" s="1424"/>
      <c r="AH208" s="1422" t="s">
        <v>157</v>
      </c>
      <c r="AI208" s="1424"/>
      <c r="AJ208" s="1414" t="s">
        <v>158</v>
      </c>
      <c r="AK208" s="1415"/>
      <c r="AL208" s="1426"/>
      <c r="AM208" s="579"/>
      <c r="AN208" s="579"/>
      <c r="AO208" s="579"/>
      <c r="AP208" s="579"/>
      <c r="AQ208" s="579"/>
      <c r="AR208" s="579"/>
      <c r="AS208" s="579"/>
      <c r="AT208" s="579"/>
      <c r="CG208" s="582"/>
      <c r="CH208" s="582"/>
      <c r="CI208" s="582"/>
      <c r="CJ208" s="582"/>
      <c r="CK208" s="582"/>
      <c r="CL208" s="582"/>
      <c r="CM208" s="582"/>
      <c r="CN208" s="582"/>
    </row>
    <row r="209" spans="1:92" x14ac:dyDescent="0.2">
      <c r="A209" s="1618"/>
      <c r="B209" s="1621"/>
      <c r="C209" s="1120" t="s">
        <v>149</v>
      </c>
      <c r="D209" s="1120" t="s">
        <v>30</v>
      </c>
      <c r="E209" s="1137" t="s">
        <v>48</v>
      </c>
      <c r="F209" s="1119" t="s">
        <v>30</v>
      </c>
      <c r="G209" s="1119" t="s">
        <v>48</v>
      </c>
      <c r="H209" s="1119" t="s">
        <v>30</v>
      </c>
      <c r="I209" s="1119" t="s">
        <v>48</v>
      </c>
      <c r="J209" s="1119" t="s">
        <v>30</v>
      </c>
      <c r="K209" s="1119" t="s">
        <v>48</v>
      </c>
      <c r="L209" s="1119" t="s">
        <v>30</v>
      </c>
      <c r="M209" s="1119" t="s">
        <v>48</v>
      </c>
      <c r="N209" s="1119" t="s">
        <v>30</v>
      </c>
      <c r="O209" s="1119" t="s">
        <v>48</v>
      </c>
      <c r="P209" s="1119" t="s">
        <v>30</v>
      </c>
      <c r="Q209" s="1119" t="s">
        <v>48</v>
      </c>
      <c r="R209" s="1119" t="s">
        <v>30</v>
      </c>
      <c r="S209" s="1119" t="s">
        <v>48</v>
      </c>
      <c r="T209" s="1119" t="s">
        <v>30</v>
      </c>
      <c r="U209" s="1119" t="s">
        <v>48</v>
      </c>
      <c r="V209" s="1119" t="s">
        <v>30</v>
      </c>
      <c r="W209" s="1119" t="s">
        <v>48</v>
      </c>
      <c r="X209" s="1119" t="s">
        <v>30</v>
      </c>
      <c r="Y209" s="1119" t="s">
        <v>48</v>
      </c>
      <c r="Z209" s="1119" t="s">
        <v>30</v>
      </c>
      <c r="AA209" s="1119" t="s">
        <v>48</v>
      </c>
      <c r="AB209" s="1119" t="s">
        <v>30</v>
      </c>
      <c r="AC209" s="1119" t="s">
        <v>48</v>
      </c>
      <c r="AD209" s="1119" t="s">
        <v>30</v>
      </c>
      <c r="AE209" s="1119" t="s">
        <v>48</v>
      </c>
      <c r="AF209" s="1119" t="s">
        <v>30</v>
      </c>
      <c r="AG209" s="1119" t="s">
        <v>48</v>
      </c>
      <c r="AH209" s="1119" t="s">
        <v>30</v>
      </c>
      <c r="AI209" s="1119" t="s">
        <v>48</v>
      </c>
      <c r="AJ209" s="1119" t="s">
        <v>30</v>
      </c>
      <c r="AK209" s="1119" t="s">
        <v>48</v>
      </c>
      <c r="AL209" s="1427"/>
      <c r="AM209" s="579"/>
      <c r="AN209" s="579"/>
      <c r="AO209" s="579"/>
      <c r="AP209" s="579"/>
      <c r="AQ209" s="579"/>
      <c r="AR209" s="579"/>
      <c r="AS209" s="579"/>
      <c r="AT209" s="579"/>
      <c r="CG209" s="582"/>
      <c r="CH209" s="582"/>
      <c r="CI209" s="582"/>
      <c r="CJ209" s="582"/>
      <c r="CK209" s="582"/>
      <c r="CL209" s="582"/>
      <c r="CM209" s="582"/>
      <c r="CN209" s="582"/>
    </row>
    <row r="210" spans="1:92" x14ac:dyDescent="0.2">
      <c r="A210" s="1625" t="s">
        <v>160</v>
      </c>
      <c r="B210" s="915" t="s">
        <v>34</v>
      </c>
      <c r="C210" s="916">
        <f>SUM(D210+E210)</f>
        <v>0</v>
      </c>
      <c r="D210" s="916">
        <f t="shared" ref="D210:E213" si="33">SUM(F210+H210+J210+L210+N210+P210+R210+T210+V210+X210+Z210+AB210+AD210+AF210+AH210+AJ210)</f>
        <v>0</v>
      </c>
      <c r="E210" s="765">
        <f t="shared" si="33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</row>
    <row r="211" spans="1:92" x14ac:dyDescent="0.2">
      <c r="A211" s="1626"/>
      <c r="B211" s="917" t="s">
        <v>77</v>
      </c>
      <c r="C211" s="918">
        <f>SUM(D211+E211)</f>
        <v>0</v>
      </c>
      <c r="D211" s="918">
        <f t="shared" si="33"/>
        <v>0</v>
      </c>
      <c r="E211" s="835">
        <f t="shared" si="33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</row>
    <row r="212" spans="1:92" x14ac:dyDescent="0.2">
      <c r="A212" s="1627" t="s">
        <v>161</v>
      </c>
      <c r="B212" s="919" t="s">
        <v>34</v>
      </c>
      <c r="C212" s="920">
        <f>SUM(D212+E212)</f>
        <v>0</v>
      </c>
      <c r="D212" s="920">
        <f t="shared" si="33"/>
        <v>0</v>
      </c>
      <c r="E212" s="781">
        <f t="shared" si="33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</row>
    <row r="213" spans="1:92" x14ac:dyDescent="0.2">
      <c r="A213" s="1626"/>
      <c r="B213" s="917" t="s">
        <v>77</v>
      </c>
      <c r="C213" s="918">
        <f>SUM(D213+E213)</f>
        <v>0</v>
      </c>
      <c r="D213" s="918">
        <f t="shared" si="33"/>
        <v>0</v>
      </c>
      <c r="E213" s="835">
        <f t="shared" si="33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</row>
    <row r="214" spans="1:92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CG214" s="582"/>
      <c r="CH214" s="582"/>
      <c r="CI214" s="582"/>
      <c r="CJ214" s="582"/>
      <c r="CK214" s="582"/>
      <c r="CL214" s="582"/>
      <c r="CM214" s="582"/>
      <c r="CN214" s="582"/>
    </row>
    <row r="215" spans="1:92" x14ac:dyDescent="0.2">
      <c r="A215" s="1408" t="s">
        <v>162</v>
      </c>
      <c r="B215" s="1410"/>
      <c r="C215" s="1421" t="s">
        <v>163</v>
      </c>
      <c r="D215" s="1421"/>
      <c r="E215" s="1421"/>
      <c r="F215" s="1422" t="s">
        <v>164</v>
      </c>
      <c r="G215" s="1423"/>
      <c r="H215" s="1423"/>
      <c r="I215" s="1423"/>
      <c r="J215" s="1423"/>
      <c r="K215" s="1423"/>
      <c r="L215" s="1423"/>
      <c r="M215" s="1423"/>
      <c r="N215" s="1423"/>
      <c r="O215" s="1423"/>
      <c r="P215" s="1423"/>
      <c r="Q215" s="1423"/>
      <c r="R215" s="1423"/>
      <c r="S215" s="1423"/>
      <c r="T215" s="1423"/>
      <c r="U215" s="1423"/>
      <c r="V215" s="1423"/>
      <c r="W215" s="1423"/>
      <c r="X215" s="1423"/>
      <c r="Y215" s="1423"/>
      <c r="Z215" s="1423"/>
      <c r="AA215" s="1423"/>
      <c r="AB215" s="1423"/>
      <c r="AC215" s="1423"/>
      <c r="AD215" s="1423"/>
      <c r="AE215" s="1423"/>
      <c r="AF215" s="1423"/>
      <c r="AG215" s="1423"/>
      <c r="AH215" s="1423"/>
      <c r="AI215" s="1423"/>
      <c r="AJ215" s="1423"/>
      <c r="AK215" s="1423"/>
      <c r="AL215" s="1423"/>
      <c r="AM215" s="1424"/>
      <c r="AN215" s="1436" t="s">
        <v>77</v>
      </c>
      <c r="AO215" s="1437"/>
      <c r="AP215" s="1438"/>
      <c r="AQ215" s="1429" t="s">
        <v>165</v>
      </c>
      <c r="AR215" s="1425" t="s">
        <v>265</v>
      </c>
      <c r="AS215" s="1425" t="s">
        <v>187</v>
      </c>
      <c r="AT215" s="732"/>
      <c r="AU215" s="598"/>
      <c r="AV215" s="598"/>
      <c r="CG215" s="582"/>
      <c r="CH215" s="582"/>
      <c r="CI215" s="582"/>
      <c r="CJ215" s="582"/>
      <c r="CK215" s="582"/>
      <c r="CL215" s="582"/>
      <c r="CM215" s="582"/>
      <c r="CN215" s="582"/>
    </row>
    <row r="216" spans="1:92" ht="14.25" customHeight="1" x14ac:dyDescent="0.2">
      <c r="A216" s="1419"/>
      <c r="B216" s="1420"/>
      <c r="C216" s="1421"/>
      <c r="D216" s="1421"/>
      <c r="E216" s="1421"/>
      <c r="F216" s="1414" t="s">
        <v>167</v>
      </c>
      <c r="G216" s="1428"/>
      <c r="H216" s="1414" t="s">
        <v>100</v>
      </c>
      <c r="I216" s="1428"/>
      <c r="J216" s="1414" t="s">
        <v>101</v>
      </c>
      <c r="K216" s="1428"/>
      <c r="L216" s="1414" t="s">
        <v>57</v>
      </c>
      <c r="M216" s="1428"/>
      <c r="N216" s="1414" t="s">
        <v>8</v>
      </c>
      <c r="O216" s="1428"/>
      <c r="P216" s="1414" t="s">
        <v>59</v>
      </c>
      <c r="Q216" s="1415"/>
      <c r="R216" s="1414" t="s">
        <v>60</v>
      </c>
      <c r="S216" s="1415"/>
      <c r="T216" s="1414" t="s">
        <v>61</v>
      </c>
      <c r="U216" s="1415"/>
      <c r="V216" s="1414" t="s">
        <v>62</v>
      </c>
      <c r="W216" s="1415"/>
      <c r="X216" s="1414" t="s">
        <v>63</v>
      </c>
      <c r="Y216" s="1415"/>
      <c r="Z216" s="1414" t="s">
        <v>64</v>
      </c>
      <c r="AA216" s="1415"/>
      <c r="AB216" s="1414" t="s">
        <v>65</v>
      </c>
      <c r="AC216" s="1415"/>
      <c r="AD216" s="1414" t="s">
        <v>66</v>
      </c>
      <c r="AE216" s="1415"/>
      <c r="AF216" s="1414" t="s">
        <v>67</v>
      </c>
      <c r="AG216" s="1415"/>
      <c r="AH216" s="1414" t="s">
        <v>68</v>
      </c>
      <c r="AI216" s="1415"/>
      <c r="AJ216" s="1414" t="s">
        <v>69</v>
      </c>
      <c r="AK216" s="1415"/>
      <c r="AL216" s="1414" t="s">
        <v>70</v>
      </c>
      <c r="AM216" s="1428"/>
      <c r="AN216" s="1429" t="s">
        <v>266</v>
      </c>
      <c r="AO216" s="1429" t="s">
        <v>267</v>
      </c>
      <c r="AP216" s="1429" t="s">
        <v>268</v>
      </c>
      <c r="AQ216" s="1439"/>
      <c r="AR216" s="1426"/>
      <c r="AS216" s="1426"/>
      <c r="AT216" s="669"/>
      <c r="AU216" s="598"/>
      <c r="AV216" s="598"/>
      <c r="CG216" s="582"/>
      <c r="CH216" s="582"/>
      <c r="CI216" s="582"/>
      <c r="CJ216" s="582"/>
      <c r="CK216" s="582"/>
      <c r="CL216" s="582"/>
      <c r="CM216" s="582"/>
      <c r="CN216" s="582"/>
    </row>
    <row r="217" spans="1:92" x14ac:dyDescent="0.2">
      <c r="A217" s="1411"/>
      <c r="B217" s="1413"/>
      <c r="C217" s="1135" t="s">
        <v>149</v>
      </c>
      <c r="D217" s="1135" t="s">
        <v>30</v>
      </c>
      <c r="E217" s="1123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440"/>
      <c r="AO217" s="1430"/>
      <c r="AP217" s="1430"/>
      <c r="AQ217" s="1430"/>
      <c r="AR217" s="1427"/>
      <c r="AS217" s="1427"/>
      <c r="AT217" s="926"/>
      <c r="AU217" s="598"/>
      <c r="AV217" s="598"/>
      <c r="CG217" s="582"/>
      <c r="CH217" s="582"/>
      <c r="CI217" s="582"/>
      <c r="CJ217" s="582"/>
      <c r="CK217" s="582"/>
      <c r="CL217" s="582"/>
      <c r="CM217" s="582"/>
      <c r="CN217" s="582"/>
    </row>
    <row r="218" spans="1:92" x14ac:dyDescent="0.2">
      <c r="A218" s="1604" t="s">
        <v>168</v>
      </c>
      <c r="B218" s="1605"/>
      <c r="C218" s="927">
        <f>SUM(D218+E218)</f>
        <v>7</v>
      </c>
      <c r="D218" s="927">
        <f>SUM(F218+H218+J218+L218+N218+P218+R218+T218+V218+X218+Z218+AB218+AD218+AF218+AH218+AJ218+AL218)</f>
        <v>2</v>
      </c>
      <c r="E218" s="928">
        <f>SUM(G218+I218+K218+M218+O218+Q218+S218+U218+W218+Y218+AA218+AC218+AE218+AG218+AI218+AK218+AM218)</f>
        <v>5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0</v>
      </c>
      <c r="J218" s="929">
        <f>SUM(J228:J236)</f>
        <v>0</v>
      </c>
      <c r="K218" s="930">
        <f>SUM(K219:K236)</f>
        <v>0</v>
      </c>
      <c r="L218" s="929">
        <f>SUM(L228:L236)</f>
        <v>0</v>
      </c>
      <c r="M218" s="930">
        <f>SUM(M219:M236)</f>
        <v>1</v>
      </c>
      <c r="N218" s="929">
        <f>SUM(N228:N236)</f>
        <v>1</v>
      </c>
      <c r="O218" s="930">
        <f>SUM(O219:O236)</f>
        <v>2</v>
      </c>
      <c r="P218" s="929">
        <f>SUM(P228:P236)</f>
        <v>0</v>
      </c>
      <c r="Q218" s="930">
        <f>SUM(Q219:Q236)</f>
        <v>1</v>
      </c>
      <c r="R218" s="929">
        <f>SUM(R228:R236)</f>
        <v>0</v>
      </c>
      <c r="S218" s="930">
        <f>SUM(S219:S236)</f>
        <v>0</v>
      </c>
      <c r="T218" s="929">
        <f>SUM(T228:T236)</f>
        <v>0</v>
      </c>
      <c r="U218" s="930">
        <f>SUM(U219:U236)</f>
        <v>1</v>
      </c>
      <c r="V218" s="929">
        <f>SUM(V228:V236)</f>
        <v>0</v>
      </c>
      <c r="W218" s="930">
        <f>SUM(W219:W236)</f>
        <v>0</v>
      </c>
      <c r="X218" s="929">
        <f>SUM(X228:X236)</f>
        <v>1</v>
      </c>
      <c r="Y218" s="930">
        <f>SUM(Y219:Y236)</f>
        <v>0</v>
      </c>
      <c r="Z218" s="929">
        <f>SUM(Z228:Z236)</f>
        <v>0</v>
      </c>
      <c r="AA218" s="930">
        <f>SUM(AA219:AA236)</f>
        <v>0</v>
      </c>
      <c r="AB218" s="929">
        <f t="shared" ref="AB218:AM218" si="34">SUM(AB228:AB236)</f>
        <v>0</v>
      </c>
      <c r="AC218" s="930">
        <f t="shared" si="34"/>
        <v>0</v>
      </c>
      <c r="AD218" s="929">
        <f t="shared" si="34"/>
        <v>0</v>
      </c>
      <c r="AE218" s="930">
        <f t="shared" si="34"/>
        <v>0</v>
      </c>
      <c r="AF218" s="929">
        <f t="shared" si="34"/>
        <v>0</v>
      </c>
      <c r="AG218" s="930">
        <f t="shared" si="34"/>
        <v>0</v>
      </c>
      <c r="AH218" s="929">
        <f t="shared" si="34"/>
        <v>0</v>
      </c>
      <c r="AI218" s="930">
        <f t="shared" si="34"/>
        <v>0</v>
      </c>
      <c r="AJ218" s="929">
        <f t="shared" si="34"/>
        <v>0</v>
      </c>
      <c r="AK218" s="930">
        <f t="shared" si="34"/>
        <v>0</v>
      </c>
      <c r="AL218" s="929">
        <f t="shared" si="34"/>
        <v>0</v>
      </c>
      <c r="AM218" s="930">
        <f t="shared" si="34"/>
        <v>0</v>
      </c>
      <c r="AN218" s="931">
        <f t="shared" ref="AN218:AS218" si="35">SUM(AN219:AN236)</f>
        <v>0</v>
      </c>
      <c r="AO218" s="932">
        <f t="shared" si="35"/>
        <v>0</v>
      </c>
      <c r="AP218" s="932">
        <f t="shared" si="35"/>
        <v>0</v>
      </c>
      <c r="AQ218" s="932">
        <f t="shared" si="35"/>
        <v>0</v>
      </c>
      <c r="AR218" s="927">
        <f t="shared" si="35"/>
        <v>0</v>
      </c>
      <c r="AS218" s="931">
        <f t="shared" si="35"/>
        <v>0</v>
      </c>
      <c r="AT218" s="933"/>
      <c r="AU218" s="598"/>
      <c r="AV218" s="598"/>
      <c r="CG218" s="582"/>
      <c r="CH218" s="582"/>
      <c r="CI218" s="582"/>
      <c r="CJ218" s="582"/>
      <c r="CK218" s="582"/>
      <c r="CL218" s="582"/>
      <c r="CM218" s="582"/>
      <c r="CN218" s="582"/>
    </row>
    <row r="219" spans="1:92" x14ac:dyDescent="0.2">
      <c r="A219" s="1608" t="s">
        <v>249</v>
      </c>
      <c r="B219" s="934" t="s">
        <v>23</v>
      </c>
      <c r="C219" s="935">
        <f t="shared" ref="C219:C227" si="36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</row>
    <row r="220" spans="1:92" x14ac:dyDescent="0.2">
      <c r="A220" s="1608"/>
      <c r="B220" s="939" t="s">
        <v>169</v>
      </c>
      <c r="C220" s="651">
        <f t="shared" si="36"/>
        <v>0</v>
      </c>
      <c r="D220" s="936"/>
      <c r="E220" s="937">
        <f t="shared" ref="E220:E227" si="37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</row>
    <row r="221" spans="1:92" x14ac:dyDescent="0.2">
      <c r="A221" s="1608"/>
      <c r="B221" s="940" t="s">
        <v>170</v>
      </c>
      <c r="C221" s="648">
        <f t="shared" si="36"/>
        <v>0</v>
      </c>
      <c r="D221" s="936"/>
      <c r="E221" s="1131">
        <f t="shared" si="37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</row>
    <row r="222" spans="1:92" x14ac:dyDescent="0.2">
      <c r="A222" s="1608"/>
      <c r="B222" s="940" t="s">
        <v>171</v>
      </c>
      <c r="C222" s="648">
        <f t="shared" si="36"/>
        <v>0</v>
      </c>
      <c r="D222" s="936"/>
      <c r="E222" s="1131">
        <f t="shared" si="37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</row>
    <row r="223" spans="1:92" x14ac:dyDescent="0.2">
      <c r="A223" s="1608"/>
      <c r="B223" s="940" t="s">
        <v>172</v>
      </c>
      <c r="C223" s="648">
        <f t="shared" si="36"/>
        <v>0</v>
      </c>
      <c r="D223" s="936"/>
      <c r="E223" s="1131">
        <f t="shared" si="37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</row>
    <row r="224" spans="1:92" x14ac:dyDescent="0.2">
      <c r="A224" s="1608"/>
      <c r="B224" s="940" t="s">
        <v>173</v>
      </c>
      <c r="C224" s="648">
        <f t="shared" si="36"/>
        <v>0</v>
      </c>
      <c r="D224" s="936"/>
      <c r="E224" s="1131">
        <f t="shared" si="37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</row>
    <row r="225" spans="1:92" x14ac:dyDescent="0.2">
      <c r="A225" s="1608"/>
      <c r="B225" s="940" t="s">
        <v>174</v>
      </c>
      <c r="C225" s="648">
        <f t="shared" si="36"/>
        <v>0</v>
      </c>
      <c r="D225" s="936"/>
      <c r="E225" s="1131">
        <f t="shared" si="37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</row>
    <row r="226" spans="1:92" x14ac:dyDescent="0.2">
      <c r="A226" s="1608"/>
      <c r="B226" s="940" t="s">
        <v>175</v>
      </c>
      <c r="C226" s="648">
        <f t="shared" si="36"/>
        <v>0</v>
      </c>
      <c r="D226" s="936"/>
      <c r="E226" s="1131">
        <f t="shared" si="37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</row>
    <row r="227" spans="1:92" x14ac:dyDescent="0.2">
      <c r="A227" s="1608"/>
      <c r="B227" s="942" t="s">
        <v>176</v>
      </c>
      <c r="C227" s="643">
        <f t="shared" si="36"/>
        <v>1</v>
      </c>
      <c r="D227" s="943"/>
      <c r="E227" s="1138">
        <f t="shared" si="37"/>
        <v>1</v>
      </c>
      <c r="F227" s="945"/>
      <c r="G227" s="810"/>
      <c r="H227" s="945"/>
      <c r="I227" s="810"/>
      <c r="J227" s="945"/>
      <c r="K227" s="810"/>
      <c r="L227" s="945"/>
      <c r="M227" s="810"/>
      <c r="N227" s="945"/>
      <c r="O227" s="810">
        <v>1</v>
      </c>
      <c r="P227" s="945"/>
      <c r="Q227" s="810"/>
      <c r="R227" s="945"/>
      <c r="S227" s="810"/>
      <c r="T227" s="945"/>
      <c r="U227" s="810"/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>
        <v>0</v>
      </c>
      <c r="AO227" s="618">
        <v>0</v>
      </c>
      <c r="AP227" s="618">
        <v>0</v>
      </c>
      <c r="AQ227" s="618">
        <v>0</v>
      </c>
      <c r="AR227" s="618">
        <v>0</v>
      </c>
      <c r="AS227" s="618">
        <v>0</v>
      </c>
      <c r="AT227" s="737" t="s">
        <v>194</v>
      </c>
      <c r="AU227" s="598"/>
      <c r="AV227" s="598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</row>
    <row r="228" spans="1:92" x14ac:dyDescent="0.2">
      <c r="A228" s="1609" t="s">
        <v>269</v>
      </c>
      <c r="B228" s="934" t="s">
        <v>23</v>
      </c>
      <c r="C228" s="935">
        <f t="shared" ref="C228:C236" si="38">SUM(D228+E228)</f>
        <v>2</v>
      </c>
      <c r="D228" s="935">
        <f t="shared" ref="D228:E236" si="39">SUM(F228+H228+J228+L228+N228+P228+R228+T228+V228+X228+Z228+AB228+AD228+AF228+AH228+AJ228+AL228)</f>
        <v>1</v>
      </c>
      <c r="E228" s="937">
        <f t="shared" si="39"/>
        <v>1</v>
      </c>
      <c r="F228" s="946"/>
      <c r="G228" s="947"/>
      <c r="H228" s="948"/>
      <c r="I228" s="947"/>
      <c r="J228" s="948"/>
      <c r="K228" s="802"/>
      <c r="L228" s="946"/>
      <c r="M228" s="947"/>
      <c r="N228" s="948">
        <v>1</v>
      </c>
      <c r="O228" s="949"/>
      <c r="P228" s="950"/>
      <c r="Q228" s="947">
        <v>1</v>
      </c>
      <c r="R228" s="948"/>
      <c r="S228" s="949"/>
      <c r="T228" s="950"/>
      <c r="U228" s="947"/>
      <c r="V228" s="948"/>
      <c r="W228" s="949"/>
      <c r="X228" s="950"/>
      <c r="Y228" s="947"/>
      <c r="Z228" s="948"/>
      <c r="AA228" s="949"/>
      <c r="AB228" s="950"/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>
        <v>0</v>
      </c>
      <c r="AO228" s="616">
        <v>0</v>
      </c>
      <c r="AP228" s="616">
        <v>0</v>
      </c>
      <c r="AQ228" s="616">
        <v>0</v>
      </c>
      <c r="AR228" s="616">
        <v>0</v>
      </c>
      <c r="AS228" s="616">
        <v>0</v>
      </c>
      <c r="AT228" s="739" t="s">
        <v>194</v>
      </c>
      <c r="AU228" s="598"/>
      <c r="AV228" s="598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</row>
    <row r="229" spans="1:92" x14ac:dyDescent="0.2">
      <c r="A229" s="1610"/>
      <c r="B229" s="939" t="s">
        <v>169</v>
      </c>
      <c r="C229" s="651">
        <f t="shared" si="38"/>
        <v>1</v>
      </c>
      <c r="D229" s="651">
        <f t="shared" si="39"/>
        <v>1</v>
      </c>
      <c r="E229" s="937">
        <f t="shared" si="39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/>
      <c r="U229" s="802"/>
      <c r="V229" s="796"/>
      <c r="W229" s="951"/>
      <c r="X229" s="795">
        <v>1</v>
      </c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>
        <v>0</v>
      </c>
      <c r="AO229" s="616">
        <v>0</v>
      </c>
      <c r="AP229" s="616">
        <v>0</v>
      </c>
      <c r="AQ229" s="616">
        <v>0</v>
      </c>
      <c r="AR229" s="616">
        <v>0</v>
      </c>
      <c r="AS229" s="616">
        <v>0</v>
      </c>
      <c r="AT229" s="739" t="s">
        <v>194</v>
      </c>
      <c r="AU229" s="598"/>
      <c r="AV229" s="598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</row>
    <row r="230" spans="1:92" x14ac:dyDescent="0.2">
      <c r="A230" s="1610"/>
      <c r="B230" s="940" t="s">
        <v>170</v>
      </c>
      <c r="C230" s="648">
        <f t="shared" si="38"/>
        <v>3</v>
      </c>
      <c r="D230" s="648">
        <f t="shared" si="39"/>
        <v>0</v>
      </c>
      <c r="E230" s="1131">
        <f t="shared" si="39"/>
        <v>3</v>
      </c>
      <c r="F230" s="600"/>
      <c r="G230" s="602"/>
      <c r="H230" s="600"/>
      <c r="I230" s="602"/>
      <c r="J230" s="600"/>
      <c r="K230" s="602"/>
      <c r="L230" s="600"/>
      <c r="M230" s="602">
        <v>1</v>
      </c>
      <c r="N230" s="600"/>
      <c r="O230" s="952">
        <v>1</v>
      </c>
      <c r="P230" s="600"/>
      <c r="Q230" s="602"/>
      <c r="R230" s="834"/>
      <c r="S230" s="952"/>
      <c r="T230" s="600"/>
      <c r="U230" s="602">
        <v>1</v>
      </c>
      <c r="V230" s="834"/>
      <c r="W230" s="952"/>
      <c r="X230" s="600"/>
      <c r="Y230" s="602"/>
      <c r="Z230" s="834"/>
      <c r="AA230" s="952"/>
      <c r="AB230" s="600"/>
      <c r="AC230" s="602"/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>
        <v>0</v>
      </c>
      <c r="AO230" s="617">
        <v>0</v>
      </c>
      <c r="AP230" s="617">
        <v>0</v>
      </c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</row>
    <row r="231" spans="1:92" x14ac:dyDescent="0.2">
      <c r="A231" s="1610"/>
      <c r="B231" s="940" t="s">
        <v>171</v>
      </c>
      <c r="C231" s="648">
        <f t="shared" si="38"/>
        <v>0</v>
      </c>
      <c r="D231" s="648">
        <f t="shared" si="39"/>
        <v>0</v>
      </c>
      <c r="E231" s="1131">
        <f t="shared" si="39"/>
        <v>0</v>
      </c>
      <c r="F231" s="600"/>
      <c r="G231" s="602"/>
      <c r="H231" s="600"/>
      <c r="I231" s="602"/>
      <c r="J231" s="600"/>
      <c r="K231" s="602"/>
      <c r="L231" s="600"/>
      <c r="M231" s="602"/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/>
      <c r="AR231" s="617"/>
      <c r="AS231" s="617"/>
      <c r="AT231" s="739" t="s">
        <v>194</v>
      </c>
      <c r="AU231" s="598"/>
      <c r="AV231" s="598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</row>
    <row r="232" spans="1:92" x14ac:dyDescent="0.2">
      <c r="A232" s="1610"/>
      <c r="B232" s="940" t="s">
        <v>172</v>
      </c>
      <c r="C232" s="648">
        <f t="shared" si="38"/>
        <v>0</v>
      </c>
      <c r="D232" s="648">
        <f t="shared" si="39"/>
        <v>0</v>
      </c>
      <c r="E232" s="1131">
        <f t="shared" si="39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</row>
    <row r="233" spans="1:92" x14ac:dyDescent="0.2">
      <c r="A233" s="1610"/>
      <c r="B233" s="940" t="s">
        <v>173</v>
      </c>
      <c r="C233" s="648">
        <f t="shared" si="38"/>
        <v>0</v>
      </c>
      <c r="D233" s="648">
        <f t="shared" si="39"/>
        <v>0</v>
      </c>
      <c r="E233" s="1131">
        <f t="shared" si="39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</row>
    <row r="234" spans="1:92" x14ac:dyDescent="0.2">
      <c r="A234" s="1610"/>
      <c r="B234" s="940" t="s">
        <v>174</v>
      </c>
      <c r="C234" s="648">
        <f t="shared" si="38"/>
        <v>0</v>
      </c>
      <c r="D234" s="648">
        <f t="shared" si="39"/>
        <v>0</v>
      </c>
      <c r="E234" s="1131">
        <f t="shared" si="39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</row>
    <row r="235" spans="1:92" x14ac:dyDescent="0.2">
      <c r="A235" s="1610"/>
      <c r="B235" s="940" t="s">
        <v>175</v>
      </c>
      <c r="C235" s="648">
        <f t="shared" si="38"/>
        <v>0</v>
      </c>
      <c r="D235" s="648">
        <f t="shared" si="39"/>
        <v>0</v>
      </c>
      <c r="E235" s="1131">
        <f t="shared" si="39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</row>
    <row r="236" spans="1:92" x14ac:dyDescent="0.2">
      <c r="A236" s="1611"/>
      <c r="B236" s="942" t="s">
        <v>176</v>
      </c>
      <c r="C236" s="643">
        <f t="shared" si="38"/>
        <v>0</v>
      </c>
      <c r="D236" s="643">
        <f t="shared" si="39"/>
        <v>0</v>
      </c>
      <c r="E236" s="1138">
        <f t="shared" si="39"/>
        <v>0</v>
      </c>
      <c r="F236" s="691"/>
      <c r="G236" s="810"/>
      <c r="H236" s="691"/>
      <c r="I236" s="810"/>
      <c r="J236" s="691"/>
      <c r="K236" s="810"/>
      <c r="L236" s="691"/>
      <c r="M236" s="810"/>
      <c r="N236" s="691"/>
      <c r="O236" s="953"/>
      <c r="P236" s="691"/>
      <c r="Q236" s="810"/>
      <c r="R236" s="809"/>
      <c r="S236" s="953"/>
      <c r="T236" s="691"/>
      <c r="U236" s="810"/>
      <c r="V236" s="809"/>
      <c r="W236" s="953"/>
      <c r="X236" s="691"/>
      <c r="Y236" s="810"/>
      <c r="Z236" s="809"/>
      <c r="AA236" s="953"/>
      <c r="AB236" s="691"/>
      <c r="AC236" s="810"/>
      <c r="AD236" s="809"/>
      <c r="AE236" s="953"/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/>
      <c r="AR236" s="618"/>
      <c r="AS236" s="618"/>
      <c r="AT236" s="737" t="s">
        <v>194</v>
      </c>
      <c r="AU236" s="598"/>
      <c r="AV236" s="598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</row>
    <row r="237" spans="1:92" ht="24.75" customHeight="1" x14ac:dyDescent="0.4">
      <c r="A237" s="954" t="s">
        <v>270</v>
      </c>
      <c r="B237" s="1087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CG237" s="582"/>
      <c r="CH237" s="582"/>
      <c r="CI237" s="582"/>
      <c r="CJ237" s="582"/>
      <c r="CK237" s="582"/>
      <c r="CL237" s="582"/>
      <c r="CM237" s="582"/>
      <c r="CN237" s="582"/>
    </row>
    <row r="238" spans="1:92" ht="14.25" customHeight="1" x14ac:dyDescent="0.2">
      <c r="A238" s="1408" t="s">
        <v>32</v>
      </c>
      <c r="B238" s="1410"/>
      <c r="C238" s="1549" t="s">
        <v>163</v>
      </c>
      <c r="D238" s="1612"/>
      <c r="E238" s="1514"/>
      <c r="F238" s="1422" t="s">
        <v>177</v>
      </c>
      <c r="G238" s="1423"/>
      <c r="H238" s="1423"/>
      <c r="I238" s="1423"/>
      <c r="J238" s="1423"/>
      <c r="K238" s="1423"/>
      <c r="L238" s="1423"/>
      <c r="M238" s="1423"/>
      <c r="N238" s="1423"/>
      <c r="O238" s="1423"/>
      <c r="P238" s="1423"/>
      <c r="Q238" s="1423"/>
      <c r="R238" s="1423"/>
      <c r="S238" s="1423"/>
      <c r="T238" s="1423"/>
      <c r="U238" s="1423"/>
      <c r="V238" s="1423"/>
      <c r="W238" s="1423"/>
      <c r="X238" s="1423"/>
      <c r="Y238" s="1423"/>
      <c r="Z238" s="1423"/>
      <c r="AA238" s="1423"/>
      <c r="AB238" s="1423"/>
      <c r="AC238" s="1423"/>
      <c r="AD238" s="1423"/>
      <c r="AE238" s="1423"/>
      <c r="AF238" s="1423"/>
      <c r="AG238" s="1423"/>
      <c r="AH238" s="1423"/>
      <c r="AI238" s="1423"/>
      <c r="AJ238" s="1423"/>
      <c r="AK238" s="1423"/>
      <c r="AL238" s="1423"/>
      <c r="AM238" s="1423"/>
      <c r="AN238" s="1423"/>
      <c r="AO238" s="1614"/>
      <c r="AP238" s="1431" t="s">
        <v>249</v>
      </c>
      <c r="AQ238" s="1425" t="s">
        <v>165</v>
      </c>
      <c r="AR238" s="1425" t="s">
        <v>265</v>
      </c>
      <c r="AS238" s="1425" t="s">
        <v>187</v>
      </c>
      <c r="AT238" s="838"/>
      <c r="AU238" s="590"/>
      <c r="AV238" s="590"/>
      <c r="CG238" s="582"/>
      <c r="CH238" s="582"/>
      <c r="CI238" s="582"/>
      <c r="CJ238" s="582"/>
      <c r="CK238" s="582"/>
      <c r="CL238" s="582"/>
      <c r="CM238" s="582"/>
      <c r="CN238" s="582"/>
    </row>
    <row r="239" spans="1:92" x14ac:dyDescent="0.2">
      <c r="A239" s="1419"/>
      <c r="B239" s="1420"/>
      <c r="C239" s="1550"/>
      <c r="D239" s="1613"/>
      <c r="E239" s="1518"/>
      <c r="F239" s="1414" t="s">
        <v>178</v>
      </c>
      <c r="G239" s="1428"/>
      <c r="H239" s="1414" t="s">
        <v>179</v>
      </c>
      <c r="I239" s="1428"/>
      <c r="J239" s="1414" t="s">
        <v>180</v>
      </c>
      <c r="K239" s="1428"/>
      <c r="L239" s="1414" t="s">
        <v>101</v>
      </c>
      <c r="M239" s="1428"/>
      <c r="N239" s="1414" t="s">
        <v>57</v>
      </c>
      <c r="O239" s="1428"/>
      <c r="P239" s="1414" t="s">
        <v>8</v>
      </c>
      <c r="Q239" s="1428"/>
      <c r="R239" s="1414" t="s">
        <v>59</v>
      </c>
      <c r="S239" s="1415"/>
      <c r="T239" s="1414" t="s">
        <v>60</v>
      </c>
      <c r="U239" s="1415"/>
      <c r="V239" s="1414" t="s">
        <v>61</v>
      </c>
      <c r="W239" s="1415"/>
      <c r="X239" s="1414" t="s">
        <v>62</v>
      </c>
      <c r="Y239" s="1415"/>
      <c r="Z239" s="1414" t="s">
        <v>63</v>
      </c>
      <c r="AA239" s="1415"/>
      <c r="AB239" s="1414" t="s">
        <v>64</v>
      </c>
      <c r="AC239" s="1415"/>
      <c r="AD239" s="1414" t="s">
        <v>65</v>
      </c>
      <c r="AE239" s="1415"/>
      <c r="AF239" s="1414" t="s">
        <v>66</v>
      </c>
      <c r="AG239" s="1415"/>
      <c r="AH239" s="1414" t="s">
        <v>67</v>
      </c>
      <c r="AI239" s="1415"/>
      <c r="AJ239" s="1414" t="s">
        <v>68</v>
      </c>
      <c r="AK239" s="1415"/>
      <c r="AL239" s="1414" t="s">
        <v>69</v>
      </c>
      <c r="AM239" s="1415"/>
      <c r="AN239" s="1414" t="s">
        <v>70</v>
      </c>
      <c r="AO239" s="1428"/>
      <c r="AP239" s="1432"/>
      <c r="AQ239" s="1426"/>
      <c r="AR239" s="1434"/>
      <c r="AS239" s="1434"/>
      <c r="AT239" s="957"/>
      <c r="AU239" s="590"/>
      <c r="AV239" s="590"/>
      <c r="CG239" s="582"/>
      <c r="CH239" s="582"/>
      <c r="CI239" s="582"/>
      <c r="CJ239" s="582"/>
      <c r="CK239" s="582"/>
      <c r="CL239" s="582"/>
      <c r="CM239" s="582"/>
      <c r="CN239" s="582"/>
    </row>
    <row r="240" spans="1:92" x14ac:dyDescent="0.2">
      <c r="A240" s="1411"/>
      <c r="B240" s="1413"/>
      <c r="C240" s="1135" t="s">
        <v>149</v>
      </c>
      <c r="D240" s="1135" t="s">
        <v>30</v>
      </c>
      <c r="E240" s="1122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433"/>
      <c r="AQ240" s="1427"/>
      <c r="AR240" s="1435"/>
      <c r="AS240" s="1435"/>
      <c r="AT240" s="957"/>
      <c r="AU240" s="590"/>
      <c r="AV240" s="598"/>
      <c r="CG240" s="582"/>
      <c r="CH240" s="582"/>
      <c r="CI240" s="582"/>
      <c r="CJ240" s="582"/>
      <c r="CK240" s="582"/>
      <c r="CL240" s="582"/>
      <c r="CM240" s="582"/>
      <c r="CN240" s="582"/>
    </row>
    <row r="241" spans="1:92" x14ac:dyDescent="0.2">
      <c r="A241" s="1615" t="s">
        <v>102</v>
      </c>
      <c r="B241" s="1615"/>
      <c r="C241" s="639">
        <f t="shared" ref="C241:C247" si="40">SUM(D241+E241)</f>
        <v>4</v>
      </c>
      <c r="D241" s="639">
        <f t="shared" ref="D241:E243" si="41">SUM(F241+H241+J241+L241+N241+P241+R241+T241+V241+X241+Z241+AB241+AD241+AF241+AH241+AJ241+AL241+AN241)</f>
        <v>3</v>
      </c>
      <c r="E241" s="639">
        <f t="shared" si="41"/>
        <v>1</v>
      </c>
      <c r="F241" s="592"/>
      <c r="G241" s="592"/>
      <c r="H241" s="592"/>
      <c r="I241" s="592"/>
      <c r="J241" s="681"/>
      <c r="K241" s="640"/>
      <c r="L241" s="592"/>
      <c r="M241" s="592"/>
      <c r="N241" s="592"/>
      <c r="O241" s="592"/>
      <c r="P241" s="640">
        <v>1</v>
      </c>
      <c r="Q241" s="960"/>
      <c r="R241" s="592"/>
      <c r="S241" s="592"/>
      <c r="T241" s="592">
        <v>1</v>
      </c>
      <c r="U241" s="592">
        <v>1</v>
      </c>
      <c r="V241" s="592"/>
      <c r="W241" s="592"/>
      <c r="X241" s="592"/>
      <c r="Y241" s="592"/>
      <c r="Z241" s="592">
        <v>1</v>
      </c>
      <c r="AA241" s="592"/>
      <c r="AB241" s="592"/>
      <c r="AC241" s="592"/>
      <c r="AD241" s="592"/>
      <c r="AE241" s="592"/>
      <c r="AF241" s="592"/>
      <c r="AG241" s="592"/>
      <c r="AH241" s="592"/>
      <c r="AI241" s="592"/>
      <c r="AJ241" s="592"/>
      <c r="AK241" s="592"/>
      <c r="AL241" s="592"/>
      <c r="AM241" s="592"/>
      <c r="AN241" s="592"/>
      <c r="AO241" s="681"/>
      <c r="AP241" s="766">
        <v>0</v>
      </c>
      <c r="AQ241" s="640">
        <v>0</v>
      </c>
      <c r="AR241" s="640">
        <v>0</v>
      </c>
      <c r="AS241" s="640">
        <v>0</v>
      </c>
      <c r="AT241" s="739" t="s">
        <v>194</v>
      </c>
      <c r="AU241" s="598"/>
      <c r="AV241" s="598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</row>
    <row r="242" spans="1:92" ht="15" thickBot="1" x14ac:dyDescent="0.25">
      <c r="A242" s="1416" t="s">
        <v>166</v>
      </c>
      <c r="B242" s="1416"/>
      <c r="C242" s="653">
        <f t="shared" si="40"/>
        <v>1</v>
      </c>
      <c r="D242" s="653">
        <f t="shared" si="41"/>
        <v>1</v>
      </c>
      <c r="E242" s="653">
        <f t="shared" si="41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>
        <v>1</v>
      </c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>
        <v>0</v>
      </c>
      <c r="AQ242" s="867">
        <v>0</v>
      </c>
      <c r="AR242" s="867">
        <v>0</v>
      </c>
      <c r="AS242" s="867">
        <v>0</v>
      </c>
      <c r="AT242" s="737" t="s">
        <v>194</v>
      </c>
      <c r="AU242" s="598"/>
      <c r="AV242" s="598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</row>
    <row r="243" spans="1:92" ht="15" thickTop="1" x14ac:dyDescent="0.2">
      <c r="A243" s="1417" t="s">
        <v>271</v>
      </c>
      <c r="B243" s="1418"/>
      <c r="C243" s="963">
        <f t="shared" si="40"/>
        <v>1</v>
      </c>
      <c r="D243" s="963">
        <f t="shared" si="41"/>
        <v>0</v>
      </c>
      <c r="E243" s="963">
        <f t="shared" si="41"/>
        <v>1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>
        <v>1</v>
      </c>
      <c r="Z243" s="964"/>
      <c r="AA243" s="964"/>
      <c r="AB243" s="964"/>
      <c r="AC243" s="964"/>
      <c r="AD243" s="964"/>
      <c r="AE243" s="964"/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>
        <v>0</v>
      </c>
      <c r="AQ243" s="656">
        <v>0</v>
      </c>
      <c r="AR243" s="656">
        <v>0</v>
      </c>
      <c r="AS243" s="656">
        <v>0</v>
      </c>
      <c r="AT243" s="738" t="s">
        <v>194</v>
      </c>
      <c r="AU243" s="598"/>
      <c r="AV243" s="574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</row>
    <row r="244" spans="1:92" ht="23.25" customHeight="1" thickBot="1" x14ac:dyDescent="0.25">
      <c r="A244" s="1606" t="s">
        <v>272</v>
      </c>
      <c r="B244" s="1607"/>
      <c r="C244" s="968">
        <f t="shared" si="40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CG244" s="582"/>
      <c r="CH244" s="582">
        <v>0</v>
      </c>
      <c r="CI244" s="582"/>
      <c r="CJ244" s="582"/>
      <c r="CK244" s="582"/>
      <c r="CL244" s="582"/>
      <c r="CM244" s="582"/>
      <c r="CN244" s="582"/>
    </row>
    <row r="245" spans="1:92" ht="15" thickTop="1" x14ac:dyDescent="0.2">
      <c r="A245" s="1406" t="s">
        <v>273</v>
      </c>
      <c r="B245" s="651" t="s">
        <v>274</v>
      </c>
      <c r="C245" s="651">
        <f t="shared" si="40"/>
        <v>0</v>
      </c>
      <c r="D245" s="651">
        <f t="shared" ref="D245:E247" si="42">SUM(F245+H245+J245+L245+N245+P245+R245+T245+V245+X245+Z245+AB245+AD245+AF245+AH245+AJ245+AL245+AN245)</f>
        <v>0</v>
      </c>
      <c r="E245" s="651">
        <f t="shared" si="42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</row>
    <row r="246" spans="1:92" x14ac:dyDescent="0.2">
      <c r="A246" s="1406"/>
      <c r="B246" s="648" t="s">
        <v>275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</row>
    <row r="247" spans="1:92" x14ac:dyDescent="0.2">
      <c r="A247" s="1407"/>
      <c r="B247" s="643" t="s">
        <v>276</v>
      </c>
      <c r="C247" s="643">
        <f t="shared" si="40"/>
        <v>0</v>
      </c>
      <c r="D247" s="643">
        <f t="shared" si="42"/>
        <v>0</v>
      </c>
      <c r="E247" s="643">
        <f t="shared" si="42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</row>
    <row r="248" spans="1:92" x14ac:dyDescent="0.2">
      <c r="A248" s="954" t="s">
        <v>277</v>
      </c>
      <c r="B248" s="1087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CG248" s="582"/>
      <c r="CH248" s="582"/>
      <c r="CI248" s="582"/>
      <c r="CJ248" s="582"/>
      <c r="CK248" s="582"/>
      <c r="CL248" s="582"/>
      <c r="CM248" s="582"/>
      <c r="CN248" s="582"/>
    </row>
    <row r="249" spans="1:92" x14ac:dyDescent="0.2">
      <c r="A249" s="1408" t="s">
        <v>32</v>
      </c>
      <c r="B249" s="1410"/>
      <c r="C249" s="1421" t="s">
        <v>163</v>
      </c>
      <c r="D249" s="1421"/>
      <c r="E249" s="1421"/>
      <c r="F249" s="1422" t="s">
        <v>152</v>
      </c>
      <c r="G249" s="1423"/>
      <c r="H249" s="1423"/>
      <c r="I249" s="1423"/>
      <c r="J249" s="1423"/>
      <c r="K249" s="1423"/>
      <c r="L249" s="1423"/>
      <c r="M249" s="1423"/>
      <c r="N249" s="1423"/>
      <c r="O249" s="1423"/>
      <c r="P249" s="1423"/>
      <c r="Q249" s="1423"/>
      <c r="R249" s="1423"/>
      <c r="S249" s="1423"/>
      <c r="T249" s="1423"/>
      <c r="U249" s="1423"/>
      <c r="V249" s="1423"/>
      <c r="W249" s="1423"/>
      <c r="X249" s="1423"/>
      <c r="Y249" s="1423"/>
      <c r="Z249" s="1423"/>
      <c r="AA249" s="1423"/>
      <c r="AB249" s="1423"/>
      <c r="AC249" s="1423"/>
      <c r="AD249" s="1423"/>
      <c r="AE249" s="1423"/>
      <c r="AF249" s="1423"/>
      <c r="AG249" s="1424"/>
      <c r="AH249" s="1425" t="s">
        <v>165</v>
      </c>
      <c r="AI249" s="1425" t="s">
        <v>251</v>
      </c>
      <c r="AJ249" s="1410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CG249" s="582"/>
      <c r="CH249" s="582"/>
      <c r="CI249" s="582"/>
      <c r="CJ249" s="582"/>
      <c r="CK249" s="582"/>
      <c r="CL249" s="582"/>
      <c r="CM249" s="582"/>
      <c r="CN249" s="582"/>
    </row>
    <row r="250" spans="1:92" x14ac:dyDescent="0.2">
      <c r="A250" s="1419"/>
      <c r="B250" s="1420"/>
      <c r="C250" s="1421"/>
      <c r="D250" s="1421"/>
      <c r="E250" s="1421"/>
      <c r="F250" s="1414" t="s">
        <v>57</v>
      </c>
      <c r="G250" s="1428"/>
      <c r="H250" s="1414" t="s">
        <v>8</v>
      </c>
      <c r="I250" s="1428"/>
      <c r="J250" s="1414" t="s">
        <v>59</v>
      </c>
      <c r="K250" s="1415"/>
      <c r="L250" s="1414" t="s">
        <v>60</v>
      </c>
      <c r="M250" s="1415"/>
      <c r="N250" s="1414" t="s">
        <v>61</v>
      </c>
      <c r="O250" s="1415"/>
      <c r="P250" s="1414" t="s">
        <v>62</v>
      </c>
      <c r="Q250" s="1415"/>
      <c r="R250" s="1414" t="s">
        <v>63</v>
      </c>
      <c r="S250" s="1415"/>
      <c r="T250" s="1414" t="s">
        <v>64</v>
      </c>
      <c r="U250" s="1415"/>
      <c r="V250" s="1414" t="s">
        <v>65</v>
      </c>
      <c r="W250" s="1415"/>
      <c r="X250" s="1414" t="s">
        <v>66</v>
      </c>
      <c r="Y250" s="1415"/>
      <c r="Z250" s="1414" t="s">
        <v>67</v>
      </c>
      <c r="AA250" s="1415"/>
      <c r="AB250" s="1414" t="s">
        <v>68</v>
      </c>
      <c r="AC250" s="1415"/>
      <c r="AD250" s="1414" t="s">
        <v>69</v>
      </c>
      <c r="AE250" s="1415"/>
      <c r="AF250" s="1414" t="s">
        <v>70</v>
      </c>
      <c r="AG250" s="1415"/>
      <c r="AH250" s="1426"/>
      <c r="AI250" s="1426"/>
      <c r="AJ250" s="1420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CG250" s="582"/>
      <c r="CH250" s="582"/>
      <c r="CI250" s="582"/>
      <c r="CJ250" s="582"/>
      <c r="CK250" s="582"/>
      <c r="CL250" s="582"/>
      <c r="CM250" s="582"/>
      <c r="CN250" s="582"/>
    </row>
    <row r="251" spans="1:92" x14ac:dyDescent="0.2">
      <c r="A251" s="1411"/>
      <c r="B251" s="1413"/>
      <c r="C251" s="1135" t="s">
        <v>149</v>
      </c>
      <c r="D251" s="1135" t="s">
        <v>30</v>
      </c>
      <c r="E251" s="1122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427"/>
      <c r="AI251" s="1427"/>
      <c r="AJ251" s="1413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CG251" s="582"/>
      <c r="CH251" s="582"/>
      <c r="CI251" s="582"/>
      <c r="CJ251" s="582"/>
      <c r="CK251" s="582"/>
      <c r="CL251" s="582"/>
      <c r="CM251" s="582"/>
      <c r="CN251" s="582"/>
    </row>
    <row r="252" spans="1:92" ht="15" thickBot="1" x14ac:dyDescent="0.25">
      <c r="A252" s="1402" t="s">
        <v>102</v>
      </c>
      <c r="B252" s="1402"/>
      <c r="C252" s="892">
        <f>SUM(D252+E252)</f>
        <v>0</v>
      </c>
      <c r="D252" s="892">
        <f t="shared" ref="D252:E254" si="43">SUM(F252+H252+J252+L252+N252+P252+R252+T252+V252+X252+Z252+AB252+AD252+AF252)</f>
        <v>0</v>
      </c>
      <c r="E252" s="877">
        <f t="shared" si="43"/>
        <v>0</v>
      </c>
      <c r="F252" s="961"/>
      <c r="G252" s="961"/>
      <c r="H252" s="961"/>
      <c r="I252" s="961"/>
      <c r="J252" s="961"/>
      <c r="K252" s="961"/>
      <c r="L252" s="961"/>
      <c r="M252" s="961"/>
      <c r="N252" s="961"/>
      <c r="O252" s="961"/>
      <c r="P252" s="961"/>
      <c r="Q252" s="961"/>
      <c r="R252" s="961"/>
      <c r="S252" s="961"/>
      <c r="T252" s="961"/>
      <c r="U252" s="961"/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/>
      <c r="AI252" s="867"/>
      <c r="AJ252" s="981"/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CG252" s="582"/>
      <c r="CH252" s="582"/>
      <c r="CI252" s="582"/>
      <c r="CJ252" s="582">
        <v>0</v>
      </c>
      <c r="CK252" s="582"/>
      <c r="CL252" s="582"/>
      <c r="CM252" s="582"/>
      <c r="CN252" s="582"/>
    </row>
    <row r="253" spans="1:92" ht="15.75" thickTop="1" thickBot="1" x14ac:dyDescent="0.25">
      <c r="A253" s="1403" t="s">
        <v>166</v>
      </c>
      <c r="B253" s="1403"/>
      <c r="C253" s="983">
        <f>SUM(D253+E253)</f>
        <v>10</v>
      </c>
      <c r="D253" s="983">
        <f t="shared" si="43"/>
        <v>1</v>
      </c>
      <c r="E253" s="984">
        <f t="shared" si="43"/>
        <v>9</v>
      </c>
      <c r="F253" s="985"/>
      <c r="G253" s="985"/>
      <c r="H253" s="985"/>
      <c r="I253" s="985"/>
      <c r="J253" s="985"/>
      <c r="K253" s="985">
        <v>1</v>
      </c>
      <c r="L253" s="985"/>
      <c r="M253" s="985">
        <v>2</v>
      </c>
      <c r="N253" s="985"/>
      <c r="O253" s="985">
        <v>1</v>
      </c>
      <c r="P253" s="985">
        <v>1</v>
      </c>
      <c r="Q253" s="985">
        <v>1</v>
      </c>
      <c r="R253" s="985"/>
      <c r="S253" s="985">
        <v>2</v>
      </c>
      <c r="T253" s="985"/>
      <c r="U253" s="985">
        <v>2</v>
      </c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>
        <v>0</v>
      </c>
      <c r="AI253" s="986">
        <v>0</v>
      </c>
      <c r="AJ253" s="987">
        <v>0</v>
      </c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CG253" s="582"/>
      <c r="CH253" s="582"/>
      <c r="CI253" s="582"/>
      <c r="CJ253" s="582">
        <v>0</v>
      </c>
      <c r="CK253" s="582"/>
      <c r="CL253" s="582"/>
      <c r="CM253" s="582"/>
      <c r="CN253" s="582"/>
    </row>
    <row r="254" spans="1:92" ht="15" thickTop="1" x14ac:dyDescent="0.2">
      <c r="A254" s="1404" t="s">
        <v>55</v>
      </c>
      <c r="B254" s="1404"/>
      <c r="C254" s="690">
        <f>SUM(D254+E254)</f>
        <v>2</v>
      </c>
      <c r="D254" s="690">
        <f t="shared" si="43"/>
        <v>0</v>
      </c>
      <c r="E254" s="857">
        <f t="shared" si="43"/>
        <v>2</v>
      </c>
      <c r="F254" s="964"/>
      <c r="G254" s="964"/>
      <c r="H254" s="964"/>
      <c r="I254" s="964"/>
      <c r="J254" s="964"/>
      <c r="K254" s="964"/>
      <c r="L254" s="964"/>
      <c r="M254" s="964">
        <v>1</v>
      </c>
      <c r="N254" s="964"/>
      <c r="O254" s="964">
        <v>1</v>
      </c>
      <c r="P254" s="964"/>
      <c r="Q254" s="964"/>
      <c r="R254" s="964"/>
      <c r="S254" s="964"/>
      <c r="T254" s="964"/>
      <c r="U254" s="964"/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>
        <v>0</v>
      </c>
      <c r="AI254" s="656">
        <v>0</v>
      </c>
      <c r="AJ254" s="988">
        <v>0</v>
      </c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CG254" s="582"/>
      <c r="CH254" s="582"/>
      <c r="CI254" s="582"/>
      <c r="CJ254" s="582">
        <v>0</v>
      </c>
      <c r="CK254" s="582"/>
      <c r="CL254" s="582"/>
      <c r="CM254" s="582"/>
      <c r="CN254" s="582"/>
    </row>
    <row r="255" spans="1:92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</row>
    <row r="256" spans="1:92" x14ac:dyDescent="0.2">
      <c r="A256" s="1405" t="s">
        <v>279</v>
      </c>
      <c r="B256" s="1408" t="s">
        <v>280</v>
      </c>
      <c r="C256" s="1409"/>
      <c r="D256" s="1410"/>
      <c r="E256" s="1411" t="s">
        <v>281</v>
      </c>
      <c r="F256" s="1412"/>
      <c r="G256" s="1412"/>
      <c r="H256" s="1412"/>
      <c r="I256" s="1412"/>
      <c r="J256" s="1412"/>
      <c r="K256" s="1412"/>
      <c r="L256" s="1412"/>
      <c r="M256" s="1412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</row>
    <row r="257" spans="1:48" x14ac:dyDescent="0.2">
      <c r="A257" s="1406"/>
      <c r="B257" s="1411"/>
      <c r="C257" s="1412"/>
      <c r="D257" s="1413"/>
      <c r="E257" s="1414" t="s">
        <v>99</v>
      </c>
      <c r="F257" s="1415"/>
      <c r="G257" s="1414" t="s">
        <v>100</v>
      </c>
      <c r="H257" s="1415"/>
      <c r="I257" s="1414" t="s">
        <v>101</v>
      </c>
      <c r="J257" s="1415"/>
      <c r="K257" s="1414" t="s">
        <v>57</v>
      </c>
      <c r="L257" s="1415"/>
      <c r="M257" s="1414" t="s">
        <v>8</v>
      </c>
      <c r="N257" s="1415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</row>
    <row r="258" spans="1:48" x14ac:dyDescent="0.2">
      <c r="A258" s="1407"/>
      <c r="B258" s="1114" t="s">
        <v>149</v>
      </c>
      <c r="C258" s="1122" t="s">
        <v>30</v>
      </c>
      <c r="D258" s="1115" t="s">
        <v>48</v>
      </c>
      <c r="E258" s="924" t="s">
        <v>30</v>
      </c>
      <c r="F258" s="1126" t="s">
        <v>48</v>
      </c>
      <c r="G258" s="924" t="s">
        <v>30</v>
      </c>
      <c r="H258" s="1126" t="s">
        <v>48</v>
      </c>
      <c r="I258" s="924" t="s">
        <v>30</v>
      </c>
      <c r="J258" s="1126" t="s">
        <v>48</v>
      </c>
      <c r="K258" s="924" t="s">
        <v>30</v>
      </c>
      <c r="L258" s="1126" t="s">
        <v>48</v>
      </c>
      <c r="M258" s="924" t="s">
        <v>30</v>
      </c>
      <c r="N258" s="1126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</row>
    <row r="259" spans="1:48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</row>
    <row r="260" spans="1:48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</row>
    <row r="261" spans="1:48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</row>
    <row r="287" spans="1:2" hidden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245</v>
      </c>
      <c r="B287" s="1002">
        <f>SUM(CG8:CN254)</f>
        <v>1</v>
      </c>
    </row>
  </sheetData>
  <mergeCells count="421">
    <mergeCell ref="AF208:AG208"/>
    <mergeCell ref="AH208:AI208"/>
    <mergeCell ref="AJ208:A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  <mergeCell ref="A200:C200"/>
    <mergeCell ref="A202:B203"/>
    <mergeCell ref="A244:B244"/>
    <mergeCell ref="A241:B241"/>
    <mergeCell ref="A242:B242"/>
    <mergeCell ref="A243:B243"/>
    <mergeCell ref="A245:A247"/>
    <mergeCell ref="F66:AG66"/>
    <mergeCell ref="F67:G67"/>
    <mergeCell ref="H67:I67"/>
    <mergeCell ref="J67:K67"/>
    <mergeCell ref="L67:M67"/>
    <mergeCell ref="N67:O67"/>
    <mergeCell ref="P67:Q67"/>
    <mergeCell ref="R67:S67"/>
    <mergeCell ref="T67:U67"/>
    <mergeCell ref="A161:C161"/>
    <mergeCell ref="A162:C162"/>
    <mergeCell ref="A204:A205"/>
    <mergeCell ref="A199:C199"/>
    <mergeCell ref="C202:E202"/>
    <mergeCell ref="F202:G202"/>
    <mergeCell ref="H202:I202"/>
    <mergeCell ref="J202:K202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76:A183"/>
    <mergeCell ref="B182:C182"/>
    <mergeCell ref="B183:C183"/>
    <mergeCell ref="B148:C148"/>
    <mergeCell ref="B138:C138"/>
    <mergeCell ref="B139:C139"/>
    <mergeCell ref="B142:C142"/>
    <mergeCell ref="B143:C143"/>
    <mergeCell ref="B144:C144"/>
    <mergeCell ref="B145:C145"/>
    <mergeCell ref="A134:C135"/>
    <mergeCell ref="A150:A152"/>
    <mergeCell ref="B150:C150"/>
    <mergeCell ref="B151:C151"/>
    <mergeCell ref="B152:C152"/>
    <mergeCell ref="J108:K108"/>
    <mergeCell ref="L108:M108"/>
    <mergeCell ref="N108:P108"/>
    <mergeCell ref="A113:B113"/>
    <mergeCell ref="A118:B118"/>
    <mergeCell ref="A123:A126"/>
    <mergeCell ref="A127:A130"/>
    <mergeCell ref="B146:C146"/>
    <mergeCell ref="B147:C147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O134:P134"/>
    <mergeCell ref="A100:B100"/>
    <mergeCell ref="A97:A99"/>
    <mergeCell ref="A101:A104"/>
    <mergeCell ref="A105:B105"/>
    <mergeCell ref="A106:B106"/>
    <mergeCell ref="A108:B109"/>
    <mergeCell ref="C108:E108"/>
    <mergeCell ref="F108:G108"/>
    <mergeCell ref="H108:I10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64:B64"/>
    <mergeCell ref="A66:B68"/>
    <mergeCell ref="C66:E67"/>
    <mergeCell ref="A79:B79"/>
    <mergeCell ref="A80:A84"/>
    <mergeCell ref="A86:B88"/>
    <mergeCell ref="C86:E87"/>
    <mergeCell ref="F86:AG86"/>
    <mergeCell ref="A89:B89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56:B56"/>
    <mergeCell ref="A49:B49"/>
    <mergeCell ref="C52:E53"/>
    <mergeCell ref="F52:Q52"/>
    <mergeCell ref="A57:B5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34:B34"/>
    <mergeCell ref="A35:B35"/>
    <mergeCell ref="A36:B36"/>
    <mergeCell ref="A37:A41"/>
    <mergeCell ref="A42:A43"/>
    <mergeCell ref="A44:B44"/>
    <mergeCell ref="A50:B50"/>
    <mergeCell ref="A52:B54"/>
    <mergeCell ref="A55:B55"/>
    <mergeCell ref="A28:B28"/>
    <mergeCell ref="A29:B29"/>
    <mergeCell ref="A25:B25"/>
    <mergeCell ref="A26:B26"/>
    <mergeCell ref="A27:B27"/>
    <mergeCell ref="A30:B30"/>
    <mergeCell ref="A32:B33"/>
    <mergeCell ref="C32:C33"/>
    <mergeCell ref="D32:L32"/>
    <mergeCell ref="A16:B16"/>
    <mergeCell ref="A18:B19"/>
    <mergeCell ref="C18:C19"/>
    <mergeCell ref="D18:D19"/>
    <mergeCell ref="E18:E19"/>
    <mergeCell ref="F18:F19"/>
    <mergeCell ref="A22:B22"/>
    <mergeCell ref="A23:B23"/>
    <mergeCell ref="A24:B24"/>
    <mergeCell ref="A20:B20"/>
    <mergeCell ref="A21:B21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N121:O121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163:C163"/>
    <mergeCell ref="A164:C164"/>
    <mergeCell ref="A168:C169"/>
    <mergeCell ref="D168:F168"/>
    <mergeCell ref="G168:H168"/>
    <mergeCell ref="I168:J168"/>
    <mergeCell ref="K168:L168"/>
    <mergeCell ref="M168:N168"/>
    <mergeCell ref="O168:P168"/>
    <mergeCell ref="A165:C165"/>
    <mergeCell ref="A166:C166"/>
    <mergeCell ref="AI168:AJ168"/>
    <mergeCell ref="AK168:AL168"/>
    <mergeCell ref="AM168:AN168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T208:U208"/>
    <mergeCell ref="C207:E208"/>
    <mergeCell ref="L202:M202"/>
    <mergeCell ref="F208:G208"/>
    <mergeCell ref="H208:I208"/>
    <mergeCell ref="J208:K208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219:A227"/>
    <mergeCell ref="A228:A236"/>
    <mergeCell ref="A238:B240"/>
    <mergeCell ref="C238:E239"/>
    <mergeCell ref="F238:AO238"/>
    <mergeCell ref="AP238:AP240"/>
    <mergeCell ref="A215:B217"/>
    <mergeCell ref="C215:E216"/>
    <mergeCell ref="F215:AM215"/>
    <mergeCell ref="AN215:AP215"/>
    <mergeCell ref="A218:B218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  <dataValidation allowBlank="1" showInputMessage="1" showErrorMessage="1" errorTitle="ERROR" error="Por favor ingrese solo Números." sqref="A97:A99 A110:A112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B208" workbookViewId="0">
      <selection activeCell="F20" sqref="F20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0" style="226" hidden="1" customWidth="1"/>
    <col min="74" max="76" width="39.5703125" style="226" hidden="1" customWidth="1"/>
    <col min="77" max="93" width="39.5703125" style="227" hidden="1" customWidth="1"/>
    <col min="94" max="107" width="39.5703125" style="226" hidden="1" customWidth="1"/>
    <col min="108" max="16384" width="11.42578125" style="226"/>
  </cols>
  <sheetData>
    <row r="1" spans="1:89" x14ac:dyDescent="0.2">
      <c r="A1" s="225" t="s">
        <v>0</v>
      </c>
    </row>
    <row r="2" spans="1:89" x14ac:dyDescent="0.2">
      <c r="A2" s="225" t="str">
        <f>CONCATENATE("COMUNA: ",[2]NOMBRE!B2," - ","( ",[2]NOMBRE!C2,[2]NOMBRE!D2,[2]NOMBRE!E2,[2]NOMBRE!F2,[2]NOMBRE!G2," )")</f>
        <v>COMUNA: Linares - ( 07401 )</v>
      </c>
    </row>
    <row r="3" spans="1:89" x14ac:dyDescent="0.2">
      <c r="A3" s="225" t="str">
        <f>CONCATENATE("ESTABLECIMIENTO/ESTRATEGIA: ",[2]NOMBRE!B3," - ","( ",[2]NOMBRE!C3,[2]NOMBRE!D3,[2]NOMBRE!E3,[2]NOMBRE!F3,[2]NOMBRE!G3,[2]NOMBRE!H3," )")</f>
        <v>ESTABLECIMIENTO/ESTRATEGIA: Hospital Presidente Carlos Ibáñez del Campo - ( 116108 )</v>
      </c>
    </row>
    <row r="4" spans="1:89" x14ac:dyDescent="0.2">
      <c r="A4" s="225" t="str">
        <f>CONCATENATE("MES: ",[2]NOMBRE!B6," - ","( ",[2]NOMBRE!C6,[2]NOMBRE!D6," )")</f>
        <v>MES: ENERO - ( 01 )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89" x14ac:dyDescent="0.2">
      <c r="A5" s="225" t="str">
        <f>CONCATENATE("AÑO: ",[2]NOMBRE!B7)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89" ht="15" x14ac:dyDescent="0.2">
      <c r="A6" s="1397" t="s">
        <v>1</v>
      </c>
      <c r="B6" s="1397"/>
      <c r="C6" s="1397"/>
      <c r="D6" s="1397"/>
      <c r="E6" s="1397"/>
      <c r="F6" s="1397"/>
      <c r="G6" s="1397"/>
      <c r="H6" s="1397"/>
      <c r="I6" s="1397"/>
      <c r="J6" s="1397"/>
      <c r="K6" s="1397"/>
      <c r="L6" s="1397"/>
      <c r="M6" s="1397"/>
      <c r="N6" s="1397"/>
      <c r="O6" s="1397"/>
      <c r="P6" s="1397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89" ht="15" x14ac:dyDescent="0.2">
      <c r="A7" s="224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89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</row>
    <row r="9" spans="1:89" ht="14.25" customHeight="1" x14ac:dyDescent="0.2">
      <c r="A9" s="1362" t="s">
        <v>3</v>
      </c>
      <c r="B9" s="1355"/>
      <c r="C9" s="1182" t="s">
        <v>4</v>
      </c>
      <c r="D9" s="1370" t="s">
        <v>5</v>
      </c>
      <c r="E9" s="1371"/>
      <c r="F9" s="1371"/>
      <c r="G9" s="1371"/>
      <c r="H9" s="1371"/>
      <c r="I9" s="1371"/>
      <c r="J9" s="1371"/>
      <c r="K9" s="1371"/>
      <c r="L9" s="1372"/>
      <c r="M9" s="1185" t="s">
        <v>185</v>
      </c>
      <c r="N9" s="1185" t="s">
        <v>186</v>
      </c>
      <c r="O9" s="1185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</row>
    <row r="10" spans="1:89" ht="21" x14ac:dyDescent="0.2">
      <c r="A10" s="1364"/>
      <c r="B10" s="1359"/>
      <c r="C10" s="1184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187"/>
      <c r="N10" s="1187"/>
      <c r="O10" s="1187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</row>
    <row r="11" spans="1:89" x14ac:dyDescent="0.2">
      <c r="A11" s="1398" t="s">
        <v>189</v>
      </c>
      <c r="B11" s="1399"/>
      <c r="C11" s="235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CD11" s="227" t="str">
        <f>IF(C11&gt;=[2]A03!C77,"","Total Gestantes ingresadas a control prenatal debe ser MAYOR o IGUAL que el Total de Evaluaciones a Gestantes de REM A03 Sección B2")</f>
        <v/>
      </c>
      <c r="CH11" s="227">
        <v>0</v>
      </c>
      <c r="CJ11" s="227">
        <v>0</v>
      </c>
    </row>
    <row r="12" spans="1:89" x14ac:dyDescent="0.2">
      <c r="A12" s="1394" t="s">
        <v>15</v>
      </c>
      <c r="B12" s="1394"/>
      <c r="C12" s="241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CD12" s="227" t="str">
        <f>IF(C11&lt;C12," Total Gestantes debe ser Mayor a primigestas","")</f>
        <v/>
      </c>
      <c r="CH12" s="227">
        <v>0</v>
      </c>
      <c r="CJ12" s="227">
        <v>0</v>
      </c>
      <c r="CK12" s="227">
        <v>0</v>
      </c>
    </row>
    <row r="13" spans="1:89" x14ac:dyDescent="0.2">
      <c r="A13" s="1386" t="s">
        <v>16</v>
      </c>
      <c r="B13" s="1387"/>
      <c r="C13" s="241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CD13" s="227" t="str">
        <f>IF(C11&lt;C13,"  Total Gestantes debe ser Mayor que Gestantes Ingresadas Antes De Las 14 Semanas","")</f>
        <v/>
      </c>
      <c r="CH13" s="227">
        <v>0</v>
      </c>
      <c r="CJ13" s="227">
        <v>0</v>
      </c>
      <c r="CK13" s="227">
        <v>0</v>
      </c>
    </row>
    <row r="14" spans="1:89" x14ac:dyDescent="0.2">
      <c r="A14" s="1386" t="s">
        <v>17</v>
      </c>
      <c r="B14" s="1387"/>
      <c r="C14" s="241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CD14" s="227" t="str">
        <f>IF(C11&lt;C14,"  Total Gestantes debe ser Mayor que Gestantes con Eco Antes De Las 20 Semanas","")</f>
        <v/>
      </c>
      <c r="CH14" s="227">
        <v>0</v>
      </c>
      <c r="CJ14" s="227">
        <v>0</v>
      </c>
      <c r="CK14" s="227">
        <v>0</v>
      </c>
    </row>
    <row r="15" spans="1:89" x14ac:dyDescent="0.2">
      <c r="A15" s="1395" t="s">
        <v>18</v>
      </c>
      <c r="B15" s="1396"/>
      <c r="C15" s="244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CD15" s="227" t="str">
        <f>IF(C11&lt;C15," Total Gestantes debe ser Mayor Que  Gestantes Con Embarazo No Planificado","")</f>
        <v/>
      </c>
      <c r="CH15" s="227">
        <v>0</v>
      </c>
      <c r="CJ15" s="227">
        <v>0</v>
      </c>
      <c r="CK15" s="227">
        <v>0</v>
      </c>
    </row>
    <row r="16" spans="1:89" x14ac:dyDescent="0.2">
      <c r="A16" s="1400" t="s">
        <v>191</v>
      </c>
      <c r="B16" s="1401"/>
      <c r="C16" s="247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CH16" s="227">
        <v>0</v>
      </c>
      <c r="CJ16" s="227">
        <v>0</v>
      </c>
    </row>
    <row r="17" spans="1:87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</row>
    <row r="18" spans="1:87" x14ac:dyDescent="0.2">
      <c r="A18" s="1146" t="s">
        <v>20</v>
      </c>
      <c r="B18" s="1148"/>
      <c r="C18" s="1392" t="s">
        <v>21</v>
      </c>
      <c r="D18" s="1185" t="s">
        <v>192</v>
      </c>
      <c r="E18" s="1185" t="s">
        <v>193</v>
      </c>
      <c r="F18" s="1185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</row>
    <row r="19" spans="1:87" ht="18.75" customHeight="1" x14ac:dyDescent="0.2">
      <c r="A19" s="1149"/>
      <c r="B19" s="1151"/>
      <c r="C19" s="1393"/>
      <c r="D19" s="1187"/>
      <c r="E19" s="1187"/>
      <c r="F19" s="1187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</row>
    <row r="20" spans="1:87" x14ac:dyDescent="0.2">
      <c r="A20" s="1388" t="s">
        <v>22</v>
      </c>
      <c r="B20" s="1389"/>
      <c r="C20" s="30">
        <v>104</v>
      </c>
      <c r="D20" s="30">
        <v>0</v>
      </c>
      <c r="E20" s="30">
        <v>0</v>
      </c>
      <c r="F20" s="30">
        <v>0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CD20" s="227" t="str">
        <f>IF(AND(SUM(C21:C30)&lt;&gt;0,C20=0),"Debe ingresar el total de gestantes Ingresadas a ARO","")</f>
        <v/>
      </c>
      <c r="CG20" s="227">
        <v>0</v>
      </c>
      <c r="CI20" s="227">
        <v>0</v>
      </c>
    </row>
    <row r="21" spans="1:87" x14ac:dyDescent="0.2">
      <c r="A21" s="1390" t="s">
        <v>195</v>
      </c>
      <c r="B21" s="1391"/>
      <c r="C21" s="51">
        <v>1</v>
      </c>
      <c r="D21" s="51">
        <v>0</v>
      </c>
      <c r="E21" s="51">
        <v>0</v>
      </c>
      <c r="F21" s="51">
        <v>0</v>
      </c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CG21" s="227">
        <v>0</v>
      </c>
      <c r="CI21" s="227">
        <v>0</v>
      </c>
    </row>
    <row r="22" spans="1:87" ht="14.25" customHeight="1" x14ac:dyDescent="0.2">
      <c r="A22" s="1386" t="s">
        <v>196</v>
      </c>
      <c r="B22" s="1387"/>
      <c r="C22" s="24">
        <v>6</v>
      </c>
      <c r="D22" s="24">
        <v>0</v>
      </c>
      <c r="E22" s="24">
        <v>0</v>
      </c>
      <c r="F22" s="24"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CG22" s="227">
        <v>0</v>
      </c>
      <c r="CI22" s="227">
        <v>0</v>
      </c>
    </row>
    <row r="23" spans="1:87" ht="14.25" customHeight="1" x14ac:dyDescent="0.2">
      <c r="A23" s="1386" t="s">
        <v>197</v>
      </c>
      <c r="B23" s="1387"/>
      <c r="C23" s="24">
        <v>7</v>
      </c>
      <c r="D23" s="24">
        <v>0</v>
      </c>
      <c r="E23" s="24">
        <v>0</v>
      </c>
      <c r="F23" s="24"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CG23" s="227">
        <v>0</v>
      </c>
      <c r="CI23" s="227">
        <v>0</v>
      </c>
    </row>
    <row r="24" spans="1:87" ht="14.25" customHeight="1" x14ac:dyDescent="0.2">
      <c r="A24" s="1380" t="s">
        <v>198</v>
      </c>
      <c r="B24" s="1381"/>
      <c r="C24" s="24">
        <v>4</v>
      </c>
      <c r="D24" s="24">
        <v>0</v>
      </c>
      <c r="E24" s="24">
        <v>0</v>
      </c>
      <c r="F24" s="24">
        <v>0</v>
      </c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CG24" s="227">
        <v>0</v>
      </c>
      <c r="CI24" s="227">
        <v>0</v>
      </c>
    </row>
    <row r="25" spans="1:87" x14ac:dyDescent="0.2">
      <c r="A25" s="1380" t="s">
        <v>23</v>
      </c>
      <c r="B25" s="1381"/>
      <c r="C25" s="24"/>
      <c r="D25" s="24"/>
      <c r="E25" s="24"/>
      <c r="F25" s="24"/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CG25" s="227">
        <v>0</v>
      </c>
      <c r="CI25" s="227">
        <v>0</v>
      </c>
    </row>
    <row r="26" spans="1:87" x14ac:dyDescent="0.2">
      <c r="A26" s="1380" t="s">
        <v>24</v>
      </c>
      <c r="B26" s="1381"/>
      <c r="C26" s="24">
        <v>1</v>
      </c>
      <c r="D26" s="24">
        <v>0</v>
      </c>
      <c r="E26" s="24">
        <v>0</v>
      </c>
      <c r="F26" s="24">
        <v>0</v>
      </c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CG26" s="227">
        <v>0</v>
      </c>
      <c r="CI26" s="227">
        <v>0</v>
      </c>
    </row>
    <row r="27" spans="1:87" x14ac:dyDescent="0.2">
      <c r="A27" s="1380" t="s">
        <v>199</v>
      </c>
      <c r="B27" s="1381"/>
      <c r="C27" s="24">
        <v>26</v>
      </c>
      <c r="D27" s="24">
        <v>0</v>
      </c>
      <c r="E27" s="24">
        <v>0</v>
      </c>
      <c r="F27" s="24"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CG27" s="227">
        <v>0</v>
      </c>
      <c r="CI27" s="227">
        <v>0</v>
      </c>
    </row>
    <row r="28" spans="1:87" x14ac:dyDescent="0.2">
      <c r="A28" s="1380" t="s">
        <v>200</v>
      </c>
      <c r="B28" s="1381"/>
      <c r="C28" s="24">
        <v>16</v>
      </c>
      <c r="D28" s="24">
        <v>0</v>
      </c>
      <c r="E28" s="24">
        <v>0</v>
      </c>
      <c r="F28" s="24">
        <v>0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CG28" s="227">
        <v>0</v>
      </c>
      <c r="CI28" s="227">
        <v>0</v>
      </c>
    </row>
    <row r="29" spans="1:87" x14ac:dyDescent="0.2">
      <c r="A29" s="1382" t="s">
        <v>201</v>
      </c>
      <c r="B29" s="1383"/>
      <c r="C29" s="24">
        <v>2</v>
      </c>
      <c r="D29" s="24">
        <v>0</v>
      </c>
      <c r="E29" s="24">
        <v>0</v>
      </c>
      <c r="F29" s="24">
        <v>0</v>
      </c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CG29" s="227">
        <v>0</v>
      </c>
      <c r="CI29" s="227">
        <v>0</v>
      </c>
    </row>
    <row r="30" spans="1:87" ht="14.25" customHeight="1" x14ac:dyDescent="0.2">
      <c r="A30" s="1384" t="s">
        <v>202</v>
      </c>
      <c r="B30" s="1385"/>
      <c r="C30" s="36">
        <v>41</v>
      </c>
      <c r="D30" s="36">
        <v>0</v>
      </c>
      <c r="E30" s="36">
        <v>0</v>
      </c>
      <c r="F30" s="36">
        <v>0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CG30" s="227">
        <v>0</v>
      </c>
      <c r="CI30" s="227">
        <v>0</v>
      </c>
    </row>
    <row r="31" spans="1:87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</row>
    <row r="32" spans="1:87" x14ac:dyDescent="0.2">
      <c r="A32" s="1362" t="s">
        <v>26</v>
      </c>
      <c r="B32" s="1355"/>
      <c r="C32" s="1182" t="s">
        <v>4</v>
      </c>
      <c r="D32" s="1370" t="s">
        <v>5</v>
      </c>
      <c r="E32" s="1371"/>
      <c r="F32" s="1371"/>
      <c r="G32" s="1371"/>
      <c r="H32" s="1371"/>
      <c r="I32" s="1371"/>
      <c r="J32" s="1371"/>
      <c r="K32" s="1371"/>
      <c r="L32" s="1372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</row>
    <row r="33" spans="1:49" ht="21" x14ac:dyDescent="0.2">
      <c r="A33" s="1364"/>
      <c r="B33" s="1359"/>
      <c r="C33" s="1184"/>
      <c r="D33" s="210" t="s">
        <v>6</v>
      </c>
      <c r="E33" s="204" t="s">
        <v>7</v>
      </c>
      <c r="F33" s="204" t="s">
        <v>8</v>
      </c>
      <c r="G33" s="204" t="s">
        <v>9</v>
      </c>
      <c r="H33" s="204" t="s">
        <v>10</v>
      </c>
      <c r="I33" s="204" t="s">
        <v>11</v>
      </c>
      <c r="J33" s="204" t="s">
        <v>12</v>
      </c>
      <c r="K33" s="204" t="s">
        <v>13</v>
      </c>
      <c r="L33" s="20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</row>
    <row r="34" spans="1:49" x14ac:dyDescent="0.2">
      <c r="A34" s="1160" t="s">
        <v>27</v>
      </c>
      <c r="B34" s="1160"/>
      <c r="C34" s="258">
        <f t="shared" ref="C34:C44" si="1">SUM(D34:L34)</f>
        <v>0</v>
      </c>
      <c r="D34" s="258">
        <f t="shared" ref="D34:L34" si="2">SUM(D35:D43)</f>
        <v>0</v>
      </c>
      <c r="E34" s="258">
        <f t="shared" si="2"/>
        <v>0</v>
      </c>
      <c r="F34" s="258">
        <f t="shared" si="2"/>
        <v>0</v>
      </c>
      <c r="G34" s="258">
        <f t="shared" si="2"/>
        <v>0</v>
      </c>
      <c r="H34" s="258">
        <f t="shared" si="2"/>
        <v>0</v>
      </c>
      <c r="I34" s="258">
        <f t="shared" si="2"/>
        <v>0</v>
      </c>
      <c r="J34" s="258">
        <f t="shared" si="2"/>
        <v>0</v>
      </c>
      <c r="K34" s="258">
        <f t="shared" si="2"/>
        <v>0</v>
      </c>
      <c r="L34" s="258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</row>
    <row r="35" spans="1:49" x14ac:dyDescent="0.2">
      <c r="A35" s="1368" t="s">
        <v>203</v>
      </c>
      <c r="B35" s="1369"/>
      <c r="C35" s="264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1:49" x14ac:dyDescent="0.2">
      <c r="A36" s="1373" t="s">
        <v>204</v>
      </c>
      <c r="B36" s="1374"/>
      <c r="C36" s="267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222"/>
      <c r="O36" s="222"/>
      <c r="P36" s="222"/>
      <c r="Q36" s="222"/>
      <c r="R36" s="222"/>
      <c r="S36" s="22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</row>
    <row r="37" spans="1:49" x14ac:dyDescent="0.2">
      <c r="A37" s="1375" t="s">
        <v>28</v>
      </c>
      <c r="B37" s="45" t="s">
        <v>205</v>
      </c>
      <c r="C37" s="264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</row>
    <row r="38" spans="1:49" x14ac:dyDescent="0.2">
      <c r="A38" s="1376"/>
      <c r="B38" s="46" t="s">
        <v>206</v>
      </c>
      <c r="C38" s="269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</row>
    <row r="39" spans="1:49" x14ac:dyDescent="0.2">
      <c r="A39" s="1376"/>
      <c r="B39" s="46" t="s">
        <v>207</v>
      </c>
      <c r="C39" s="269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</row>
    <row r="40" spans="1:49" x14ac:dyDescent="0.2">
      <c r="A40" s="1376"/>
      <c r="B40" s="46" t="s">
        <v>208</v>
      </c>
      <c r="C40" s="269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</row>
    <row r="41" spans="1:49" x14ac:dyDescent="0.2">
      <c r="A41" s="1377"/>
      <c r="B41" s="48" t="s">
        <v>209</v>
      </c>
      <c r="C41" s="267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1:49" x14ac:dyDescent="0.2">
      <c r="A42" s="1378" t="s">
        <v>29</v>
      </c>
      <c r="B42" s="49" t="s">
        <v>210</v>
      </c>
      <c r="C42" s="27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</row>
    <row r="43" spans="1:49" ht="15" thickBot="1" x14ac:dyDescent="0.25">
      <c r="A43" s="1379"/>
      <c r="B43" s="52" t="s">
        <v>211</v>
      </c>
      <c r="C43" s="271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</row>
    <row r="44" spans="1:49" ht="15" thickTop="1" x14ac:dyDescent="0.2">
      <c r="A44" s="1278" t="s">
        <v>212</v>
      </c>
      <c r="B44" s="1279"/>
      <c r="C44" s="272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</row>
    <row r="45" spans="1:49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</row>
    <row r="46" spans="1:49" x14ac:dyDescent="0.2">
      <c r="A46" s="196" t="s">
        <v>32</v>
      </c>
      <c r="B46" s="210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</row>
    <row r="47" spans="1:49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</row>
    <row r="48" spans="1:49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</row>
    <row r="49" spans="1:79" x14ac:dyDescent="0.2">
      <c r="A49" s="1190" t="s">
        <v>36</v>
      </c>
      <c r="B49" s="1191"/>
      <c r="C49" s="210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</row>
    <row r="50" spans="1:79" x14ac:dyDescent="0.2">
      <c r="A50" s="1272" t="s">
        <v>39</v>
      </c>
      <c r="B50" s="1273"/>
      <c r="C50" s="258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CA50" s="227" t="str">
        <f>IF(AND(([2]A01!$C18+[2]A01!$C19+[2]A01!$C20+[2]A01!$C21+[2]A01!$F31+[2]A01!$F32+[2]A01!$F33)&lt;&gt;0,D50=0,E50=""),"Observacion : En A01 existen contoles no ingresados, Revisar","")</f>
        <v/>
      </c>
    </row>
    <row r="51" spans="1:79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</row>
    <row r="52" spans="1:79" ht="14.25" customHeight="1" x14ac:dyDescent="0.2">
      <c r="A52" s="1270" t="s">
        <v>40</v>
      </c>
      <c r="B52" s="1167"/>
      <c r="C52" s="1146" t="s">
        <v>41</v>
      </c>
      <c r="D52" s="1147"/>
      <c r="E52" s="1148"/>
      <c r="F52" s="1170" t="s">
        <v>34</v>
      </c>
      <c r="G52" s="1170"/>
      <c r="H52" s="1170"/>
      <c r="I52" s="1170"/>
      <c r="J52" s="1170"/>
      <c r="K52" s="1170"/>
      <c r="L52" s="1170"/>
      <c r="M52" s="1170"/>
      <c r="N52" s="1170"/>
      <c r="O52" s="1170"/>
      <c r="P52" s="1170"/>
      <c r="Q52" s="1155"/>
      <c r="R52" s="1281" t="s">
        <v>214</v>
      </c>
      <c r="S52" s="1282"/>
      <c r="T52" s="1282"/>
      <c r="U52" s="1282"/>
      <c r="V52" s="128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</row>
    <row r="53" spans="1:79" ht="22.5" customHeight="1" x14ac:dyDescent="0.2">
      <c r="A53" s="1280"/>
      <c r="B53" s="1168"/>
      <c r="C53" s="1149"/>
      <c r="D53" s="1150"/>
      <c r="E53" s="1151"/>
      <c r="F53" s="1154" t="s">
        <v>42</v>
      </c>
      <c r="G53" s="1155"/>
      <c r="H53" s="1154" t="s">
        <v>43</v>
      </c>
      <c r="I53" s="1155"/>
      <c r="J53" s="1154" t="s">
        <v>44</v>
      </c>
      <c r="K53" s="1155"/>
      <c r="L53" s="1154" t="s">
        <v>45</v>
      </c>
      <c r="M53" s="1155"/>
      <c r="N53" s="1154" t="s">
        <v>46</v>
      </c>
      <c r="O53" s="1155"/>
      <c r="P53" s="1154" t="s">
        <v>47</v>
      </c>
      <c r="Q53" s="1155"/>
      <c r="R53" s="1154" t="s">
        <v>53</v>
      </c>
      <c r="S53" s="1155"/>
      <c r="T53" s="1164" t="s">
        <v>215</v>
      </c>
      <c r="U53" s="1154" t="s">
        <v>54</v>
      </c>
      <c r="V53" s="1155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</row>
    <row r="54" spans="1:79" ht="31.5" x14ac:dyDescent="0.2">
      <c r="A54" s="1152"/>
      <c r="B54" s="1169"/>
      <c r="C54" s="220" t="s">
        <v>149</v>
      </c>
      <c r="D54" s="221" t="s">
        <v>30</v>
      </c>
      <c r="E54" s="212" t="s">
        <v>48</v>
      </c>
      <c r="F54" s="278" t="s">
        <v>30</v>
      </c>
      <c r="G54" s="219" t="s">
        <v>48</v>
      </c>
      <c r="H54" s="278" t="s">
        <v>30</v>
      </c>
      <c r="I54" s="219" t="s">
        <v>48</v>
      </c>
      <c r="J54" s="278" t="s">
        <v>30</v>
      </c>
      <c r="K54" s="219" t="s">
        <v>48</v>
      </c>
      <c r="L54" s="278" t="s">
        <v>30</v>
      </c>
      <c r="M54" s="219" t="s">
        <v>48</v>
      </c>
      <c r="N54" s="278" t="s">
        <v>30</v>
      </c>
      <c r="O54" s="219" t="s">
        <v>48</v>
      </c>
      <c r="P54" s="278" t="s">
        <v>30</v>
      </c>
      <c r="Q54" s="219" t="s">
        <v>48</v>
      </c>
      <c r="R54" s="221" t="s">
        <v>216</v>
      </c>
      <c r="S54" s="221" t="s">
        <v>217</v>
      </c>
      <c r="T54" s="1166"/>
      <c r="U54" s="199" t="s">
        <v>218</v>
      </c>
      <c r="V54" s="221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</row>
    <row r="55" spans="1:79" x14ac:dyDescent="0.2">
      <c r="A55" s="1366" t="s">
        <v>49</v>
      </c>
      <c r="B55" s="1367"/>
      <c r="C55" s="264">
        <f>SUM(D55:E55)</f>
        <v>0</v>
      </c>
      <c r="D55" s="264">
        <f t="shared" ref="D55:E59" si="3">SUM(F55+H55+J55+L55+N55+P55)</f>
        <v>0</v>
      </c>
      <c r="E55" s="264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</row>
    <row r="56" spans="1:79" x14ac:dyDescent="0.2">
      <c r="A56" s="1289" t="s">
        <v>50</v>
      </c>
      <c r="B56" s="1291"/>
      <c r="C56" s="269">
        <f>SUM(D56:E56)</f>
        <v>0</v>
      </c>
      <c r="D56" s="269">
        <f t="shared" si="3"/>
        <v>0</v>
      </c>
      <c r="E56" s="269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</row>
    <row r="57" spans="1:79" x14ac:dyDescent="0.2">
      <c r="A57" s="1289" t="s">
        <v>51</v>
      </c>
      <c r="B57" s="1291"/>
      <c r="C57" s="269">
        <f>SUM(D57:E57)</f>
        <v>0</v>
      </c>
      <c r="D57" s="269">
        <f t="shared" si="3"/>
        <v>0</v>
      </c>
      <c r="E57" s="269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</row>
    <row r="58" spans="1:79" ht="15" customHeight="1" x14ac:dyDescent="0.2">
      <c r="A58" s="1210" t="s">
        <v>220</v>
      </c>
      <c r="B58" s="1211"/>
      <c r="C58" s="280">
        <f>SUM(D58:E58)</f>
        <v>0</v>
      </c>
      <c r="D58" s="280">
        <f t="shared" si="3"/>
        <v>0</v>
      </c>
      <c r="E58" s="28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</row>
    <row r="59" spans="1:79" x14ac:dyDescent="0.2">
      <c r="A59" s="1360" t="s">
        <v>52</v>
      </c>
      <c r="B59" s="1361"/>
      <c r="C59" s="281">
        <f>SUM(D59:E59)</f>
        <v>0</v>
      </c>
      <c r="D59" s="281">
        <f t="shared" si="3"/>
        <v>0</v>
      </c>
      <c r="E59" s="281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</row>
    <row r="60" spans="1:79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</row>
    <row r="61" spans="1:79" ht="15" customHeight="1" x14ac:dyDescent="0.2">
      <c r="A61" s="1362" t="s">
        <v>222</v>
      </c>
      <c r="B61" s="1355"/>
      <c r="C61" s="1329" t="s">
        <v>33</v>
      </c>
      <c r="D61" s="1330"/>
      <c r="E61" s="1331"/>
      <c r="F61" s="1154" t="s">
        <v>223</v>
      </c>
      <c r="G61" s="1170"/>
      <c r="H61" s="1170"/>
      <c r="I61" s="1170"/>
      <c r="J61" s="1170"/>
      <c r="K61" s="1170"/>
      <c r="L61" s="1170"/>
      <c r="M61" s="1170"/>
      <c r="N61" s="1170"/>
      <c r="O61" s="1170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</row>
    <row r="62" spans="1:79" x14ac:dyDescent="0.2">
      <c r="A62" s="1363"/>
      <c r="B62" s="1356"/>
      <c r="C62" s="1275"/>
      <c r="D62" s="1365"/>
      <c r="E62" s="1276"/>
      <c r="F62" s="1171" t="s">
        <v>224</v>
      </c>
      <c r="G62" s="1172"/>
      <c r="H62" s="1171" t="s">
        <v>225</v>
      </c>
      <c r="I62" s="1172"/>
      <c r="J62" s="1171" t="s">
        <v>226</v>
      </c>
      <c r="K62" s="1172"/>
      <c r="L62" s="1171" t="s">
        <v>227</v>
      </c>
      <c r="M62" s="1172"/>
      <c r="N62" s="1190" t="s">
        <v>8</v>
      </c>
      <c r="O62" s="1191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</row>
    <row r="63" spans="1:79" x14ac:dyDescent="0.2">
      <c r="A63" s="1364"/>
      <c r="B63" s="1359"/>
      <c r="C63" s="209" t="s">
        <v>149</v>
      </c>
      <c r="D63" s="221" t="s">
        <v>30</v>
      </c>
      <c r="E63" s="221" t="s">
        <v>48</v>
      </c>
      <c r="F63" s="221" t="s">
        <v>30</v>
      </c>
      <c r="G63" s="221" t="s">
        <v>48</v>
      </c>
      <c r="H63" s="221" t="s">
        <v>30</v>
      </c>
      <c r="I63" s="221" t="s">
        <v>48</v>
      </c>
      <c r="J63" s="221" t="s">
        <v>30</v>
      </c>
      <c r="K63" s="221" t="s">
        <v>48</v>
      </c>
      <c r="L63" s="221" t="s">
        <v>30</v>
      </c>
      <c r="M63" s="221" t="s">
        <v>48</v>
      </c>
      <c r="N63" s="221" t="s">
        <v>30</v>
      </c>
      <c r="O63" s="221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</row>
    <row r="64" spans="1:79" ht="15" customHeight="1" x14ac:dyDescent="0.2">
      <c r="A64" s="1154" t="s">
        <v>34</v>
      </c>
      <c r="B64" s="1155"/>
      <c r="C64" s="287">
        <f>SUM(D64:E64)</f>
        <v>0</v>
      </c>
      <c r="D64" s="288">
        <f>SUM(F64+H64+J64+L64+N64)</f>
        <v>0</v>
      </c>
      <c r="E64" s="289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</row>
    <row r="65" spans="1:85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</row>
    <row r="66" spans="1:85" ht="14.25" customHeight="1" x14ac:dyDescent="0.2">
      <c r="A66" s="1146" t="s">
        <v>32</v>
      </c>
      <c r="B66" s="1148"/>
      <c r="C66" s="1146" t="s">
        <v>33</v>
      </c>
      <c r="D66" s="1147"/>
      <c r="E66" s="1148"/>
      <c r="F66" s="1176" t="s">
        <v>34</v>
      </c>
      <c r="G66" s="1177"/>
      <c r="H66" s="1177"/>
      <c r="I66" s="1177"/>
      <c r="J66" s="1177"/>
      <c r="K66" s="1177"/>
      <c r="L66" s="1177"/>
      <c r="M66" s="1177"/>
      <c r="N66" s="1177"/>
      <c r="O66" s="1177"/>
      <c r="P66" s="1177"/>
      <c r="Q66" s="1177"/>
      <c r="R66" s="1177"/>
      <c r="S66" s="1177"/>
      <c r="T66" s="1177"/>
      <c r="U66" s="1177"/>
      <c r="V66" s="1177"/>
      <c r="W66" s="1177"/>
      <c r="X66" s="1177"/>
      <c r="Y66" s="1177"/>
      <c r="Z66" s="1177"/>
      <c r="AA66" s="1177"/>
      <c r="AB66" s="1177"/>
      <c r="AC66" s="1177"/>
      <c r="AD66" s="1177"/>
      <c r="AE66" s="1177"/>
      <c r="AF66" s="1177"/>
      <c r="AG66" s="1178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</row>
    <row r="67" spans="1:85" x14ac:dyDescent="0.2">
      <c r="A67" s="1158"/>
      <c r="B67" s="1159"/>
      <c r="C67" s="1158"/>
      <c r="D67" s="1274"/>
      <c r="E67" s="1159"/>
      <c r="F67" s="1160" t="s">
        <v>57</v>
      </c>
      <c r="G67" s="1160"/>
      <c r="H67" s="1160" t="s">
        <v>58</v>
      </c>
      <c r="I67" s="1160"/>
      <c r="J67" s="1160" t="s">
        <v>59</v>
      </c>
      <c r="K67" s="1160"/>
      <c r="L67" s="1160" t="s">
        <v>60</v>
      </c>
      <c r="M67" s="1160"/>
      <c r="N67" s="1160" t="s">
        <v>61</v>
      </c>
      <c r="O67" s="1160"/>
      <c r="P67" s="1160" t="s">
        <v>62</v>
      </c>
      <c r="Q67" s="1160"/>
      <c r="R67" s="1160" t="s">
        <v>63</v>
      </c>
      <c r="S67" s="1160"/>
      <c r="T67" s="1160" t="s">
        <v>64</v>
      </c>
      <c r="U67" s="1160"/>
      <c r="V67" s="1160" t="s">
        <v>65</v>
      </c>
      <c r="W67" s="1160"/>
      <c r="X67" s="1160" t="s">
        <v>66</v>
      </c>
      <c r="Y67" s="1160"/>
      <c r="Z67" s="1171" t="s">
        <v>67</v>
      </c>
      <c r="AA67" s="1172"/>
      <c r="AB67" s="1171" t="s">
        <v>68</v>
      </c>
      <c r="AC67" s="1172"/>
      <c r="AD67" s="1171" t="s">
        <v>69</v>
      </c>
      <c r="AE67" s="1172"/>
      <c r="AF67" s="1171" t="s">
        <v>70</v>
      </c>
      <c r="AG67" s="1172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</row>
    <row r="68" spans="1:85" x14ac:dyDescent="0.2">
      <c r="A68" s="1275"/>
      <c r="B68" s="1276"/>
      <c r="C68" s="210" t="s">
        <v>149</v>
      </c>
      <c r="D68" s="210" t="s">
        <v>30</v>
      </c>
      <c r="E68" s="217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</row>
    <row r="69" spans="1:85" x14ac:dyDescent="0.2">
      <c r="A69" s="1272" t="s">
        <v>71</v>
      </c>
      <c r="B69" s="1273"/>
      <c r="C69" s="258">
        <f t="shared" ref="C69:C74" si="4">SUM(D69:E69)</f>
        <v>0</v>
      </c>
      <c r="D69" s="258">
        <f t="shared" ref="D69:E74" si="5">SUM(F69+H69+J69+L69+N69+P69+R69+T69+V69+X69+Z69+AB69+AD69+AF69)</f>
        <v>0</v>
      </c>
      <c r="E69" s="295">
        <f t="shared" si="5"/>
        <v>0</v>
      </c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</row>
    <row r="70" spans="1:85" x14ac:dyDescent="0.2">
      <c r="A70" s="1147" t="s">
        <v>72</v>
      </c>
      <c r="B70" s="205" t="s">
        <v>73</v>
      </c>
      <c r="C70" s="264">
        <f t="shared" si="4"/>
        <v>0</v>
      </c>
      <c r="D70" s="264">
        <f t="shared" si="5"/>
        <v>0</v>
      </c>
      <c r="E70" s="264">
        <f t="shared" si="5"/>
        <v>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</row>
    <row r="71" spans="1:85" x14ac:dyDescent="0.2">
      <c r="A71" s="1274"/>
      <c r="B71" s="214" t="s">
        <v>74</v>
      </c>
      <c r="C71" s="269">
        <f t="shared" si="4"/>
        <v>11</v>
      </c>
      <c r="D71" s="269">
        <f t="shared" si="5"/>
        <v>4</v>
      </c>
      <c r="E71" s="269">
        <f t="shared" si="5"/>
        <v>7</v>
      </c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>
        <v>1</v>
      </c>
      <c r="Q71" s="24"/>
      <c r="R71" s="24"/>
      <c r="S71" s="24">
        <v>1</v>
      </c>
      <c r="T71" s="24"/>
      <c r="U71" s="24"/>
      <c r="V71" s="24">
        <v>2</v>
      </c>
      <c r="W71" s="24">
        <v>1</v>
      </c>
      <c r="X71" s="24"/>
      <c r="Y71" s="24">
        <v>3</v>
      </c>
      <c r="Z71" s="24"/>
      <c r="AA71" s="24"/>
      <c r="AB71" s="24">
        <v>1</v>
      </c>
      <c r="AC71" s="24">
        <v>1</v>
      </c>
      <c r="AD71" s="24"/>
      <c r="AE71" s="24">
        <v>1</v>
      </c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</row>
    <row r="72" spans="1:85" x14ac:dyDescent="0.2">
      <c r="A72" s="1274"/>
      <c r="B72" s="214" t="s">
        <v>228</v>
      </c>
      <c r="C72" s="269">
        <f t="shared" si="4"/>
        <v>0</v>
      </c>
      <c r="D72" s="269">
        <f t="shared" si="5"/>
        <v>0</v>
      </c>
      <c r="E72" s="269">
        <f t="shared" si="5"/>
        <v>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</row>
    <row r="73" spans="1:85" ht="26.25" customHeight="1" x14ac:dyDescent="0.2">
      <c r="A73" s="1274"/>
      <c r="B73" s="80" t="s">
        <v>229</v>
      </c>
      <c r="C73" s="269">
        <f t="shared" si="4"/>
        <v>0</v>
      </c>
      <c r="D73" s="269">
        <f t="shared" si="5"/>
        <v>0</v>
      </c>
      <c r="E73" s="269">
        <f t="shared" si="5"/>
        <v>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</row>
    <row r="74" spans="1:85" x14ac:dyDescent="0.2">
      <c r="A74" s="1150"/>
      <c r="B74" s="211" t="s">
        <v>75</v>
      </c>
      <c r="C74" s="267">
        <f t="shared" si="4"/>
        <v>0</v>
      </c>
      <c r="D74" s="267">
        <f t="shared" si="5"/>
        <v>0</v>
      </c>
      <c r="E74" s="267">
        <f t="shared" si="5"/>
        <v>0</v>
      </c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</row>
    <row r="75" spans="1:85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</row>
    <row r="76" spans="1:85" ht="14.25" customHeight="1" x14ac:dyDescent="0.2">
      <c r="A76" s="1146" t="s">
        <v>32</v>
      </c>
      <c r="B76" s="1148"/>
      <c r="C76" s="1185" t="s">
        <v>33</v>
      </c>
      <c r="D76" s="1185"/>
      <c r="E76" s="1185"/>
      <c r="F76" s="1277" t="s">
        <v>77</v>
      </c>
      <c r="G76" s="1277"/>
      <c r="H76" s="1277"/>
      <c r="I76" s="1277"/>
      <c r="J76" s="1277"/>
      <c r="K76" s="1277"/>
      <c r="L76" s="1277"/>
      <c r="M76" s="1277"/>
      <c r="N76" s="1277"/>
      <c r="O76" s="1277"/>
      <c r="P76" s="1277"/>
      <c r="Q76" s="1277"/>
      <c r="R76" s="1277"/>
      <c r="S76" s="1277"/>
      <c r="T76" s="1277"/>
      <c r="U76" s="1277"/>
      <c r="V76" s="1277"/>
      <c r="W76" s="1277"/>
      <c r="X76" s="1277"/>
      <c r="Y76" s="1277"/>
      <c r="Z76" s="1277"/>
      <c r="AA76" s="1277"/>
      <c r="AB76" s="1277"/>
      <c r="AC76" s="1277"/>
      <c r="AD76" s="1277"/>
      <c r="AE76" s="1277"/>
      <c r="AF76" s="1277"/>
      <c r="AG76" s="1277"/>
      <c r="AH76" s="1271" t="s">
        <v>230</v>
      </c>
      <c r="AI76" s="1271"/>
      <c r="AJ76" s="1271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</row>
    <row r="77" spans="1:85" ht="14.25" customHeight="1" x14ac:dyDescent="0.2">
      <c r="A77" s="1158"/>
      <c r="B77" s="1159"/>
      <c r="C77" s="1186"/>
      <c r="D77" s="1186"/>
      <c r="E77" s="1186"/>
      <c r="F77" s="1160" t="s">
        <v>57</v>
      </c>
      <c r="G77" s="1160"/>
      <c r="H77" s="1160" t="s">
        <v>58</v>
      </c>
      <c r="I77" s="1160"/>
      <c r="J77" s="1243" t="s">
        <v>59</v>
      </c>
      <c r="K77" s="1243"/>
      <c r="L77" s="1243" t="s">
        <v>60</v>
      </c>
      <c r="M77" s="1243"/>
      <c r="N77" s="1243" t="s">
        <v>61</v>
      </c>
      <c r="O77" s="1243"/>
      <c r="P77" s="1243" t="s">
        <v>62</v>
      </c>
      <c r="Q77" s="1243"/>
      <c r="R77" s="1160" t="s">
        <v>63</v>
      </c>
      <c r="S77" s="1160"/>
      <c r="T77" s="1243" t="s">
        <v>64</v>
      </c>
      <c r="U77" s="1243"/>
      <c r="V77" s="1243" t="s">
        <v>65</v>
      </c>
      <c r="W77" s="1243"/>
      <c r="X77" s="1243" t="s">
        <v>66</v>
      </c>
      <c r="Y77" s="1243"/>
      <c r="Z77" s="1243" t="s">
        <v>67</v>
      </c>
      <c r="AA77" s="1243"/>
      <c r="AB77" s="1243" t="s">
        <v>68</v>
      </c>
      <c r="AC77" s="1243"/>
      <c r="AD77" s="1243" t="s">
        <v>69</v>
      </c>
      <c r="AE77" s="1243"/>
      <c r="AF77" s="1243" t="s">
        <v>70</v>
      </c>
      <c r="AG77" s="1243"/>
      <c r="AH77" s="1182" t="s">
        <v>231</v>
      </c>
      <c r="AI77" s="1182" t="s">
        <v>232</v>
      </c>
      <c r="AJ77" s="1182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</row>
    <row r="78" spans="1:85" x14ac:dyDescent="0.2">
      <c r="A78" s="1275"/>
      <c r="B78" s="1276"/>
      <c r="C78" s="210" t="s">
        <v>149</v>
      </c>
      <c r="D78" s="210" t="s">
        <v>30</v>
      </c>
      <c r="E78" s="210" t="s">
        <v>48</v>
      </c>
      <c r="F78" s="200" t="s">
        <v>30</v>
      </c>
      <c r="G78" s="200" t="s">
        <v>48</v>
      </c>
      <c r="H78" s="200" t="s">
        <v>30</v>
      </c>
      <c r="I78" s="200" t="s">
        <v>48</v>
      </c>
      <c r="J78" s="200" t="s">
        <v>30</v>
      </c>
      <c r="K78" s="200" t="s">
        <v>48</v>
      </c>
      <c r="L78" s="200" t="s">
        <v>30</v>
      </c>
      <c r="M78" s="200" t="s">
        <v>48</v>
      </c>
      <c r="N78" s="200" t="s">
        <v>30</v>
      </c>
      <c r="O78" s="200" t="s">
        <v>48</v>
      </c>
      <c r="P78" s="200" t="s">
        <v>30</v>
      </c>
      <c r="Q78" s="200" t="s">
        <v>48</v>
      </c>
      <c r="R78" s="200" t="s">
        <v>30</v>
      </c>
      <c r="S78" s="200" t="s">
        <v>48</v>
      </c>
      <c r="T78" s="200" t="s">
        <v>30</v>
      </c>
      <c r="U78" s="200" t="s">
        <v>48</v>
      </c>
      <c r="V78" s="200" t="s">
        <v>30</v>
      </c>
      <c r="W78" s="200" t="s">
        <v>48</v>
      </c>
      <c r="X78" s="200" t="s">
        <v>30</v>
      </c>
      <c r="Y78" s="200" t="s">
        <v>48</v>
      </c>
      <c r="Z78" s="200" t="s">
        <v>30</v>
      </c>
      <c r="AA78" s="200" t="s">
        <v>48</v>
      </c>
      <c r="AB78" s="200" t="s">
        <v>30</v>
      </c>
      <c r="AC78" s="200" t="s">
        <v>48</v>
      </c>
      <c r="AD78" s="200" t="s">
        <v>30</v>
      </c>
      <c r="AE78" s="200" t="s">
        <v>48</v>
      </c>
      <c r="AF78" s="200" t="s">
        <v>30</v>
      </c>
      <c r="AG78" s="200" t="s">
        <v>48</v>
      </c>
      <c r="AH78" s="1184"/>
      <c r="AI78" s="1184"/>
      <c r="AJ78" s="1184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</row>
    <row r="79" spans="1:85" x14ac:dyDescent="0.2">
      <c r="A79" s="1272" t="s">
        <v>80</v>
      </c>
      <c r="B79" s="1273"/>
      <c r="C79" s="258">
        <f t="shared" ref="C79:C84" si="6">SUM(D79:E79)</f>
        <v>0</v>
      </c>
      <c r="D79" s="258">
        <f t="shared" ref="D79:E84" si="7">SUM(F79+H79+J79+L79+N79+P79+R79+T79+V79+X79+Z79+AB79+AD79+AF79)</f>
        <v>0</v>
      </c>
      <c r="E79" s="258">
        <f t="shared" si="7"/>
        <v>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CG79" s="227">
        <v>0</v>
      </c>
    </row>
    <row r="80" spans="1:85" x14ac:dyDescent="0.2">
      <c r="A80" s="1147" t="s">
        <v>72</v>
      </c>
      <c r="B80" s="205" t="s">
        <v>73</v>
      </c>
      <c r="C80" s="264">
        <f t="shared" si="6"/>
        <v>0</v>
      </c>
      <c r="D80" s="264">
        <f t="shared" si="7"/>
        <v>0</v>
      </c>
      <c r="E80" s="264">
        <f t="shared" si="7"/>
        <v>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CG80" s="227">
        <v>0</v>
      </c>
    </row>
    <row r="81" spans="1:85" x14ac:dyDescent="0.2">
      <c r="A81" s="1274"/>
      <c r="B81" s="214" t="s">
        <v>74</v>
      </c>
      <c r="C81" s="269">
        <f t="shared" si="6"/>
        <v>2</v>
      </c>
      <c r="D81" s="269">
        <f t="shared" si="7"/>
        <v>1</v>
      </c>
      <c r="E81" s="269">
        <f t="shared" si="7"/>
        <v>1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>
        <v>1</v>
      </c>
      <c r="AA81" s="24"/>
      <c r="AB81" s="24"/>
      <c r="AC81" s="24">
        <v>1</v>
      </c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CG81" s="227">
        <v>0</v>
      </c>
    </row>
    <row r="82" spans="1:85" x14ac:dyDescent="0.2">
      <c r="A82" s="1274"/>
      <c r="B82" s="214" t="s">
        <v>228</v>
      </c>
      <c r="C82" s="269">
        <f t="shared" si="6"/>
        <v>0</v>
      </c>
      <c r="D82" s="269">
        <f t="shared" si="7"/>
        <v>0</v>
      </c>
      <c r="E82" s="269">
        <f t="shared" si="7"/>
        <v>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CG82" s="227">
        <v>0</v>
      </c>
    </row>
    <row r="83" spans="1:85" ht="30" customHeight="1" x14ac:dyDescent="0.2">
      <c r="A83" s="1274"/>
      <c r="B83" s="80" t="s">
        <v>229</v>
      </c>
      <c r="C83" s="269">
        <f t="shared" si="6"/>
        <v>0</v>
      </c>
      <c r="D83" s="269">
        <f t="shared" si="7"/>
        <v>0</v>
      </c>
      <c r="E83" s="269">
        <f t="shared" si="7"/>
        <v>0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CG83" s="227">
        <v>0</v>
      </c>
    </row>
    <row r="84" spans="1:85" x14ac:dyDescent="0.2">
      <c r="A84" s="1150"/>
      <c r="B84" s="211" t="s">
        <v>75</v>
      </c>
      <c r="C84" s="267">
        <f t="shared" si="6"/>
        <v>0</v>
      </c>
      <c r="D84" s="267">
        <f t="shared" si="7"/>
        <v>0</v>
      </c>
      <c r="E84" s="267">
        <f t="shared" si="7"/>
        <v>0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CG84" s="227">
        <v>0</v>
      </c>
    </row>
    <row r="85" spans="1:85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</row>
    <row r="86" spans="1:85" ht="14.25" customHeight="1" x14ac:dyDescent="0.2">
      <c r="A86" s="1147" t="s">
        <v>32</v>
      </c>
      <c r="B86" s="1147"/>
      <c r="C86" s="1146" t="s">
        <v>33</v>
      </c>
      <c r="D86" s="1147"/>
      <c r="E86" s="1148"/>
      <c r="F86" s="1176" t="s">
        <v>34</v>
      </c>
      <c r="G86" s="1177"/>
      <c r="H86" s="1177"/>
      <c r="I86" s="1177"/>
      <c r="J86" s="1177"/>
      <c r="K86" s="1177"/>
      <c r="L86" s="1177"/>
      <c r="M86" s="1177"/>
      <c r="N86" s="1177"/>
      <c r="O86" s="1177"/>
      <c r="P86" s="1177"/>
      <c r="Q86" s="1177"/>
      <c r="R86" s="1177"/>
      <c r="S86" s="1177"/>
      <c r="T86" s="1177"/>
      <c r="U86" s="1177"/>
      <c r="V86" s="1177"/>
      <c r="W86" s="1177"/>
      <c r="X86" s="1177"/>
      <c r="Y86" s="1177"/>
      <c r="Z86" s="1177"/>
      <c r="AA86" s="1177"/>
      <c r="AB86" s="1177"/>
      <c r="AC86" s="1177"/>
      <c r="AD86" s="1177"/>
      <c r="AE86" s="1177"/>
      <c r="AF86" s="1177"/>
      <c r="AG86" s="1178"/>
      <c r="AH86" s="1271" t="s">
        <v>230</v>
      </c>
      <c r="AI86" s="1271"/>
      <c r="AJ86" s="1271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</row>
    <row r="87" spans="1:85" ht="14.25" customHeight="1" x14ac:dyDescent="0.2">
      <c r="A87" s="1274"/>
      <c r="B87" s="1274"/>
      <c r="C87" s="1158"/>
      <c r="D87" s="1274"/>
      <c r="E87" s="1159"/>
      <c r="F87" s="1161" t="s">
        <v>82</v>
      </c>
      <c r="G87" s="1163"/>
      <c r="H87" s="1161" t="s">
        <v>58</v>
      </c>
      <c r="I87" s="1163"/>
      <c r="J87" s="1161" t="s">
        <v>59</v>
      </c>
      <c r="K87" s="1163"/>
      <c r="L87" s="1161" t="s">
        <v>60</v>
      </c>
      <c r="M87" s="1163"/>
      <c r="N87" s="1161" t="s">
        <v>61</v>
      </c>
      <c r="O87" s="1163"/>
      <c r="P87" s="1161" t="s">
        <v>62</v>
      </c>
      <c r="Q87" s="1163"/>
      <c r="R87" s="1161" t="s">
        <v>63</v>
      </c>
      <c r="S87" s="1163"/>
      <c r="T87" s="1161" t="s">
        <v>64</v>
      </c>
      <c r="U87" s="1163"/>
      <c r="V87" s="1161" t="s">
        <v>65</v>
      </c>
      <c r="W87" s="1163"/>
      <c r="X87" s="1161" t="s">
        <v>66</v>
      </c>
      <c r="Y87" s="1163"/>
      <c r="Z87" s="1171" t="s">
        <v>67</v>
      </c>
      <c r="AA87" s="1172"/>
      <c r="AB87" s="1171" t="s">
        <v>68</v>
      </c>
      <c r="AC87" s="1172"/>
      <c r="AD87" s="1171" t="s">
        <v>69</v>
      </c>
      <c r="AE87" s="1172"/>
      <c r="AF87" s="1171" t="s">
        <v>70</v>
      </c>
      <c r="AG87" s="1172"/>
      <c r="AH87" s="1182" t="s">
        <v>234</v>
      </c>
      <c r="AI87" s="1182" t="s">
        <v>235</v>
      </c>
      <c r="AJ87" s="1182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</row>
    <row r="88" spans="1:85" x14ac:dyDescent="0.2">
      <c r="A88" s="1150"/>
      <c r="B88" s="1150"/>
      <c r="C88" s="210" t="s">
        <v>149</v>
      </c>
      <c r="D88" s="210" t="s">
        <v>30</v>
      </c>
      <c r="E88" s="210" t="s">
        <v>48</v>
      </c>
      <c r="F88" s="200" t="s">
        <v>30</v>
      </c>
      <c r="G88" s="200" t="s">
        <v>48</v>
      </c>
      <c r="H88" s="200" t="s">
        <v>30</v>
      </c>
      <c r="I88" s="200" t="s">
        <v>48</v>
      </c>
      <c r="J88" s="200" t="s">
        <v>30</v>
      </c>
      <c r="K88" s="200" t="s">
        <v>48</v>
      </c>
      <c r="L88" s="200" t="s">
        <v>30</v>
      </c>
      <c r="M88" s="200" t="s">
        <v>48</v>
      </c>
      <c r="N88" s="200" t="s">
        <v>30</v>
      </c>
      <c r="O88" s="200" t="s">
        <v>48</v>
      </c>
      <c r="P88" s="200" t="s">
        <v>30</v>
      </c>
      <c r="Q88" s="200" t="s">
        <v>48</v>
      </c>
      <c r="R88" s="200" t="s">
        <v>30</v>
      </c>
      <c r="S88" s="200" t="s">
        <v>48</v>
      </c>
      <c r="T88" s="200" t="s">
        <v>30</v>
      </c>
      <c r="U88" s="200" t="s">
        <v>48</v>
      </c>
      <c r="V88" s="200" t="s">
        <v>30</v>
      </c>
      <c r="W88" s="200" t="s">
        <v>48</v>
      </c>
      <c r="X88" s="200" t="s">
        <v>30</v>
      </c>
      <c r="Y88" s="200" t="s">
        <v>48</v>
      </c>
      <c r="Z88" s="200" t="s">
        <v>30</v>
      </c>
      <c r="AA88" s="200" t="s">
        <v>48</v>
      </c>
      <c r="AB88" s="200" t="s">
        <v>30</v>
      </c>
      <c r="AC88" s="200" t="s">
        <v>48</v>
      </c>
      <c r="AD88" s="200" t="s">
        <v>30</v>
      </c>
      <c r="AE88" s="200" t="s">
        <v>48</v>
      </c>
      <c r="AF88" s="200" t="s">
        <v>30</v>
      </c>
      <c r="AG88" s="200" t="s">
        <v>48</v>
      </c>
      <c r="AH88" s="1184"/>
      <c r="AI88" s="1184"/>
      <c r="AJ88" s="1184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</row>
    <row r="89" spans="1:85" x14ac:dyDescent="0.2">
      <c r="A89" s="1307" t="s">
        <v>83</v>
      </c>
      <c r="B89" s="1308"/>
      <c r="C89" s="264">
        <f>SUM(D89:E89)</f>
        <v>0</v>
      </c>
      <c r="D89" s="264">
        <f t="shared" ref="D89:E92" si="8">SUM(F89+H89+J89+L89+N89+P89+R89+T89+V89+X89+Z89+AB89+AD89+AF89)</f>
        <v>0</v>
      </c>
      <c r="E89" s="264">
        <f t="shared" si="8"/>
        <v>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</row>
    <row r="90" spans="1:85" x14ac:dyDescent="0.2">
      <c r="A90" s="1309" t="s">
        <v>84</v>
      </c>
      <c r="B90" s="1310"/>
      <c r="C90" s="271">
        <f>SUM(D90:E90)</f>
        <v>0</v>
      </c>
      <c r="D90" s="271">
        <f t="shared" si="8"/>
        <v>0</v>
      </c>
      <c r="E90" s="271">
        <f t="shared" si="8"/>
        <v>0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</row>
    <row r="91" spans="1:85" x14ac:dyDescent="0.2">
      <c r="A91" s="1311" t="s">
        <v>236</v>
      </c>
      <c r="B91" s="83" t="s">
        <v>85</v>
      </c>
      <c r="C91" s="264">
        <f>SUM(D91:E91)</f>
        <v>0</v>
      </c>
      <c r="D91" s="264">
        <f t="shared" si="8"/>
        <v>0</v>
      </c>
      <c r="E91" s="264">
        <f t="shared" si="8"/>
        <v>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</row>
    <row r="92" spans="1:85" x14ac:dyDescent="0.2">
      <c r="A92" s="1312"/>
      <c r="B92" s="84" t="s">
        <v>86</v>
      </c>
      <c r="C92" s="267">
        <f>SUM(D92:E92)</f>
        <v>0</v>
      </c>
      <c r="D92" s="267">
        <f t="shared" si="8"/>
        <v>0</v>
      </c>
      <c r="E92" s="267">
        <f t="shared" si="8"/>
        <v>0</v>
      </c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</row>
    <row r="93" spans="1:85" x14ac:dyDescent="0.2">
      <c r="A93" s="1313" t="s">
        <v>87</v>
      </c>
      <c r="B93" s="1314"/>
      <c r="C93" s="281">
        <f>SUM(D93:E93)</f>
        <v>0</v>
      </c>
      <c r="D93" s="281">
        <f>SUM(F93+H93+J93+L93+N93+P93+R93+T93+V89+X93+Z93+AB93+AD93+AF93)</f>
        <v>0</v>
      </c>
      <c r="E93" s="281">
        <f>SUM(G93+I93+K93+M93+O93+Q93+S93+U93+W93+Y93+AA93+AC93+AE93+AG93)</f>
        <v>0</v>
      </c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CA93" s="227" t="str">
        <f>IF(C93&gt;C91+C92,"Los Ingresos de pacientes dependientes severos con escaras DEBEN estar incluidos en los Ingresos de pacientes dependientes severos Oncológicos o No Oncológicos","")</f>
        <v/>
      </c>
    </row>
    <row r="94" spans="1:85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</row>
    <row r="95" spans="1:85" ht="14.25" customHeight="1" x14ac:dyDescent="0.2">
      <c r="A95" s="1270" t="s">
        <v>3</v>
      </c>
      <c r="B95" s="1167"/>
      <c r="C95" s="1171" t="s">
        <v>33</v>
      </c>
      <c r="D95" s="1188"/>
      <c r="E95" s="1172"/>
      <c r="F95" s="1171" t="s">
        <v>67</v>
      </c>
      <c r="G95" s="1172"/>
      <c r="H95" s="1171" t="s">
        <v>68</v>
      </c>
      <c r="I95" s="1172"/>
      <c r="J95" s="1171" t="s">
        <v>69</v>
      </c>
      <c r="K95" s="1172"/>
      <c r="L95" s="1171" t="s">
        <v>70</v>
      </c>
      <c r="M95" s="1172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</row>
    <row r="96" spans="1:85" x14ac:dyDescent="0.2">
      <c r="A96" s="1152"/>
      <c r="B96" s="1169"/>
      <c r="C96" s="210" t="s">
        <v>149</v>
      </c>
      <c r="D96" s="210" t="s">
        <v>30</v>
      </c>
      <c r="E96" s="210" t="s">
        <v>48</v>
      </c>
      <c r="F96" s="210" t="s">
        <v>30</v>
      </c>
      <c r="G96" s="210" t="s">
        <v>48</v>
      </c>
      <c r="H96" s="210" t="s">
        <v>30</v>
      </c>
      <c r="I96" s="210" t="s">
        <v>48</v>
      </c>
      <c r="J96" s="210" t="s">
        <v>30</v>
      </c>
      <c r="K96" s="210" t="s">
        <v>48</v>
      </c>
      <c r="L96" s="210" t="s">
        <v>30</v>
      </c>
      <c r="M96" s="210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</row>
    <row r="97" spans="1:46" x14ac:dyDescent="0.2">
      <c r="A97" s="1304" t="s">
        <v>238</v>
      </c>
      <c r="B97" s="317" t="s">
        <v>88</v>
      </c>
      <c r="C97" s="264">
        <f>SUM(D97:E97)</f>
        <v>0</v>
      </c>
      <c r="D97" s="264">
        <f t="shared" ref="D97:E99" si="9">SUM(F97+H97+J97+L97)</f>
        <v>0</v>
      </c>
      <c r="E97" s="264">
        <f t="shared" si="9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</row>
    <row r="98" spans="1:46" x14ac:dyDescent="0.2">
      <c r="A98" s="1305"/>
      <c r="B98" s="206" t="s">
        <v>89</v>
      </c>
      <c r="C98" s="269">
        <f>SUM(D98:E98)</f>
        <v>0</v>
      </c>
      <c r="D98" s="269">
        <f t="shared" si="9"/>
        <v>0</v>
      </c>
      <c r="E98" s="269">
        <f t="shared" si="9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</row>
    <row r="99" spans="1:46" x14ac:dyDescent="0.2">
      <c r="A99" s="1306"/>
      <c r="B99" s="213" t="s">
        <v>90</v>
      </c>
      <c r="C99" s="271">
        <f>SUM(D99:E99)</f>
        <v>0</v>
      </c>
      <c r="D99" s="271">
        <f t="shared" si="9"/>
        <v>0</v>
      </c>
      <c r="E99" s="271">
        <f t="shared" si="9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</row>
    <row r="100" spans="1:46" x14ac:dyDescent="0.2">
      <c r="A100" s="1303" t="s">
        <v>91</v>
      </c>
      <c r="B100" s="1303"/>
      <c r="C100" s="258">
        <f t="shared" ref="C100:M100" si="10">SUM(C97:C99)</f>
        <v>0</v>
      </c>
      <c r="D100" s="258">
        <f t="shared" si="10"/>
        <v>0</v>
      </c>
      <c r="E100" s="258">
        <f t="shared" si="10"/>
        <v>0</v>
      </c>
      <c r="F100" s="258">
        <f t="shared" si="10"/>
        <v>0</v>
      </c>
      <c r="G100" s="258">
        <f t="shared" si="10"/>
        <v>0</v>
      </c>
      <c r="H100" s="258">
        <f t="shared" si="10"/>
        <v>0</v>
      </c>
      <c r="I100" s="258">
        <f t="shared" si="10"/>
        <v>0</v>
      </c>
      <c r="J100" s="258">
        <f t="shared" si="10"/>
        <v>0</v>
      </c>
      <c r="K100" s="258">
        <f t="shared" si="10"/>
        <v>0</v>
      </c>
      <c r="L100" s="258">
        <f t="shared" si="10"/>
        <v>0</v>
      </c>
      <c r="M100" s="258">
        <f t="shared" si="10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</row>
    <row r="101" spans="1:46" x14ac:dyDescent="0.2">
      <c r="A101" s="1345" t="s">
        <v>239</v>
      </c>
      <c r="B101" s="207" t="s">
        <v>92</v>
      </c>
      <c r="C101" s="270">
        <f>SUM(D101:E101)</f>
        <v>0</v>
      </c>
      <c r="D101" s="270">
        <f t="shared" ref="D101:E104" si="11">SUM(F101+H101+J101+L101)</f>
        <v>0</v>
      </c>
      <c r="E101" s="270">
        <f t="shared" si="11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</row>
    <row r="102" spans="1:46" x14ac:dyDescent="0.2">
      <c r="A102" s="1346"/>
      <c r="B102" s="206" t="s">
        <v>93</v>
      </c>
      <c r="C102" s="269">
        <f>SUM(D102:E102)</f>
        <v>0</v>
      </c>
      <c r="D102" s="269">
        <f t="shared" si="11"/>
        <v>0</v>
      </c>
      <c r="E102" s="269">
        <f t="shared" si="11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</row>
    <row r="103" spans="1:46" x14ac:dyDescent="0.2">
      <c r="A103" s="1346"/>
      <c r="B103" s="206" t="s">
        <v>94</v>
      </c>
      <c r="C103" s="269">
        <f>SUM(D103:E103)</f>
        <v>0</v>
      </c>
      <c r="D103" s="269">
        <f t="shared" si="11"/>
        <v>0</v>
      </c>
      <c r="E103" s="269">
        <f t="shared" si="11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</row>
    <row r="104" spans="1:46" x14ac:dyDescent="0.2">
      <c r="A104" s="1347"/>
      <c r="B104" s="319" t="s">
        <v>95</v>
      </c>
      <c r="C104" s="271">
        <f>SUM(D104:E104)</f>
        <v>0</v>
      </c>
      <c r="D104" s="271">
        <f t="shared" si="11"/>
        <v>0</v>
      </c>
      <c r="E104" s="271">
        <f t="shared" si="11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</row>
    <row r="105" spans="1:46" x14ac:dyDescent="0.2">
      <c r="A105" s="1303" t="s">
        <v>91</v>
      </c>
      <c r="B105" s="1303"/>
      <c r="C105" s="258">
        <f t="shared" ref="C105:M105" si="12">SUM(C101:C104)</f>
        <v>0</v>
      </c>
      <c r="D105" s="258">
        <f t="shared" si="12"/>
        <v>0</v>
      </c>
      <c r="E105" s="258">
        <f t="shared" si="12"/>
        <v>0</v>
      </c>
      <c r="F105" s="258">
        <f t="shared" si="12"/>
        <v>0</v>
      </c>
      <c r="G105" s="258">
        <f t="shared" si="12"/>
        <v>0</v>
      </c>
      <c r="H105" s="258">
        <f t="shared" si="12"/>
        <v>0</v>
      </c>
      <c r="I105" s="258">
        <f t="shared" si="12"/>
        <v>0</v>
      </c>
      <c r="J105" s="258">
        <f t="shared" si="12"/>
        <v>0</v>
      </c>
      <c r="K105" s="258">
        <f t="shared" si="12"/>
        <v>0</v>
      </c>
      <c r="L105" s="258">
        <f t="shared" si="12"/>
        <v>0</v>
      </c>
      <c r="M105" s="258">
        <f t="shared" si="12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</row>
    <row r="106" spans="1:46" x14ac:dyDescent="0.2">
      <c r="A106" s="1348" t="s">
        <v>96</v>
      </c>
      <c r="B106" s="1348"/>
      <c r="C106" s="281">
        <f t="shared" ref="C106:M106" si="13">SUM(C100+C105)</f>
        <v>0</v>
      </c>
      <c r="D106" s="281">
        <f t="shared" si="13"/>
        <v>0</v>
      </c>
      <c r="E106" s="281">
        <f t="shared" si="13"/>
        <v>0</v>
      </c>
      <c r="F106" s="281">
        <f t="shared" si="13"/>
        <v>0</v>
      </c>
      <c r="G106" s="281">
        <f t="shared" si="13"/>
        <v>0</v>
      </c>
      <c r="H106" s="281">
        <f t="shared" si="13"/>
        <v>0</v>
      </c>
      <c r="I106" s="281">
        <f t="shared" si="13"/>
        <v>0</v>
      </c>
      <c r="J106" s="281">
        <f t="shared" si="13"/>
        <v>0</v>
      </c>
      <c r="K106" s="281">
        <f t="shared" si="13"/>
        <v>0</v>
      </c>
      <c r="L106" s="281">
        <f t="shared" si="13"/>
        <v>0</v>
      </c>
      <c r="M106" s="281">
        <f t="shared" si="13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</row>
    <row r="107" spans="1:46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</row>
    <row r="108" spans="1:46" ht="14.25" customHeight="1" x14ac:dyDescent="0.2">
      <c r="A108" s="1270" t="s">
        <v>3</v>
      </c>
      <c r="B108" s="1167"/>
      <c r="C108" s="1171" t="s">
        <v>33</v>
      </c>
      <c r="D108" s="1188"/>
      <c r="E108" s="1172"/>
      <c r="F108" s="1171" t="s">
        <v>67</v>
      </c>
      <c r="G108" s="1172"/>
      <c r="H108" s="1171" t="s">
        <v>68</v>
      </c>
      <c r="I108" s="1172"/>
      <c r="J108" s="1171" t="s">
        <v>69</v>
      </c>
      <c r="K108" s="1172"/>
      <c r="L108" s="1171" t="s">
        <v>70</v>
      </c>
      <c r="M108" s="1188"/>
      <c r="N108" s="1315" t="s">
        <v>230</v>
      </c>
      <c r="O108" s="1188"/>
      <c r="P108" s="1172"/>
      <c r="Q108" s="1316"/>
      <c r="R108" s="1317"/>
      <c r="S108" s="1318"/>
      <c r="T108" s="1318"/>
      <c r="U108" s="1318"/>
      <c r="V108" s="1318"/>
      <c r="W108" s="1318"/>
      <c r="X108" s="1318"/>
      <c r="Y108" s="1318"/>
      <c r="Z108" s="1318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</row>
    <row r="109" spans="1:46" ht="21" x14ac:dyDescent="0.2">
      <c r="A109" s="1152"/>
      <c r="B109" s="1169"/>
      <c r="C109" s="210" t="s">
        <v>149</v>
      </c>
      <c r="D109" s="210" t="s">
        <v>30</v>
      </c>
      <c r="E109" s="210" t="s">
        <v>48</v>
      </c>
      <c r="F109" s="210" t="s">
        <v>30</v>
      </c>
      <c r="G109" s="210" t="s">
        <v>48</v>
      </c>
      <c r="H109" s="210" t="s">
        <v>30</v>
      </c>
      <c r="I109" s="210" t="s">
        <v>48</v>
      </c>
      <c r="J109" s="210" t="s">
        <v>30</v>
      </c>
      <c r="K109" s="210" t="s">
        <v>48</v>
      </c>
      <c r="L109" s="210" t="s">
        <v>30</v>
      </c>
      <c r="M109" s="216" t="s">
        <v>48</v>
      </c>
      <c r="N109" s="323" t="s">
        <v>231</v>
      </c>
      <c r="O109" s="196" t="s">
        <v>232</v>
      </c>
      <c r="P109" s="203" t="s">
        <v>233</v>
      </c>
      <c r="Q109" s="324"/>
      <c r="R109" s="325"/>
      <c r="S109" s="325"/>
      <c r="T109" s="325"/>
      <c r="U109" s="325"/>
      <c r="V109" s="325"/>
      <c r="W109" s="325"/>
      <c r="X109" s="325"/>
      <c r="Y109" s="325"/>
      <c r="Z109" s="32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</row>
    <row r="110" spans="1:46" x14ac:dyDescent="0.2">
      <c r="A110" s="1304" t="s">
        <v>238</v>
      </c>
      <c r="B110" s="317" t="s">
        <v>88</v>
      </c>
      <c r="C110" s="326">
        <f>SUM(D110:E110)</f>
        <v>0</v>
      </c>
      <c r="D110" s="327">
        <f t="shared" ref="D110:E112" si="14">SUM(F110+H110+J110+L110)</f>
        <v>0</v>
      </c>
      <c r="E110" s="327">
        <f t="shared" si="14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</row>
    <row r="111" spans="1:46" x14ac:dyDescent="0.2">
      <c r="A111" s="1305"/>
      <c r="B111" s="206" t="s">
        <v>89</v>
      </c>
      <c r="C111" s="330">
        <f>SUM(D111:E111)</f>
        <v>0</v>
      </c>
      <c r="D111" s="330">
        <f t="shared" si="14"/>
        <v>0</v>
      </c>
      <c r="E111" s="330">
        <f t="shared" si="14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</row>
    <row r="112" spans="1:46" x14ac:dyDescent="0.2">
      <c r="A112" s="1306"/>
      <c r="B112" s="213" t="s">
        <v>90</v>
      </c>
      <c r="C112" s="334">
        <f>SUM(D112:E112)</f>
        <v>0</v>
      </c>
      <c r="D112" s="334">
        <f t="shared" si="14"/>
        <v>0</v>
      </c>
      <c r="E112" s="334">
        <f t="shared" si="14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</row>
    <row r="113" spans="1:5464" x14ac:dyDescent="0.2">
      <c r="A113" s="1303" t="s">
        <v>91</v>
      </c>
      <c r="B113" s="1303"/>
      <c r="C113" s="336">
        <f t="shared" ref="C113:P113" si="15">SUM(C110:C112)</f>
        <v>0</v>
      </c>
      <c r="D113" s="336">
        <f t="shared" si="15"/>
        <v>0</v>
      </c>
      <c r="E113" s="336">
        <f t="shared" si="15"/>
        <v>0</v>
      </c>
      <c r="F113" s="336">
        <f t="shared" si="15"/>
        <v>0</v>
      </c>
      <c r="G113" s="336">
        <f t="shared" si="15"/>
        <v>0</v>
      </c>
      <c r="H113" s="336">
        <f t="shared" si="15"/>
        <v>0</v>
      </c>
      <c r="I113" s="336">
        <f t="shared" si="15"/>
        <v>0</v>
      </c>
      <c r="J113" s="336">
        <f t="shared" si="15"/>
        <v>0</v>
      </c>
      <c r="K113" s="336">
        <f t="shared" si="15"/>
        <v>0</v>
      </c>
      <c r="L113" s="336">
        <f t="shared" si="15"/>
        <v>0</v>
      </c>
      <c r="M113" s="337">
        <f t="shared" si="15"/>
        <v>0</v>
      </c>
      <c r="N113" s="338">
        <f t="shared" si="15"/>
        <v>0</v>
      </c>
      <c r="O113" s="337">
        <f t="shared" si="15"/>
        <v>0</v>
      </c>
      <c r="P113" s="336">
        <f t="shared" si="15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CG113" s="227">
        <v>0</v>
      </c>
    </row>
    <row r="114" spans="1:5464" x14ac:dyDescent="0.2">
      <c r="A114" s="1345" t="s">
        <v>239</v>
      </c>
      <c r="B114" s="207" t="s">
        <v>92</v>
      </c>
      <c r="C114" s="340">
        <f>SUM(D114:E114)</f>
        <v>0</v>
      </c>
      <c r="D114" s="340">
        <f t="shared" ref="D114:E117" si="16">SUM(F114+H114+J114+L114)</f>
        <v>0</v>
      </c>
      <c r="E114" s="340">
        <f t="shared" si="16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</row>
    <row r="115" spans="1:5464" x14ac:dyDescent="0.2">
      <c r="A115" s="1346"/>
      <c r="B115" s="206" t="s">
        <v>93</v>
      </c>
      <c r="C115" s="330">
        <f>SUM(D115:E115)</f>
        <v>0</v>
      </c>
      <c r="D115" s="330">
        <f t="shared" si="16"/>
        <v>0</v>
      </c>
      <c r="E115" s="330">
        <f t="shared" si="16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</row>
    <row r="116" spans="1:5464" x14ac:dyDescent="0.2">
      <c r="A116" s="1346"/>
      <c r="B116" s="206" t="s">
        <v>94</v>
      </c>
      <c r="C116" s="330">
        <f>SUM(D116:E116)</f>
        <v>0</v>
      </c>
      <c r="D116" s="330">
        <f t="shared" si="16"/>
        <v>0</v>
      </c>
      <c r="E116" s="330">
        <f t="shared" si="16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</row>
    <row r="117" spans="1:5464" x14ac:dyDescent="0.2">
      <c r="A117" s="1347"/>
      <c r="B117" s="319" t="s">
        <v>95</v>
      </c>
      <c r="C117" s="334">
        <f>SUM(D117:E117)</f>
        <v>0</v>
      </c>
      <c r="D117" s="334">
        <f t="shared" si="16"/>
        <v>0</v>
      </c>
      <c r="E117" s="334">
        <f t="shared" si="16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</row>
    <row r="118" spans="1:5464" x14ac:dyDescent="0.2">
      <c r="A118" s="1303" t="s">
        <v>91</v>
      </c>
      <c r="B118" s="1303"/>
      <c r="C118" s="336">
        <f t="shared" ref="C118:P118" si="17">SUM(C114:C117)</f>
        <v>0</v>
      </c>
      <c r="D118" s="336">
        <f t="shared" si="17"/>
        <v>0</v>
      </c>
      <c r="E118" s="336">
        <f t="shared" si="17"/>
        <v>0</v>
      </c>
      <c r="F118" s="336">
        <f t="shared" si="17"/>
        <v>0</v>
      </c>
      <c r="G118" s="336">
        <f t="shared" si="17"/>
        <v>0</v>
      </c>
      <c r="H118" s="336">
        <f t="shared" si="17"/>
        <v>0</v>
      </c>
      <c r="I118" s="336">
        <f t="shared" si="17"/>
        <v>0</v>
      </c>
      <c r="J118" s="336">
        <f t="shared" si="17"/>
        <v>0</v>
      </c>
      <c r="K118" s="336">
        <f t="shared" si="17"/>
        <v>0</v>
      </c>
      <c r="L118" s="336">
        <f t="shared" si="17"/>
        <v>0</v>
      </c>
      <c r="M118" s="337">
        <f t="shared" si="17"/>
        <v>0</v>
      </c>
      <c r="N118" s="338">
        <f t="shared" si="17"/>
        <v>0</v>
      </c>
      <c r="O118" s="337">
        <f t="shared" si="17"/>
        <v>0</v>
      </c>
      <c r="P118" s="336">
        <f t="shared" si="17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CG118" s="227">
        <v>0</v>
      </c>
    </row>
    <row r="119" spans="1:5464" x14ac:dyDescent="0.2">
      <c r="A119" s="1348" t="s">
        <v>96</v>
      </c>
      <c r="B119" s="1348"/>
      <c r="C119" s="342">
        <f t="shared" ref="C119:P119" si="18">SUM(C113+C118)</f>
        <v>0</v>
      </c>
      <c r="D119" s="342">
        <f t="shared" si="18"/>
        <v>0</v>
      </c>
      <c r="E119" s="342">
        <f t="shared" si="18"/>
        <v>0</v>
      </c>
      <c r="F119" s="342">
        <f t="shared" si="18"/>
        <v>0</v>
      </c>
      <c r="G119" s="342">
        <f t="shared" si="18"/>
        <v>0</v>
      </c>
      <c r="H119" s="342">
        <f t="shared" si="18"/>
        <v>0</v>
      </c>
      <c r="I119" s="342">
        <f t="shared" si="18"/>
        <v>0</v>
      </c>
      <c r="J119" s="342">
        <f t="shared" si="18"/>
        <v>0</v>
      </c>
      <c r="K119" s="342">
        <f t="shared" si="18"/>
        <v>0</v>
      </c>
      <c r="L119" s="342">
        <f t="shared" si="18"/>
        <v>0</v>
      </c>
      <c r="M119" s="343">
        <f t="shared" si="18"/>
        <v>0</v>
      </c>
      <c r="N119" s="344">
        <f t="shared" si="18"/>
        <v>0</v>
      </c>
      <c r="O119" s="343">
        <f t="shared" si="18"/>
        <v>0</v>
      </c>
      <c r="P119" s="342">
        <f t="shared" si="18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</row>
    <row r="120" spans="1:5464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</row>
    <row r="121" spans="1:5464" ht="14.25" customHeight="1" x14ac:dyDescent="0.2">
      <c r="A121" s="1270" t="s">
        <v>3</v>
      </c>
      <c r="B121" s="1167"/>
      <c r="C121" s="1188" t="s">
        <v>33</v>
      </c>
      <c r="D121" s="1188"/>
      <c r="E121" s="1172"/>
      <c r="F121" s="1171" t="s">
        <v>66</v>
      </c>
      <c r="G121" s="1172"/>
      <c r="H121" s="1171" t="s">
        <v>67</v>
      </c>
      <c r="I121" s="1172"/>
      <c r="J121" s="1171" t="s">
        <v>68</v>
      </c>
      <c r="K121" s="1172"/>
      <c r="L121" s="1171" t="s">
        <v>69</v>
      </c>
      <c r="M121" s="1172"/>
      <c r="N121" s="1171" t="s">
        <v>70</v>
      </c>
      <c r="O121" s="1172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</row>
    <row r="122" spans="1:5464" ht="19.5" customHeight="1" x14ac:dyDescent="0.2">
      <c r="A122" s="1152"/>
      <c r="B122" s="1169"/>
      <c r="C122" s="210" t="s">
        <v>149</v>
      </c>
      <c r="D122" s="210" t="s">
        <v>30</v>
      </c>
      <c r="E122" s="217" t="s">
        <v>48</v>
      </c>
      <c r="F122" s="14" t="s">
        <v>30</v>
      </c>
      <c r="G122" s="217" t="s">
        <v>48</v>
      </c>
      <c r="H122" s="14" t="s">
        <v>30</v>
      </c>
      <c r="I122" s="217" t="s">
        <v>48</v>
      </c>
      <c r="J122" s="14" t="s">
        <v>30</v>
      </c>
      <c r="K122" s="217" t="s">
        <v>48</v>
      </c>
      <c r="L122" s="14" t="s">
        <v>30</v>
      </c>
      <c r="M122" s="217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</row>
    <row r="123" spans="1:5464" x14ac:dyDescent="0.2">
      <c r="A123" s="1355" t="s">
        <v>242</v>
      </c>
      <c r="B123" s="346" t="s">
        <v>88</v>
      </c>
      <c r="C123" s="347">
        <f>SUM(D123+E123)</f>
        <v>0</v>
      </c>
      <c r="D123" s="347">
        <f>SUM(F123+H123+J123+L123+N123)</f>
        <v>0</v>
      </c>
      <c r="E123" s="348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</row>
    <row r="124" spans="1:5464" x14ac:dyDescent="0.2">
      <c r="A124" s="1356"/>
      <c r="B124" s="350" t="s">
        <v>89</v>
      </c>
      <c r="C124" s="351">
        <f>SUM(D124+E124)</f>
        <v>0</v>
      </c>
      <c r="D124" s="351">
        <f>SUM(H124+J124+L124+N124)</f>
        <v>0</v>
      </c>
      <c r="E124" s="352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</row>
    <row r="125" spans="1:5464" x14ac:dyDescent="0.2">
      <c r="A125" s="1356"/>
      <c r="B125" s="356" t="s">
        <v>90</v>
      </c>
      <c r="C125" s="357">
        <f>SUM(D125+E125)</f>
        <v>0</v>
      </c>
      <c r="D125" s="357">
        <f>SUM(H125+J125+L125+N125)</f>
        <v>0</v>
      </c>
      <c r="E125" s="358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</row>
    <row r="126" spans="1:5464" s="374" customFormat="1" ht="15" thickBot="1" x14ac:dyDescent="0.25">
      <c r="A126" s="1357"/>
      <c r="B126" s="363" t="s">
        <v>243</v>
      </c>
      <c r="C126" s="364">
        <f t="shared" ref="C126:O126" si="19">SUM(C123:C125)</f>
        <v>0</v>
      </c>
      <c r="D126" s="364">
        <f t="shared" si="19"/>
        <v>0</v>
      </c>
      <c r="E126" s="365">
        <f t="shared" si="19"/>
        <v>0</v>
      </c>
      <c r="F126" s="366">
        <f t="shared" si="19"/>
        <v>0</v>
      </c>
      <c r="G126" s="367">
        <f t="shared" si="19"/>
        <v>0</v>
      </c>
      <c r="H126" s="366">
        <f t="shared" si="19"/>
        <v>0</v>
      </c>
      <c r="I126" s="367">
        <f t="shared" si="19"/>
        <v>0</v>
      </c>
      <c r="J126" s="366">
        <f t="shared" si="19"/>
        <v>0</v>
      </c>
      <c r="K126" s="367">
        <f t="shared" si="19"/>
        <v>0</v>
      </c>
      <c r="L126" s="366">
        <f t="shared" si="19"/>
        <v>0</v>
      </c>
      <c r="M126" s="367">
        <f t="shared" si="19"/>
        <v>0</v>
      </c>
      <c r="N126" s="368">
        <f t="shared" si="19"/>
        <v>0</v>
      </c>
      <c r="O126" s="369">
        <f t="shared" si="19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358" t="s">
        <v>244</v>
      </c>
      <c r="B127" s="375" t="s">
        <v>245</v>
      </c>
      <c r="C127" s="376">
        <f>SUM(D127+E127)</f>
        <v>0</v>
      </c>
      <c r="D127" s="376">
        <f t="shared" ref="D127:E130" si="20">SUM(F127+H127+J127+L127+N127)</f>
        <v>0</v>
      </c>
      <c r="E127" s="377">
        <f t="shared" si="20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356"/>
      <c r="B128" s="207" t="s">
        <v>78</v>
      </c>
      <c r="C128" s="381">
        <f>SUM(D128+E128)</f>
        <v>0</v>
      </c>
      <c r="D128" s="340">
        <f t="shared" si="20"/>
        <v>0</v>
      </c>
      <c r="E128" s="382">
        <f t="shared" si="20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</row>
    <row r="129" spans="1:87" x14ac:dyDescent="0.2">
      <c r="A129" s="1356"/>
      <c r="B129" s="206" t="s">
        <v>79</v>
      </c>
      <c r="C129" s="330">
        <f>SUM(D129+E129)</f>
        <v>0</v>
      </c>
      <c r="D129" s="330">
        <f t="shared" si="20"/>
        <v>0</v>
      </c>
      <c r="E129" s="383">
        <f t="shared" si="20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</row>
    <row r="130" spans="1:87" x14ac:dyDescent="0.2">
      <c r="A130" s="1359"/>
      <c r="B130" s="208" t="s">
        <v>246</v>
      </c>
      <c r="C130" s="385">
        <f>SUM(D130+E130)</f>
        <v>0</v>
      </c>
      <c r="D130" s="385">
        <f t="shared" si="20"/>
        <v>0</v>
      </c>
      <c r="E130" s="386">
        <f t="shared" si="20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</row>
    <row r="131" spans="1:87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</row>
    <row r="132" spans="1:87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</row>
    <row r="133" spans="1:87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</row>
    <row r="134" spans="1:87" ht="14.25" customHeight="1" x14ac:dyDescent="0.2">
      <c r="A134" s="1160" t="s">
        <v>98</v>
      </c>
      <c r="B134" s="1160"/>
      <c r="C134" s="1160"/>
      <c r="D134" s="1160" t="s">
        <v>33</v>
      </c>
      <c r="E134" s="1160"/>
      <c r="F134" s="1160"/>
      <c r="G134" s="1244" t="s">
        <v>99</v>
      </c>
      <c r="H134" s="1244"/>
      <c r="I134" s="1245" t="s">
        <v>100</v>
      </c>
      <c r="J134" s="1245"/>
      <c r="K134" s="1245" t="s">
        <v>101</v>
      </c>
      <c r="L134" s="1245"/>
      <c r="M134" s="1244" t="s">
        <v>57</v>
      </c>
      <c r="N134" s="1244"/>
      <c r="O134" s="1190" t="s">
        <v>8</v>
      </c>
      <c r="P134" s="1191"/>
      <c r="Q134" s="1243" t="s">
        <v>59</v>
      </c>
      <c r="R134" s="1243"/>
      <c r="S134" s="1243" t="s">
        <v>60</v>
      </c>
      <c r="T134" s="1243"/>
      <c r="U134" s="1243" t="s">
        <v>61</v>
      </c>
      <c r="V134" s="1243"/>
      <c r="W134" s="1243" t="s">
        <v>62</v>
      </c>
      <c r="X134" s="1243"/>
      <c r="Y134" s="1243" t="s">
        <v>63</v>
      </c>
      <c r="Z134" s="1243"/>
      <c r="AA134" s="1243" t="s">
        <v>64</v>
      </c>
      <c r="AB134" s="1243"/>
      <c r="AC134" s="1243" t="s">
        <v>65</v>
      </c>
      <c r="AD134" s="1243"/>
      <c r="AE134" s="1243" t="s">
        <v>66</v>
      </c>
      <c r="AF134" s="1243"/>
      <c r="AG134" s="1243" t="s">
        <v>67</v>
      </c>
      <c r="AH134" s="1243"/>
      <c r="AI134" s="1243" t="s">
        <v>68</v>
      </c>
      <c r="AJ134" s="1243"/>
      <c r="AK134" s="1243" t="s">
        <v>69</v>
      </c>
      <c r="AL134" s="1243"/>
      <c r="AM134" s="1243" t="s">
        <v>70</v>
      </c>
      <c r="AN134" s="1171"/>
      <c r="AO134" s="1268" t="s">
        <v>249</v>
      </c>
      <c r="AP134" s="1237" t="s">
        <v>250</v>
      </c>
      <c r="AQ134" s="1255" t="s">
        <v>251</v>
      </c>
      <c r="AR134" s="1256"/>
      <c r="AS134" s="240"/>
      <c r="AT134" s="240"/>
    </row>
    <row r="135" spans="1:87" ht="21" customHeight="1" x14ac:dyDescent="0.2">
      <c r="A135" s="1160"/>
      <c r="B135" s="1160"/>
      <c r="C135" s="1160"/>
      <c r="D135" s="195" t="s">
        <v>149</v>
      </c>
      <c r="E135" s="195" t="s">
        <v>30</v>
      </c>
      <c r="F135" s="195" t="s">
        <v>48</v>
      </c>
      <c r="G135" s="202" t="s">
        <v>30</v>
      </c>
      <c r="H135" s="202" t="s">
        <v>48</v>
      </c>
      <c r="I135" s="202" t="s">
        <v>30</v>
      </c>
      <c r="J135" s="202" t="s">
        <v>48</v>
      </c>
      <c r="K135" s="202" t="s">
        <v>30</v>
      </c>
      <c r="L135" s="202" t="s">
        <v>48</v>
      </c>
      <c r="M135" s="202" t="s">
        <v>30</v>
      </c>
      <c r="N135" s="202" t="s">
        <v>48</v>
      </c>
      <c r="O135" s="202" t="s">
        <v>30</v>
      </c>
      <c r="P135" s="202" t="s">
        <v>48</v>
      </c>
      <c r="Q135" s="202" t="s">
        <v>30</v>
      </c>
      <c r="R135" s="202" t="s">
        <v>48</v>
      </c>
      <c r="S135" s="202" t="s">
        <v>30</v>
      </c>
      <c r="T135" s="202" t="s">
        <v>48</v>
      </c>
      <c r="U135" s="202" t="s">
        <v>30</v>
      </c>
      <c r="V135" s="202" t="s">
        <v>48</v>
      </c>
      <c r="W135" s="202" t="s">
        <v>30</v>
      </c>
      <c r="X135" s="202" t="s">
        <v>48</v>
      </c>
      <c r="Y135" s="202" t="s">
        <v>30</v>
      </c>
      <c r="Z135" s="202" t="s">
        <v>48</v>
      </c>
      <c r="AA135" s="202" t="s">
        <v>30</v>
      </c>
      <c r="AB135" s="202" t="s">
        <v>48</v>
      </c>
      <c r="AC135" s="202" t="s">
        <v>30</v>
      </c>
      <c r="AD135" s="202" t="s">
        <v>48</v>
      </c>
      <c r="AE135" s="202" t="s">
        <v>30</v>
      </c>
      <c r="AF135" s="202" t="s">
        <v>48</v>
      </c>
      <c r="AG135" s="202" t="s">
        <v>30</v>
      </c>
      <c r="AH135" s="202" t="s">
        <v>48</v>
      </c>
      <c r="AI135" s="202" t="s">
        <v>30</v>
      </c>
      <c r="AJ135" s="202" t="s">
        <v>48</v>
      </c>
      <c r="AK135" s="202" t="s">
        <v>30</v>
      </c>
      <c r="AL135" s="202" t="s">
        <v>48</v>
      </c>
      <c r="AM135" s="202" t="s">
        <v>30</v>
      </c>
      <c r="AN135" s="223" t="s">
        <v>48</v>
      </c>
      <c r="AO135" s="1269"/>
      <c r="AP135" s="1238"/>
      <c r="AQ135" s="111" t="s">
        <v>30</v>
      </c>
      <c r="AR135" s="111" t="s">
        <v>48</v>
      </c>
      <c r="AS135" s="240"/>
      <c r="AT135" s="240"/>
    </row>
    <row r="136" spans="1:87" x14ac:dyDescent="0.2">
      <c r="A136" s="112" t="s">
        <v>102</v>
      </c>
      <c r="B136" s="218"/>
      <c r="C136" s="113"/>
      <c r="D136" s="393">
        <f>SUM(E136+F136)</f>
        <v>34</v>
      </c>
      <c r="E136" s="393">
        <f>SUM(G136+I136+K136+M136+O136+Q136+S136+U136+W136+Y136+AA136+AC136+AE136+AG136+AI136+AK136+AM136)</f>
        <v>18</v>
      </c>
      <c r="F136" s="393">
        <f>SUM(H136+J136+L136+N136+P136+R136+T136+V136+X136+Z136+AB136+AD136+AF136+AH136+AJ136+AL136+AN136)</f>
        <v>16</v>
      </c>
      <c r="G136" s="115">
        <v>5</v>
      </c>
      <c r="H136" s="115"/>
      <c r="I136" s="115">
        <v>1</v>
      </c>
      <c r="J136" s="115">
        <v>1</v>
      </c>
      <c r="K136" s="115">
        <v>6</v>
      </c>
      <c r="L136" s="115">
        <v>5</v>
      </c>
      <c r="M136" s="115">
        <v>2</v>
      </c>
      <c r="N136" s="115">
        <v>3</v>
      </c>
      <c r="O136" s="115"/>
      <c r="P136" s="115"/>
      <c r="Q136" s="115"/>
      <c r="R136" s="115">
        <v>1</v>
      </c>
      <c r="S136" s="115"/>
      <c r="T136" s="115">
        <v>1</v>
      </c>
      <c r="U136" s="115">
        <v>1</v>
      </c>
      <c r="V136" s="115"/>
      <c r="W136" s="115"/>
      <c r="X136" s="115"/>
      <c r="Y136" s="115"/>
      <c r="Z136" s="115">
        <v>1</v>
      </c>
      <c r="AA136" s="115">
        <v>1</v>
      </c>
      <c r="AB136" s="115">
        <v>1</v>
      </c>
      <c r="AC136" s="115">
        <v>1</v>
      </c>
      <c r="AD136" s="115">
        <v>1</v>
      </c>
      <c r="AE136" s="115"/>
      <c r="AF136" s="115"/>
      <c r="AG136" s="115"/>
      <c r="AH136" s="115">
        <v>1</v>
      </c>
      <c r="AI136" s="115"/>
      <c r="AJ136" s="115">
        <v>1</v>
      </c>
      <c r="AK136" s="115"/>
      <c r="AL136" s="115"/>
      <c r="AM136" s="115">
        <v>1</v>
      </c>
      <c r="AN136" s="116"/>
      <c r="AO136" s="117"/>
      <c r="AP136" s="115"/>
      <c r="AQ136" s="115"/>
      <c r="AR136" s="115"/>
      <c r="AS136" s="310" t="s">
        <v>194</v>
      </c>
      <c r="AT136" s="240"/>
      <c r="AU136" s="240"/>
      <c r="CG136" s="227">
        <v>0</v>
      </c>
      <c r="CH136" s="227">
        <v>0</v>
      </c>
      <c r="CI136" s="227">
        <v>0</v>
      </c>
    </row>
    <row r="137" spans="1:87" x14ac:dyDescent="0.2">
      <c r="A137" s="1257" t="s">
        <v>103</v>
      </c>
      <c r="B137" s="1258"/>
      <c r="C137" s="1259"/>
      <c r="D137" s="1260"/>
      <c r="E137" s="1261"/>
      <c r="F137" s="1261"/>
      <c r="G137" s="1261"/>
      <c r="H137" s="1261"/>
      <c r="I137" s="1261"/>
      <c r="J137" s="1261"/>
      <c r="K137" s="1261"/>
      <c r="L137" s="1261"/>
      <c r="M137" s="1261"/>
      <c r="N137" s="1261"/>
      <c r="O137" s="1261"/>
      <c r="P137" s="1261"/>
      <c r="Q137" s="1261"/>
      <c r="R137" s="1261"/>
      <c r="S137" s="1261"/>
      <c r="T137" s="1261"/>
      <c r="U137" s="1261"/>
      <c r="V137" s="1261"/>
      <c r="W137" s="1261"/>
      <c r="X137" s="1261"/>
      <c r="Y137" s="1261"/>
      <c r="Z137" s="1261"/>
      <c r="AA137" s="1261"/>
      <c r="AB137" s="1261"/>
      <c r="AC137" s="1261"/>
      <c r="AD137" s="1261"/>
      <c r="AE137" s="1261"/>
      <c r="AF137" s="1261"/>
      <c r="AG137" s="1261"/>
      <c r="AH137" s="1261"/>
      <c r="AI137" s="1261"/>
      <c r="AJ137" s="1261"/>
      <c r="AK137" s="1261"/>
      <c r="AL137" s="1261"/>
      <c r="AM137" s="1261"/>
      <c r="AN137" s="1261"/>
      <c r="AO137" s="1261"/>
      <c r="AP137" s="1261"/>
      <c r="AQ137" s="1261"/>
      <c r="AR137" s="1262"/>
      <c r="AS137" s="310"/>
      <c r="AT137" s="240"/>
      <c r="AU137" s="240"/>
    </row>
    <row r="138" spans="1:87" x14ac:dyDescent="0.2">
      <c r="A138" s="1208" t="s">
        <v>181</v>
      </c>
      <c r="B138" s="1250" t="s">
        <v>104</v>
      </c>
      <c r="C138" s="1229"/>
      <c r="D138" s="394">
        <f t="shared" ref="D138:D144" si="21">SUM(E138+F138)</f>
        <v>0</v>
      </c>
      <c r="E138" s="394">
        <f t="shared" ref="E138:F144" si="22">SUM(G138+I138+K138+M138+O138+Q138+S138+U138+W138+Y138+AA138+AC138+AE138+AG138+AI138+AK138+AM138)</f>
        <v>0</v>
      </c>
      <c r="F138" s="394">
        <f t="shared" si="22"/>
        <v>0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 t="s">
        <v>194</v>
      </c>
      <c r="AT138" s="240"/>
      <c r="AU138" s="240"/>
      <c r="CG138" s="227">
        <v>0</v>
      </c>
      <c r="CH138" s="227">
        <v>0</v>
      </c>
      <c r="CI138" s="227">
        <v>0</v>
      </c>
    </row>
    <row r="139" spans="1:87" x14ac:dyDescent="0.2">
      <c r="A139" s="1212"/>
      <c r="B139" s="1246" t="s">
        <v>252</v>
      </c>
      <c r="C139" s="1226"/>
      <c r="D139" s="395">
        <f t="shared" si="21"/>
        <v>0</v>
      </c>
      <c r="E139" s="395">
        <f t="shared" si="22"/>
        <v>0</v>
      </c>
      <c r="F139" s="395">
        <f t="shared" si="22"/>
        <v>0</v>
      </c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 t="s">
        <v>194</v>
      </c>
      <c r="AT139" s="240"/>
      <c r="AU139" s="240"/>
      <c r="CG139" s="227">
        <v>0</v>
      </c>
      <c r="CH139" s="227">
        <v>0</v>
      </c>
      <c r="CI139" s="227">
        <v>0</v>
      </c>
    </row>
    <row r="140" spans="1:87" x14ac:dyDescent="0.2">
      <c r="A140" s="1230" t="s">
        <v>105</v>
      </c>
      <c r="B140" s="1230"/>
      <c r="C140" s="1231"/>
      <c r="D140" s="397">
        <f t="shared" si="21"/>
        <v>0</v>
      </c>
      <c r="E140" s="397">
        <f t="shared" si="22"/>
        <v>0</v>
      </c>
      <c r="F140" s="397">
        <f t="shared" si="22"/>
        <v>0</v>
      </c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 t="s">
        <v>194</v>
      </c>
      <c r="AT140" s="240"/>
      <c r="AU140" s="240"/>
      <c r="CG140" s="227">
        <v>0</v>
      </c>
      <c r="CH140" s="227">
        <v>0</v>
      </c>
      <c r="CI140" s="227">
        <v>0</v>
      </c>
    </row>
    <row r="141" spans="1:87" x14ac:dyDescent="0.2">
      <c r="A141" s="1263" t="s">
        <v>182</v>
      </c>
      <c r="B141" s="1264"/>
      <c r="C141" s="1265"/>
      <c r="D141" s="258">
        <f t="shared" si="21"/>
        <v>34</v>
      </c>
      <c r="E141" s="258">
        <f t="shared" si="22"/>
        <v>18</v>
      </c>
      <c r="F141" s="258">
        <f t="shared" si="22"/>
        <v>16</v>
      </c>
      <c r="G141" s="30">
        <v>5</v>
      </c>
      <c r="H141" s="30"/>
      <c r="I141" s="30">
        <v>1</v>
      </c>
      <c r="J141" s="30">
        <v>1</v>
      </c>
      <c r="K141" s="30">
        <v>6</v>
      </c>
      <c r="L141" s="30">
        <v>5</v>
      </c>
      <c r="M141" s="30">
        <v>2</v>
      </c>
      <c r="N141" s="30">
        <v>3</v>
      </c>
      <c r="O141" s="30"/>
      <c r="P141" s="30"/>
      <c r="Q141" s="30"/>
      <c r="R141" s="30">
        <v>1</v>
      </c>
      <c r="S141" s="30"/>
      <c r="T141" s="30">
        <v>1</v>
      </c>
      <c r="U141" s="30">
        <v>1</v>
      </c>
      <c r="V141" s="30"/>
      <c r="W141" s="30"/>
      <c r="X141" s="30"/>
      <c r="Y141" s="30"/>
      <c r="Z141" s="30">
        <v>1</v>
      </c>
      <c r="AA141" s="30">
        <v>1</v>
      </c>
      <c r="AB141" s="30">
        <v>1</v>
      </c>
      <c r="AC141" s="30">
        <v>1</v>
      </c>
      <c r="AD141" s="30">
        <v>1</v>
      </c>
      <c r="AE141" s="30"/>
      <c r="AF141" s="30"/>
      <c r="AG141" s="30"/>
      <c r="AH141" s="30">
        <v>1</v>
      </c>
      <c r="AI141" s="30"/>
      <c r="AJ141" s="30">
        <v>1</v>
      </c>
      <c r="AK141" s="30"/>
      <c r="AL141" s="30"/>
      <c r="AM141" s="30">
        <v>1</v>
      </c>
      <c r="AN141" s="139"/>
      <c r="AO141" s="131"/>
      <c r="AP141" s="30"/>
      <c r="AQ141" s="86"/>
      <c r="AR141" s="30"/>
      <c r="AS141" s="310" t="s">
        <v>194</v>
      </c>
      <c r="AT141" s="240"/>
      <c r="AU141" s="240"/>
      <c r="CG141" s="227">
        <v>0</v>
      </c>
      <c r="CH141" s="227">
        <v>0</v>
      </c>
      <c r="CI141" s="227">
        <v>0</v>
      </c>
    </row>
    <row r="142" spans="1:87" ht="14.25" customHeight="1" x14ac:dyDescent="0.2">
      <c r="A142" s="1247" t="s">
        <v>106</v>
      </c>
      <c r="B142" s="1353" t="s">
        <v>107</v>
      </c>
      <c r="C142" s="1354"/>
      <c r="D142" s="398">
        <f t="shared" si="21"/>
        <v>0</v>
      </c>
      <c r="E142" s="398">
        <f t="shared" si="22"/>
        <v>0</v>
      </c>
      <c r="F142" s="398">
        <f t="shared" si="22"/>
        <v>0</v>
      </c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 t="s">
        <v>194</v>
      </c>
      <c r="AT142" s="240"/>
      <c r="AU142" s="240"/>
      <c r="CG142" s="227">
        <v>0</v>
      </c>
      <c r="CH142" s="227">
        <v>0</v>
      </c>
      <c r="CI142" s="227">
        <v>0</v>
      </c>
    </row>
    <row r="143" spans="1:87" x14ac:dyDescent="0.2">
      <c r="A143" s="1248"/>
      <c r="B143" s="1223" t="s">
        <v>108</v>
      </c>
      <c r="C143" s="1224"/>
      <c r="D143" s="399">
        <f t="shared" si="21"/>
        <v>0</v>
      </c>
      <c r="E143" s="399">
        <f t="shared" si="22"/>
        <v>0</v>
      </c>
      <c r="F143" s="399">
        <f t="shared" si="22"/>
        <v>0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 t="s">
        <v>194</v>
      </c>
      <c r="AT143" s="240"/>
      <c r="AU143" s="240"/>
      <c r="CG143" s="227">
        <v>0</v>
      </c>
      <c r="CH143" s="227">
        <v>0</v>
      </c>
      <c r="CI143" s="227">
        <v>0</v>
      </c>
    </row>
    <row r="144" spans="1:87" x14ac:dyDescent="0.2">
      <c r="A144" s="1248"/>
      <c r="B144" s="1223" t="s">
        <v>109</v>
      </c>
      <c r="C144" s="1224"/>
      <c r="D144" s="399">
        <f t="shared" si="21"/>
        <v>1</v>
      </c>
      <c r="E144" s="399">
        <f t="shared" si="22"/>
        <v>0</v>
      </c>
      <c r="F144" s="399">
        <f t="shared" si="22"/>
        <v>1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>
        <v>1</v>
      </c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/>
      <c r="AR144" s="24"/>
      <c r="AS144" s="310" t="s">
        <v>194</v>
      </c>
      <c r="AT144" s="240"/>
      <c r="AU144" s="240"/>
      <c r="CG144" s="227">
        <v>0</v>
      </c>
      <c r="CH144" s="227">
        <v>0</v>
      </c>
      <c r="CI144" s="227">
        <v>0</v>
      </c>
    </row>
    <row r="145" spans="1:87" ht="15" customHeight="1" x14ac:dyDescent="0.2">
      <c r="A145" s="1248"/>
      <c r="B145" s="1253" t="s">
        <v>110</v>
      </c>
      <c r="C145" s="1211"/>
      <c r="D145" s="400"/>
      <c r="E145" s="72"/>
      <c r="F145" s="399">
        <f>SUM(L145+N145+P145+R145+T145+V145+X145+Z145+AB145+AD145+AF145+AH145+AJ145+AL145+AN145)</f>
        <v>0</v>
      </c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 t="s">
        <v>194</v>
      </c>
      <c r="AT145" s="240"/>
      <c r="AU145" s="240"/>
      <c r="CG145" s="227">
        <v>0</v>
      </c>
      <c r="CH145" s="227">
        <v>0</v>
      </c>
      <c r="CI145" s="227">
        <v>0</v>
      </c>
    </row>
    <row r="146" spans="1:87" x14ac:dyDescent="0.2">
      <c r="A146" s="1248"/>
      <c r="B146" s="1223" t="s">
        <v>111</v>
      </c>
      <c r="C146" s="1224"/>
      <c r="D146" s="399">
        <f t="shared" ref="D146:D166" si="23">SUM(E146+F146)</f>
        <v>4</v>
      </c>
      <c r="E146" s="399">
        <f t="shared" ref="E146:F152" si="24">SUM(G146+I146+K146+M146+O146+Q146+S146+U146+W146+Y146+AA146+AC146+AE146+AG146+AI146+AK146+AM146)</f>
        <v>2</v>
      </c>
      <c r="F146" s="399">
        <f t="shared" si="24"/>
        <v>2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>
        <v>1</v>
      </c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>
        <v>1</v>
      </c>
      <c r="AI146" s="24"/>
      <c r="AJ146" s="24">
        <v>1</v>
      </c>
      <c r="AK146" s="24"/>
      <c r="AL146" s="24"/>
      <c r="AM146" s="24">
        <v>1</v>
      </c>
      <c r="AN146" s="70"/>
      <c r="AO146" s="98"/>
      <c r="AP146" s="24"/>
      <c r="AQ146" s="24"/>
      <c r="AR146" s="24"/>
      <c r="AS146" s="310" t="s">
        <v>194</v>
      </c>
      <c r="AT146" s="240"/>
      <c r="AU146" s="240"/>
      <c r="CG146" s="227">
        <v>0</v>
      </c>
      <c r="CH146" s="227">
        <v>0</v>
      </c>
      <c r="CI146" s="227">
        <v>0</v>
      </c>
    </row>
    <row r="147" spans="1:87" x14ac:dyDescent="0.2">
      <c r="A147" s="1248"/>
      <c r="B147" s="1349" t="s">
        <v>112</v>
      </c>
      <c r="C147" s="1350"/>
      <c r="D147" s="399">
        <f t="shared" si="23"/>
        <v>0</v>
      </c>
      <c r="E147" s="399">
        <f t="shared" si="24"/>
        <v>0</v>
      </c>
      <c r="F147" s="399">
        <f t="shared" si="24"/>
        <v>0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/>
      <c r="AR147" s="115"/>
      <c r="AS147" s="310" t="s">
        <v>194</v>
      </c>
      <c r="AT147" s="240"/>
      <c r="AU147" s="240"/>
      <c r="CG147" s="227">
        <v>0</v>
      </c>
      <c r="CH147" s="227">
        <v>0</v>
      </c>
      <c r="CI147" s="227">
        <v>0</v>
      </c>
    </row>
    <row r="148" spans="1:87" x14ac:dyDescent="0.2">
      <c r="A148" s="1248"/>
      <c r="B148" s="1351" t="s">
        <v>113</v>
      </c>
      <c r="C148" s="1352"/>
      <c r="D148" s="399">
        <f t="shared" si="23"/>
        <v>3</v>
      </c>
      <c r="E148" s="399">
        <f t="shared" si="24"/>
        <v>0</v>
      </c>
      <c r="F148" s="399">
        <f t="shared" si="24"/>
        <v>3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>
        <v>1</v>
      </c>
      <c r="S148" s="24"/>
      <c r="T148" s="24">
        <v>1</v>
      </c>
      <c r="U148" s="24"/>
      <c r="V148" s="24"/>
      <c r="W148" s="24"/>
      <c r="X148" s="24"/>
      <c r="Y148" s="24"/>
      <c r="Z148" s="24"/>
      <c r="AA148" s="24"/>
      <c r="AB148" s="24"/>
      <c r="AC148" s="24"/>
      <c r="AD148" s="24">
        <v>1</v>
      </c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 t="s">
        <v>194</v>
      </c>
      <c r="AT148" s="240"/>
      <c r="AU148" s="240"/>
      <c r="CG148" s="227">
        <v>0</v>
      </c>
      <c r="CH148" s="227">
        <v>0</v>
      </c>
      <c r="CI148" s="227">
        <v>0</v>
      </c>
    </row>
    <row r="149" spans="1:87" x14ac:dyDescent="0.2">
      <c r="A149" s="1249"/>
      <c r="B149" s="1266" t="s">
        <v>114</v>
      </c>
      <c r="C149" s="1267"/>
      <c r="D149" s="397">
        <f t="shared" si="23"/>
        <v>2</v>
      </c>
      <c r="E149" s="397">
        <f t="shared" si="24"/>
        <v>0</v>
      </c>
      <c r="F149" s="397">
        <f t="shared" si="24"/>
        <v>2</v>
      </c>
      <c r="G149" s="27"/>
      <c r="H149" s="27"/>
      <c r="I149" s="27"/>
      <c r="J149" s="27"/>
      <c r="K149" s="27"/>
      <c r="L149" s="27"/>
      <c r="M149" s="27"/>
      <c r="N149" s="27">
        <v>2</v>
      </c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 t="s">
        <v>194</v>
      </c>
      <c r="AT149" s="240"/>
      <c r="AU149" s="240"/>
      <c r="CG149" s="227">
        <v>0</v>
      </c>
      <c r="CH149" s="227">
        <v>0</v>
      </c>
      <c r="CI149" s="227">
        <v>0</v>
      </c>
    </row>
    <row r="150" spans="1:87" ht="17.25" customHeight="1" x14ac:dyDescent="0.2">
      <c r="A150" s="1247" t="s">
        <v>115</v>
      </c>
      <c r="B150" s="1221" t="s">
        <v>116</v>
      </c>
      <c r="C150" s="1222"/>
      <c r="D150" s="394">
        <f t="shared" si="23"/>
        <v>0</v>
      </c>
      <c r="E150" s="394">
        <f t="shared" si="24"/>
        <v>0</v>
      </c>
      <c r="F150" s="394">
        <f t="shared" si="24"/>
        <v>0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 t="s">
        <v>194</v>
      </c>
      <c r="AT150" s="240"/>
      <c r="AU150" s="240"/>
      <c r="CG150" s="227">
        <v>0</v>
      </c>
      <c r="CH150" s="227">
        <v>0</v>
      </c>
      <c r="CI150" s="227">
        <v>0</v>
      </c>
    </row>
    <row r="151" spans="1:87" ht="24" customHeight="1" x14ac:dyDescent="0.2">
      <c r="A151" s="1248"/>
      <c r="B151" s="1223" t="s">
        <v>117</v>
      </c>
      <c r="C151" s="1224"/>
      <c r="D151" s="399">
        <f t="shared" si="23"/>
        <v>0</v>
      </c>
      <c r="E151" s="399">
        <f t="shared" si="24"/>
        <v>0</v>
      </c>
      <c r="F151" s="399">
        <f t="shared" si="24"/>
        <v>0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 t="s">
        <v>194</v>
      </c>
      <c r="AT151" s="240"/>
      <c r="AU151" s="240"/>
      <c r="CG151" s="227">
        <v>0</v>
      </c>
      <c r="CH151" s="227">
        <v>0</v>
      </c>
      <c r="CI151" s="227">
        <v>0</v>
      </c>
    </row>
    <row r="152" spans="1:87" ht="15" customHeight="1" x14ac:dyDescent="0.2">
      <c r="A152" s="1249"/>
      <c r="B152" s="1246" t="s">
        <v>118</v>
      </c>
      <c r="C152" s="1226"/>
      <c r="D152" s="401">
        <f t="shared" si="23"/>
        <v>0</v>
      </c>
      <c r="E152" s="401">
        <f t="shared" si="24"/>
        <v>0</v>
      </c>
      <c r="F152" s="401">
        <f t="shared" si="24"/>
        <v>0</v>
      </c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 t="s">
        <v>194</v>
      </c>
      <c r="AT152" s="240"/>
      <c r="AU152" s="240"/>
      <c r="CG152" s="227">
        <v>0</v>
      </c>
      <c r="CH152" s="227">
        <v>0</v>
      </c>
      <c r="CI152" s="227">
        <v>0</v>
      </c>
    </row>
    <row r="153" spans="1:87" x14ac:dyDescent="0.2">
      <c r="A153" s="1247" t="s">
        <v>119</v>
      </c>
      <c r="B153" s="1250" t="s">
        <v>120</v>
      </c>
      <c r="C153" s="1229"/>
      <c r="D153" s="394">
        <f t="shared" si="23"/>
        <v>4</v>
      </c>
      <c r="E153" s="394">
        <f t="shared" ref="E153:F156" si="25">SUM(G153+I153+K153+M153+O153)</f>
        <v>2</v>
      </c>
      <c r="F153" s="394">
        <f t="shared" si="25"/>
        <v>2</v>
      </c>
      <c r="G153" s="20"/>
      <c r="H153" s="20"/>
      <c r="I153" s="20">
        <v>1</v>
      </c>
      <c r="J153" s="20">
        <v>1</v>
      </c>
      <c r="K153" s="20">
        <v>1</v>
      </c>
      <c r="L153" s="20">
        <v>1</v>
      </c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/>
      <c r="AR153" s="166"/>
      <c r="AS153" s="310" t="s">
        <v>194</v>
      </c>
      <c r="AT153" s="240"/>
      <c r="AU153" s="240"/>
      <c r="CG153" s="227">
        <v>0</v>
      </c>
      <c r="CI153" s="227">
        <v>0</v>
      </c>
    </row>
    <row r="154" spans="1:87" ht="17.25" customHeight="1" x14ac:dyDescent="0.2">
      <c r="A154" s="1248"/>
      <c r="B154" s="1223" t="s">
        <v>121</v>
      </c>
      <c r="C154" s="1224"/>
      <c r="D154" s="399">
        <f t="shared" si="23"/>
        <v>1</v>
      </c>
      <c r="E154" s="399">
        <f t="shared" si="25"/>
        <v>0</v>
      </c>
      <c r="F154" s="399">
        <f t="shared" si="25"/>
        <v>1</v>
      </c>
      <c r="G154" s="24"/>
      <c r="H154" s="24"/>
      <c r="I154" s="24"/>
      <c r="J154" s="24"/>
      <c r="K154" s="24"/>
      <c r="L154" s="24">
        <v>1</v>
      </c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 t="s">
        <v>194</v>
      </c>
      <c r="AT154" s="240"/>
      <c r="AU154" s="240"/>
      <c r="CG154" s="227">
        <v>0</v>
      </c>
      <c r="CI154" s="227">
        <v>0</v>
      </c>
    </row>
    <row r="155" spans="1:87" ht="19.5" customHeight="1" x14ac:dyDescent="0.2">
      <c r="A155" s="1248"/>
      <c r="B155" s="1223" t="s">
        <v>122</v>
      </c>
      <c r="C155" s="1224"/>
      <c r="D155" s="399">
        <f t="shared" si="23"/>
        <v>0</v>
      </c>
      <c r="E155" s="399">
        <f t="shared" si="25"/>
        <v>0</v>
      </c>
      <c r="F155" s="399">
        <f t="shared" si="25"/>
        <v>0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 t="s">
        <v>194</v>
      </c>
      <c r="AT155" s="240"/>
      <c r="AU155" s="240"/>
      <c r="CG155" s="227">
        <v>0</v>
      </c>
      <c r="CI155" s="227">
        <v>0</v>
      </c>
    </row>
    <row r="156" spans="1:87" ht="32.25" customHeight="1" x14ac:dyDescent="0.2">
      <c r="A156" s="1249"/>
      <c r="B156" s="1251" t="s">
        <v>123</v>
      </c>
      <c r="C156" s="1231"/>
      <c r="D156" s="397">
        <f t="shared" si="23"/>
        <v>10</v>
      </c>
      <c r="E156" s="397">
        <f t="shared" si="25"/>
        <v>7</v>
      </c>
      <c r="F156" s="397">
        <f t="shared" si="25"/>
        <v>3</v>
      </c>
      <c r="G156" s="27">
        <v>3</v>
      </c>
      <c r="H156" s="27"/>
      <c r="I156" s="27"/>
      <c r="J156" s="27"/>
      <c r="K156" s="27">
        <v>3</v>
      </c>
      <c r="L156" s="27">
        <v>2</v>
      </c>
      <c r="M156" s="27">
        <v>1</v>
      </c>
      <c r="N156" s="27">
        <v>1</v>
      </c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/>
      <c r="AR156" s="36"/>
      <c r="AS156" s="310" t="s">
        <v>194</v>
      </c>
      <c r="AT156" s="240"/>
      <c r="AU156" s="240"/>
      <c r="CG156" s="227">
        <v>0</v>
      </c>
      <c r="CI156" s="227">
        <v>0</v>
      </c>
    </row>
    <row r="157" spans="1:87" x14ac:dyDescent="0.2">
      <c r="A157" s="1206" t="s">
        <v>124</v>
      </c>
      <c r="B157" s="1206"/>
      <c r="C157" s="1207"/>
      <c r="D157" s="406">
        <f t="shared" si="23"/>
        <v>2</v>
      </c>
      <c r="E157" s="406">
        <f t="shared" ref="E157:F166" si="26">SUM(G157+I157+K157+M157+O157+Q157+S157+U157+W157+Y157+AA157+AC157+AE157+AG157+AI157+AK157+AM157)</f>
        <v>1</v>
      </c>
      <c r="F157" s="406">
        <f t="shared" si="26"/>
        <v>1</v>
      </c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>
        <v>1</v>
      </c>
      <c r="AC157" s="166">
        <v>1</v>
      </c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/>
      <c r="AR157" s="20"/>
      <c r="AS157" s="310" t="s">
        <v>194</v>
      </c>
      <c r="AT157" s="240"/>
      <c r="AU157" s="240"/>
      <c r="CG157" s="227">
        <v>0</v>
      </c>
      <c r="CH157" s="227">
        <v>0</v>
      </c>
      <c r="CI157" s="227">
        <v>0</v>
      </c>
    </row>
    <row r="158" spans="1:87" ht="15" customHeight="1" x14ac:dyDescent="0.2">
      <c r="A158" s="1247" t="s">
        <v>253</v>
      </c>
      <c r="B158" s="1252" t="s">
        <v>254</v>
      </c>
      <c r="C158" s="1209"/>
      <c r="D158" s="394">
        <f t="shared" si="23"/>
        <v>0</v>
      </c>
      <c r="E158" s="394">
        <f t="shared" si="26"/>
        <v>0</v>
      </c>
      <c r="F158" s="394">
        <f t="shared" si="26"/>
        <v>0</v>
      </c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 t="s">
        <v>194</v>
      </c>
      <c r="AT158" s="240"/>
      <c r="AU158" s="240"/>
      <c r="CI158" s="227">
        <v>0</v>
      </c>
    </row>
    <row r="159" spans="1:87" ht="15" customHeight="1" x14ac:dyDescent="0.2">
      <c r="A159" s="1248"/>
      <c r="B159" s="1253" t="s">
        <v>255</v>
      </c>
      <c r="C159" s="1211"/>
      <c r="D159" s="399">
        <f t="shared" si="23"/>
        <v>0</v>
      </c>
      <c r="E159" s="399">
        <f t="shared" si="26"/>
        <v>0</v>
      </c>
      <c r="F159" s="399">
        <f t="shared" si="26"/>
        <v>0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 t="s">
        <v>194</v>
      </c>
      <c r="AT159" s="240"/>
      <c r="AU159" s="240"/>
      <c r="CI159" s="227">
        <v>0</v>
      </c>
    </row>
    <row r="160" spans="1:87" ht="15" customHeight="1" x14ac:dyDescent="0.2">
      <c r="A160" s="1249"/>
      <c r="B160" s="1254" t="s">
        <v>256</v>
      </c>
      <c r="C160" s="1213"/>
      <c r="D160" s="401">
        <f t="shared" si="23"/>
        <v>0</v>
      </c>
      <c r="E160" s="401">
        <f t="shared" si="26"/>
        <v>0</v>
      </c>
      <c r="F160" s="401">
        <f t="shared" si="26"/>
        <v>0</v>
      </c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 t="s">
        <v>194</v>
      </c>
      <c r="AT160" s="240"/>
      <c r="AU160" s="240"/>
      <c r="CI160" s="227">
        <v>0</v>
      </c>
    </row>
    <row r="161" spans="1:87" x14ac:dyDescent="0.2">
      <c r="A161" s="1286" t="s">
        <v>125</v>
      </c>
      <c r="B161" s="1287"/>
      <c r="C161" s="1288"/>
      <c r="D161" s="398">
        <f t="shared" si="23"/>
        <v>1</v>
      </c>
      <c r="E161" s="398">
        <f t="shared" si="26"/>
        <v>1</v>
      </c>
      <c r="F161" s="398">
        <f t="shared" si="26"/>
        <v>0</v>
      </c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>
        <v>1</v>
      </c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/>
      <c r="AR161" s="51"/>
      <c r="AS161" s="310" t="s">
        <v>194</v>
      </c>
      <c r="AT161" s="240"/>
      <c r="AU161" s="240"/>
      <c r="CG161" s="227">
        <v>0</v>
      </c>
      <c r="CH161" s="227">
        <v>0</v>
      </c>
      <c r="CI161" s="227">
        <v>0</v>
      </c>
    </row>
    <row r="162" spans="1:87" x14ac:dyDescent="0.2">
      <c r="A162" s="1289" t="s">
        <v>126</v>
      </c>
      <c r="B162" s="1290"/>
      <c r="C162" s="1291"/>
      <c r="D162" s="399">
        <f t="shared" si="23"/>
        <v>0</v>
      </c>
      <c r="E162" s="399">
        <f t="shared" si="26"/>
        <v>0</v>
      </c>
      <c r="F162" s="399">
        <f t="shared" si="26"/>
        <v>0</v>
      </c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 t="s">
        <v>194</v>
      </c>
      <c r="AT162" s="240"/>
      <c r="AU162" s="240"/>
      <c r="CG162" s="227">
        <v>0</v>
      </c>
      <c r="CH162" s="227">
        <v>0</v>
      </c>
      <c r="CI162" s="227">
        <v>0</v>
      </c>
    </row>
    <row r="163" spans="1:87" x14ac:dyDescent="0.2">
      <c r="A163" s="1289" t="s">
        <v>127</v>
      </c>
      <c r="B163" s="1290"/>
      <c r="C163" s="1291"/>
      <c r="D163" s="399">
        <f t="shared" si="23"/>
        <v>5</v>
      </c>
      <c r="E163" s="399">
        <f t="shared" si="26"/>
        <v>4</v>
      </c>
      <c r="F163" s="399">
        <f t="shared" si="26"/>
        <v>1</v>
      </c>
      <c r="G163" s="24">
        <v>2</v>
      </c>
      <c r="H163" s="24"/>
      <c r="I163" s="24"/>
      <c r="J163" s="24"/>
      <c r="K163" s="24">
        <v>2</v>
      </c>
      <c r="L163" s="24">
        <v>1</v>
      </c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/>
      <c r="AR163" s="27"/>
      <c r="AS163" s="310" t="s">
        <v>194</v>
      </c>
      <c r="AT163" s="240"/>
      <c r="AU163" s="240"/>
      <c r="CG163" s="227">
        <v>0</v>
      </c>
      <c r="CH163" s="227">
        <v>0</v>
      </c>
      <c r="CI163" s="227">
        <v>0</v>
      </c>
    </row>
    <row r="164" spans="1:87" x14ac:dyDescent="0.2">
      <c r="A164" s="1289" t="s">
        <v>128</v>
      </c>
      <c r="B164" s="1290"/>
      <c r="C164" s="1291"/>
      <c r="D164" s="399">
        <f t="shared" si="23"/>
        <v>1</v>
      </c>
      <c r="E164" s="399">
        <f t="shared" si="26"/>
        <v>1</v>
      </c>
      <c r="F164" s="399">
        <f t="shared" si="26"/>
        <v>0</v>
      </c>
      <c r="G164" s="24"/>
      <c r="H164" s="24"/>
      <c r="I164" s="24"/>
      <c r="J164" s="24"/>
      <c r="K164" s="24"/>
      <c r="L164" s="24"/>
      <c r="M164" s="24">
        <v>1</v>
      </c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/>
      <c r="AR164" s="27"/>
      <c r="AS164" s="310" t="s">
        <v>194</v>
      </c>
      <c r="AT164" s="240"/>
      <c r="AU164" s="240"/>
      <c r="CG164" s="227">
        <v>0</v>
      </c>
      <c r="CH164" s="227">
        <v>0</v>
      </c>
      <c r="CI164" s="227">
        <v>0</v>
      </c>
    </row>
    <row r="165" spans="1:87" x14ac:dyDescent="0.2">
      <c r="A165" s="1292" t="s">
        <v>129</v>
      </c>
      <c r="B165" s="1293"/>
      <c r="C165" s="1294"/>
      <c r="D165" s="397">
        <f t="shared" si="23"/>
        <v>0</v>
      </c>
      <c r="E165" s="397">
        <f t="shared" si="26"/>
        <v>0</v>
      </c>
      <c r="F165" s="397">
        <f t="shared" si="26"/>
        <v>0</v>
      </c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 t="s">
        <v>194</v>
      </c>
      <c r="AT165" s="240"/>
      <c r="AU165" s="240"/>
      <c r="CG165" s="227">
        <v>0</v>
      </c>
      <c r="CH165" s="227">
        <v>0</v>
      </c>
      <c r="CI165" s="227">
        <v>0</v>
      </c>
    </row>
    <row r="166" spans="1:87" x14ac:dyDescent="0.2">
      <c r="A166" s="1212" t="s">
        <v>183</v>
      </c>
      <c r="B166" s="1285"/>
      <c r="C166" s="1213"/>
      <c r="D166" s="408">
        <f t="shared" si="23"/>
        <v>1</v>
      </c>
      <c r="E166" s="408">
        <f t="shared" si="26"/>
        <v>0</v>
      </c>
      <c r="F166" s="408">
        <f t="shared" si="26"/>
        <v>1</v>
      </c>
      <c r="G166" s="36"/>
      <c r="H166" s="36"/>
      <c r="I166" s="36"/>
      <c r="J166" s="36"/>
      <c r="K166" s="36"/>
      <c r="L166" s="36"/>
      <c r="M166" s="36"/>
      <c r="N166" s="36"/>
      <c r="O166" s="36"/>
      <c r="P166" s="36">
        <v>1</v>
      </c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/>
      <c r="AR166" s="36"/>
      <c r="AS166" s="310" t="s">
        <v>194</v>
      </c>
      <c r="AT166" s="240"/>
      <c r="AU166" s="240"/>
      <c r="CI166" s="227">
        <v>0</v>
      </c>
    </row>
    <row r="167" spans="1:87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</row>
    <row r="168" spans="1:87" ht="14.25" customHeight="1" x14ac:dyDescent="0.2">
      <c r="A168" s="1301" t="s">
        <v>131</v>
      </c>
      <c r="B168" s="1301"/>
      <c r="C168" s="1301"/>
      <c r="D168" s="1160" t="s">
        <v>33</v>
      </c>
      <c r="E168" s="1160"/>
      <c r="F168" s="1160"/>
      <c r="G168" s="1244" t="s">
        <v>99</v>
      </c>
      <c r="H168" s="1244"/>
      <c r="I168" s="1245" t="s">
        <v>100</v>
      </c>
      <c r="J168" s="1245"/>
      <c r="K168" s="1245" t="s">
        <v>101</v>
      </c>
      <c r="L168" s="1245"/>
      <c r="M168" s="1244" t="s">
        <v>57</v>
      </c>
      <c r="N168" s="1244"/>
      <c r="O168" s="1190" t="s">
        <v>8</v>
      </c>
      <c r="P168" s="1191"/>
      <c r="Q168" s="1243" t="s">
        <v>59</v>
      </c>
      <c r="R168" s="1243"/>
      <c r="S168" s="1243" t="s">
        <v>60</v>
      </c>
      <c r="T168" s="1243"/>
      <c r="U168" s="1243" t="s">
        <v>61</v>
      </c>
      <c r="V168" s="1243"/>
      <c r="W168" s="1243" t="s">
        <v>62</v>
      </c>
      <c r="X168" s="1243"/>
      <c r="Y168" s="1243" t="s">
        <v>63</v>
      </c>
      <c r="Z168" s="1243"/>
      <c r="AA168" s="1243" t="s">
        <v>64</v>
      </c>
      <c r="AB168" s="1243"/>
      <c r="AC168" s="1243" t="s">
        <v>65</v>
      </c>
      <c r="AD168" s="1243"/>
      <c r="AE168" s="1243" t="s">
        <v>66</v>
      </c>
      <c r="AF168" s="1243"/>
      <c r="AG168" s="1243" t="s">
        <v>67</v>
      </c>
      <c r="AH168" s="1243"/>
      <c r="AI168" s="1243" t="s">
        <v>68</v>
      </c>
      <c r="AJ168" s="1243"/>
      <c r="AK168" s="1243" t="s">
        <v>69</v>
      </c>
      <c r="AL168" s="1243"/>
      <c r="AM168" s="1243" t="s">
        <v>70</v>
      </c>
      <c r="AN168" s="1171"/>
      <c r="AO168" s="1232" t="s">
        <v>77</v>
      </c>
      <c r="AP168" s="1233"/>
      <c r="AQ168" s="1234"/>
      <c r="AR168" s="1235" t="s">
        <v>249</v>
      </c>
      <c r="AS168" s="1237" t="s">
        <v>257</v>
      </c>
      <c r="AT168" s="1239" t="s">
        <v>251</v>
      </c>
      <c r="AU168" s="1239"/>
      <c r="AV168" s="411"/>
    </row>
    <row r="169" spans="1:87" ht="20.25" customHeight="1" x14ac:dyDescent="0.2">
      <c r="A169" s="1302"/>
      <c r="B169" s="1302"/>
      <c r="C169" s="1302"/>
      <c r="D169" s="210" t="s">
        <v>149</v>
      </c>
      <c r="E169" s="195" t="s">
        <v>30</v>
      </c>
      <c r="F169" s="195" t="s">
        <v>48</v>
      </c>
      <c r="G169" s="202" t="s">
        <v>30</v>
      </c>
      <c r="H169" s="202" t="s">
        <v>48</v>
      </c>
      <c r="I169" s="202" t="s">
        <v>30</v>
      </c>
      <c r="J169" s="202" t="s">
        <v>48</v>
      </c>
      <c r="K169" s="202" t="s">
        <v>30</v>
      </c>
      <c r="L169" s="202" t="s">
        <v>48</v>
      </c>
      <c r="M169" s="202" t="s">
        <v>30</v>
      </c>
      <c r="N169" s="202" t="s">
        <v>48</v>
      </c>
      <c r="O169" s="202" t="s">
        <v>30</v>
      </c>
      <c r="P169" s="202" t="s">
        <v>48</v>
      </c>
      <c r="Q169" s="202" t="s">
        <v>30</v>
      </c>
      <c r="R169" s="202" t="s">
        <v>48</v>
      </c>
      <c r="S169" s="202" t="s">
        <v>30</v>
      </c>
      <c r="T169" s="202" t="s">
        <v>48</v>
      </c>
      <c r="U169" s="202" t="s">
        <v>30</v>
      </c>
      <c r="V169" s="202" t="s">
        <v>48</v>
      </c>
      <c r="W169" s="202" t="s">
        <v>30</v>
      </c>
      <c r="X169" s="202" t="s">
        <v>48</v>
      </c>
      <c r="Y169" s="202" t="s">
        <v>30</v>
      </c>
      <c r="Z169" s="202" t="s">
        <v>48</v>
      </c>
      <c r="AA169" s="202" t="s">
        <v>30</v>
      </c>
      <c r="AB169" s="202" t="s">
        <v>48</v>
      </c>
      <c r="AC169" s="202" t="s">
        <v>30</v>
      </c>
      <c r="AD169" s="202" t="s">
        <v>48</v>
      </c>
      <c r="AE169" s="202" t="s">
        <v>30</v>
      </c>
      <c r="AF169" s="202" t="s">
        <v>48</v>
      </c>
      <c r="AG169" s="202" t="s">
        <v>30</v>
      </c>
      <c r="AH169" s="202" t="s">
        <v>48</v>
      </c>
      <c r="AI169" s="202" t="s">
        <v>30</v>
      </c>
      <c r="AJ169" s="202" t="s">
        <v>48</v>
      </c>
      <c r="AK169" s="202" t="s">
        <v>30</v>
      </c>
      <c r="AL169" s="202" t="s">
        <v>48</v>
      </c>
      <c r="AM169" s="202" t="s">
        <v>30</v>
      </c>
      <c r="AN169" s="223" t="s">
        <v>48</v>
      </c>
      <c r="AO169" s="412" t="s">
        <v>231</v>
      </c>
      <c r="AP169" s="413" t="s">
        <v>233</v>
      </c>
      <c r="AQ169" s="414" t="s">
        <v>232</v>
      </c>
      <c r="AR169" s="1236"/>
      <c r="AS169" s="1238"/>
      <c r="AT169" s="111" t="s">
        <v>30</v>
      </c>
      <c r="AU169" s="111" t="s">
        <v>48</v>
      </c>
      <c r="AV169" s="227"/>
    </row>
    <row r="170" spans="1:87" x14ac:dyDescent="0.2">
      <c r="A170" s="1240" t="s">
        <v>132</v>
      </c>
      <c r="B170" s="1240"/>
      <c r="C170" s="1240"/>
      <c r="D170" s="393">
        <f>SUM(E170+F170)</f>
        <v>13</v>
      </c>
      <c r="E170" s="393">
        <f>SUM(G170+I170+K170+M170+O170+Q170+S170+U170+W170+Y170+AA170+AC170+AE170+AG170+AI170+AK170+AM170)</f>
        <v>6</v>
      </c>
      <c r="F170" s="393">
        <f>SUM(H170+J170+L170+N170+P170+R170+T170+V170+X170+Z170+AB170+AD170+AF170+AH170+AJ170+AL170+AN170)</f>
        <v>7</v>
      </c>
      <c r="G170" s="30">
        <v>2</v>
      </c>
      <c r="H170" s="30">
        <v>3</v>
      </c>
      <c r="I170" s="30"/>
      <c r="J170" s="30">
        <v>1</v>
      </c>
      <c r="K170" s="30">
        <v>2</v>
      </c>
      <c r="L170" s="30"/>
      <c r="M170" s="30"/>
      <c r="N170" s="30">
        <v>2</v>
      </c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>
        <v>1</v>
      </c>
      <c r="AD170" s="30"/>
      <c r="AE170" s="30">
        <v>1</v>
      </c>
      <c r="AF170" s="30"/>
      <c r="AG170" s="30"/>
      <c r="AH170" s="30">
        <v>1</v>
      </c>
      <c r="AI170" s="30"/>
      <c r="AJ170" s="30"/>
      <c r="AK170" s="30"/>
      <c r="AL170" s="30"/>
      <c r="AM170" s="30"/>
      <c r="AN170" s="139"/>
      <c r="AO170" s="185"/>
      <c r="AP170" s="86"/>
      <c r="AQ170" s="186"/>
      <c r="AR170" s="140"/>
      <c r="AS170" s="30"/>
      <c r="AT170" s="30"/>
      <c r="AU170" s="30"/>
      <c r="AV170" s="310" t="s">
        <v>194</v>
      </c>
      <c r="CG170" s="227">
        <v>0</v>
      </c>
      <c r="CH170" s="227">
        <v>0</v>
      </c>
      <c r="CI170" s="227">
        <v>0</v>
      </c>
    </row>
    <row r="171" spans="1:87" x14ac:dyDescent="0.2">
      <c r="A171" s="1241" t="s">
        <v>103</v>
      </c>
      <c r="B171" s="1242"/>
      <c r="C171" s="1242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</row>
    <row r="172" spans="1:87" x14ac:dyDescent="0.2">
      <c r="A172" s="1299" t="s">
        <v>184</v>
      </c>
      <c r="B172" s="1228" t="s">
        <v>258</v>
      </c>
      <c r="C172" s="1229"/>
      <c r="D172" s="394">
        <f t="shared" ref="D172:D178" si="27">SUM(E172+F172)</f>
        <v>0</v>
      </c>
      <c r="E172" s="394">
        <f t="shared" ref="E172:F178" si="28">SUM(G172+I172+K172+M172+O172+Q172+S172+U172+W172+Y172+AA172+AC172+AE172+AG172+AI172+AK172+AM172)</f>
        <v>0</v>
      </c>
      <c r="F172" s="394">
        <f t="shared" si="28"/>
        <v>0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 t="s">
        <v>194</v>
      </c>
      <c r="CG172" s="227">
        <v>0</v>
      </c>
      <c r="CH172" s="227">
        <v>0</v>
      </c>
      <c r="CI172" s="227">
        <v>0</v>
      </c>
    </row>
    <row r="173" spans="1:87" x14ac:dyDescent="0.2">
      <c r="A173" s="1300"/>
      <c r="B173" s="1225" t="s">
        <v>252</v>
      </c>
      <c r="C173" s="1226"/>
      <c r="D173" s="401">
        <f t="shared" si="27"/>
        <v>0</v>
      </c>
      <c r="E173" s="401">
        <f t="shared" si="28"/>
        <v>0</v>
      </c>
      <c r="F173" s="401">
        <f t="shared" si="28"/>
        <v>0</v>
      </c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 t="s">
        <v>194</v>
      </c>
      <c r="CG173" s="227">
        <v>0</v>
      </c>
      <c r="CH173" s="227">
        <v>0</v>
      </c>
      <c r="CI173" s="227">
        <v>0</v>
      </c>
    </row>
    <row r="174" spans="1:87" x14ac:dyDescent="0.2">
      <c r="A174" s="1230" t="s">
        <v>105</v>
      </c>
      <c r="B174" s="1230"/>
      <c r="C174" s="1231"/>
      <c r="D174" s="397">
        <f t="shared" si="27"/>
        <v>0</v>
      </c>
      <c r="E174" s="397">
        <f t="shared" si="28"/>
        <v>0</v>
      </c>
      <c r="F174" s="397">
        <f t="shared" si="28"/>
        <v>0</v>
      </c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 t="s">
        <v>194</v>
      </c>
      <c r="CG174" s="227">
        <v>0</v>
      </c>
      <c r="CH174" s="227">
        <v>0</v>
      </c>
      <c r="CI174" s="227">
        <v>0</v>
      </c>
    </row>
    <row r="175" spans="1:87" x14ac:dyDescent="0.2">
      <c r="A175" s="1263" t="s">
        <v>182</v>
      </c>
      <c r="B175" s="1264"/>
      <c r="C175" s="1265"/>
      <c r="D175" s="258">
        <f t="shared" si="27"/>
        <v>12</v>
      </c>
      <c r="E175" s="258">
        <f t="shared" si="28"/>
        <v>6</v>
      </c>
      <c r="F175" s="258">
        <f t="shared" si="28"/>
        <v>6</v>
      </c>
      <c r="G175" s="30">
        <v>2</v>
      </c>
      <c r="H175" s="30">
        <v>3</v>
      </c>
      <c r="I175" s="30"/>
      <c r="J175" s="30">
        <v>1</v>
      </c>
      <c r="K175" s="30">
        <v>2</v>
      </c>
      <c r="L175" s="30"/>
      <c r="M175" s="30"/>
      <c r="N175" s="30">
        <v>2</v>
      </c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>
        <v>1</v>
      </c>
      <c r="AD175" s="30"/>
      <c r="AE175" s="30">
        <v>1</v>
      </c>
      <c r="AF175" s="30"/>
      <c r="AG175" s="30"/>
      <c r="AH175" s="30"/>
      <c r="AI175" s="30"/>
      <c r="AJ175" s="30"/>
      <c r="AK175" s="30"/>
      <c r="AL175" s="30"/>
      <c r="AM175" s="30"/>
      <c r="AN175" s="139"/>
      <c r="AO175" s="131"/>
      <c r="AP175" s="30"/>
      <c r="AQ175" s="192"/>
      <c r="AR175" s="140"/>
      <c r="AS175" s="30"/>
      <c r="AT175" s="30"/>
      <c r="AU175" s="30"/>
      <c r="AV175" s="310" t="s">
        <v>194</v>
      </c>
      <c r="CG175" s="227">
        <v>0</v>
      </c>
      <c r="CH175" s="227">
        <v>0</v>
      </c>
      <c r="CI175" s="227">
        <v>0</v>
      </c>
    </row>
    <row r="176" spans="1:87" ht="14.25" customHeight="1" x14ac:dyDescent="0.2">
      <c r="A176" s="1164" t="s">
        <v>106</v>
      </c>
      <c r="B176" s="1295" t="s">
        <v>107</v>
      </c>
      <c r="C176" s="1296"/>
      <c r="D176" s="398">
        <f t="shared" si="27"/>
        <v>0</v>
      </c>
      <c r="E176" s="398">
        <f t="shared" si="28"/>
        <v>0</v>
      </c>
      <c r="F176" s="398">
        <f t="shared" si="28"/>
        <v>0</v>
      </c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 t="s">
        <v>194</v>
      </c>
      <c r="CG176" s="227">
        <v>0</v>
      </c>
      <c r="CH176" s="227">
        <v>0</v>
      </c>
      <c r="CI176" s="227">
        <v>0</v>
      </c>
    </row>
    <row r="177" spans="1:87" x14ac:dyDescent="0.2">
      <c r="A177" s="1165"/>
      <c r="B177" s="1297" t="s">
        <v>108</v>
      </c>
      <c r="C177" s="1298"/>
      <c r="D177" s="399">
        <f t="shared" si="27"/>
        <v>0</v>
      </c>
      <c r="E177" s="399">
        <f t="shared" si="28"/>
        <v>0</v>
      </c>
      <c r="F177" s="399">
        <f t="shared" si="28"/>
        <v>0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 t="s">
        <v>194</v>
      </c>
      <c r="CG177" s="227">
        <v>0</v>
      </c>
      <c r="CH177" s="227">
        <v>0</v>
      </c>
      <c r="CI177" s="227">
        <v>0</v>
      </c>
    </row>
    <row r="178" spans="1:87" x14ac:dyDescent="0.2">
      <c r="A178" s="1165"/>
      <c r="B178" s="1297" t="s">
        <v>109</v>
      </c>
      <c r="C178" s="1297"/>
      <c r="D178" s="399">
        <f t="shared" si="27"/>
        <v>0</v>
      </c>
      <c r="E178" s="399">
        <f t="shared" si="28"/>
        <v>0</v>
      </c>
      <c r="F178" s="399">
        <f t="shared" si="28"/>
        <v>0</v>
      </c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 t="s">
        <v>194</v>
      </c>
      <c r="CH178" s="227">
        <v>0</v>
      </c>
      <c r="CI178" s="227">
        <v>0</v>
      </c>
    </row>
    <row r="179" spans="1:87" ht="15" customHeight="1" x14ac:dyDescent="0.2">
      <c r="A179" s="1165"/>
      <c r="B179" s="1253" t="s">
        <v>110</v>
      </c>
      <c r="C179" s="1211"/>
      <c r="D179" s="400"/>
      <c r="E179" s="124"/>
      <c r="F179" s="399">
        <f>SUM(L179+N179+P179+R179+T179+V179+X179+Z179+AB179+AD179+AF179+AH179+AJ179+AL179+AN179)</f>
        <v>0</v>
      </c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 t="s">
        <v>194</v>
      </c>
      <c r="CG179" s="227">
        <v>0</v>
      </c>
      <c r="CH179" s="227">
        <v>0</v>
      </c>
      <c r="CI179" s="227">
        <v>0</v>
      </c>
    </row>
    <row r="180" spans="1:87" x14ac:dyDescent="0.2">
      <c r="A180" s="1165"/>
      <c r="B180" s="1297" t="s">
        <v>111</v>
      </c>
      <c r="C180" s="1297"/>
      <c r="D180" s="399">
        <f t="shared" ref="D180:D200" si="29">SUM(E180+F180)</f>
        <v>0</v>
      </c>
      <c r="E180" s="399">
        <f t="shared" ref="E180:F186" si="30">SUM(G180+I180+K180+M180+O180+Q180+S180+U180+W180+Y180+AA180+AC180+AE180+AG180+AI180+AK180+AM180)</f>
        <v>0</v>
      </c>
      <c r="F180" s="399">
        <f t="shared" si="30"/>
        <v>0</v>
      </c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 t="s">
        <v>194</v>
      </c>
      <c r="CG180" s="227">
        <v>0</v>
      </c>
      <c r="CH180" s="227">
        <v>0</v>
      </c>
      <c r="CI180" s="227">
        <v>0</v>
      </c>
    </row>
    <row r="181" spans="1:87" x14ac:dyDescent="0.2">
      <c r="A181" s="1165"/>
      <c r="B181" s="1216" t="s">
        <v>112</v>
      </c>
      <c r="C181" s="1216"/>
      <c r="D181" s="399">
        <f t="shared" si="29"/>
        <v>0</v>
      </c>
      <c r="E181" s="399">
        <f t="shared" si="30"/>
        <v>0</v>
      </c>
      <c r="F181" s="399">
        <f t="shared" si="30"/>
        <v>0</v>
      </c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/>
      <c r="AU181" s="24"/>
      <c r="AV181" s="310" t="s">
        <v>194</v>
      </c>
      <c r="CG181" s="227">
        <v>0</v>
      </c>
      <c r="CH181" s="227">
        <v>0</v>
      </c>
      <c r="CI181" s="227">
        <v>0</v>
      </c>
    </row>
    <row r="182" spans="1:87" x14ac:dyDescent="0.2">
      <c r="A182" s="1165"/>
      <c r="B182" s="1216" t="s">
        <v>113</v>
      </c>
      <c r="C182" s="1216"/>
      <c r="D182" s="399">
        <f t="shared" si="29"/>
        <v>0</v>
      </c>
      <c r="E182" s="399">
        <f t="shared" si="30"/>
        <v>0</v>
      </c>
      <c r="F182" s="399">
        <f t="shared" si="30"/>
        <v>0</v>
      </c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 t="s">
        <v>194</v>
      </c>
      <c r="CG182" s="227">
        <v>0</v>
      </c>
      <c r="CH182" s="227">
        <v>0</v>
      </c>
      <c r="CI182" s="227">
        <v>0</v>
      </c>
    </row>
    <row r="183" spans="1:87" x14ac:dyDescent="0.2">
      <c r="A183" s="1166"/>
      <c r="B183" s="1217" t="s">
        <v>114</v>
      </c>
      <c r="C183" s="1217"/>
      <c r="D183" s="397">
        <f t="shared" si="29"/>
        <v>2</v>
      </c>
      <c r="E183" s="397">
        <f t="shared" si="30"/>
        <v>1</v>
      </c>
      <c r="F183" s="397">
        <f t="shared" si="30"/>
        <v>1</v>
      </c>
      <c r="G183" s="27"/>
      <c r="H183" s="27"/>
      <c r="I183" s="27"/>
      <c r="J183" s="27"/>
      <c r="K183" s="27"/>
      <c r="L183" s="27"/>
      <c r="M183" s="27"/>
      <c r="N183" s="27">
        <v>1</v>
      </c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>
        <v>1</v>
      </c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 t="s">
        <v>194</v>
      </c>
      <c r="CG183" s="227">
        <v>0</v>
      </c>
      <c r="CH183" s="227">
        <v>0</v>
      </c>
      <c r="CI183" s="227">
        <v>0</v>
      </c>
    </row>
    <row r="184" spans="1:87" ht="21" customHeight="1" x14ac:dyDescent="0.2">
      <c r="A184" s="1218" t="s">
        <v>115</v>
      </c>
      <c r="B184" s="1221" t="s">
        <v>116</v>
      </c>
      <c r="C184" s="1222"/>
      <c r="D184" s="394">
        <f t="shared" si="29"/>
        <v>0</v>
      </c>
      <c r="E184" s="394">
        <f t="shared" si="30"/>
        <v>0</v>
      </c>
      <c r="F184" s="394">
        <f t="shared" si="30"/>
        <v>0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 t="s">
        <v>194</v>
      </c>
      <c r="CG184" s="227">
        <v>0</v>
      </c>
      <c r="CH184" s="227">
        <v>0</v>
      </c>
      <c r="CI184" s="227">
        <v>0</v>
      </c>
    </row>
    <row r="185" spans="1:87" ht="23.25" customHeight="1" x14ac:dyDescent="0.2">
      <c r="A185" s="1219"/>
      <c r="B185" s="1223" t="s">
        <v>117</v>
      </c>
      <c r="C185" s="1224"/>
      <c r="D185" s="399">
        <f t="shared" si="29"/>
        <v>0</v>
      </c>
      <c r="E185" s="399">
        <f t="shared" si="30"/>
        <v>0</v>
      </c>
      <c r="F185" s="399">
        <f t="shared" si="30"/>
        <v>0</v>
      </c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 t="s">
        <v>194</v>
      </c>
      <c r="CG185" s="227">
        <v>0</v>
      </c>
      <c r="CH185" s="227">
        <v>0</v>
      </c>
      <c r="CI185" s="227">
        <v>0</v>
      </c>
    </row>
    <row r="186" spans="1:87" ht="17.25" customHeight="1" x14ac:dyDescent="0.2">
      <c r="A186" s="1220"/>
      <c r="B186" s="1225" t="s">
        <v>118</v>
      </c>
      <c r="C186" s="1226"/>
      <c r="D186" s="401">
        <f t="shared" si="29"/>
        <v>0</v>
      </c>
      <c r="E186" s="401">
        <f t="shared" si="30"/>
        <v>0</v>
      </c>
      <c r="F186" s="401">
        <f t="shared" si="30"/>
        <v>0</v>
      </c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 t="s">
        <v>194</v>
      </c>
      <c r="CG186" s="227">
        <v>0</v>
      </c>
      <c r="CH186" s="227">
        <v>0</v>
      </c>
      <c r="CI186" s="227">
        <v>0</v>
      </c>
    </row>
    <row r="187" spans="1:87" ht="15.75" customHeight="1" x14ac:dyDescent="0.2">
      <c r="A187" s="1218" t="s">
        <v>119</v>
      </c>
      <c r="B187" s="1228" t="s">
        <v>120</v>
      </c>
      <c r="C187" s="1229"/>
      <c r="D187" s="394">
        <f t="shared" si="29"/>
        <v>2</v>
      </c>
      <c r="E187" s="394">
        <f t="shared" ref="E187:F190" si="31">SUM(G187+I187+K187+M187+O187)</f>
        <v>2</v>
      </c>
      <c r="F187" s="394">
        <f t="shared" si="31"/>
        <v>0</v>
      </c>
      <c r="G187" s="20"/>
      <c r="H187" s="20"/>
      <c r="I187" s="20"/>
      <c r="J187" s="20"/>
      <c r="K187" s="20">
        <v>2</v>
      </c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5"/>
      <c r="AO187" s="97"/>
      <c r="AP187" s="51"/>
      <c r="AQ187" s="96"/>
      <c r="AR187" s="143"/>
      <c r="AS187" s="122"/>
      <c r="AT187" s="20"/>
      <c r="AU187" s="20"/>
      <c r="AV187" s="310" t="s">
        <v>194</v>
      </c>
      <c r="CG187" s="227">
        <v>0</v>
      </c>
      <c r="CI187" s="227">
        <v>0</v>
      </c>
    </row>
    <row r="188" spans="1:87" ht="20.25" customHeight="1" x14ac:dyDescent="0.2">
      <c r="A188" s="1219"/>
      <c r="B188" s="1215" t="s">
        <v>121</v>
      </c>
      <c r="C188" s="1224"/>
      <c r="D188" s="399">
        <f t="shared" si="29"/>
        <v>0</v>
      </c>
      <c r="E188" s="399">
        <f t="shared" si="31"/>
        <v>0</v>
      </c>
      <c r="F188" s="399">
        <f t="shared" si="31"/>
        <v>0</v>
      </c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 t="s">
        <v>194</v>
      </c>
      <c r="CG188" s="227">
        <v>0</v>
      </c>
      <c r="CI188" s="227">
        <v>0</v>
      </c>
    </row>
    <row r="189" spans="1:87" ht="22.5" customHeight="1" x14ac:dyDescent="0.2">
      <c r="A189" s="1219"/>
      <c r="B189" s="1215" t="s">
        <v>122</v>
      </c>
      <c r="C189" s="1224"/>
      <c r="D189" s="399">
        <f t="shared" si="29"/>
        <v>0</v>
      </c>
      <c r="E189" s="399">
        <f t="shared" si="31"/>
        <v>0</v>
      </c>
      <c r="F189" s="399">
        <f t="shared" si="31"/>
        <v>0</v>
      </c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 t="s">
        <v>194</v>
      </c>
      <c r="CG189" s="227">
        <v>0</v>
      </c>
      <c r="CI189" s="227">
        <v>0</v>
      </c>
    </row>
    <row r="190" spans="1:87" ht="32.25" customHeight="1" x14ac:dyDescent="0.2">
      <c r="A190" s="1227"/>
      <c r="B190" s="1230" t="s">
        <v>123</v>
      </c>
      <c r="C190" s="1231"/>
      <c r="D190" s="397">
        <f t="shared" si="29"/>
        <v>2</v>
      </c>
      <c r="E190" s="397">
        <f t="shared" si="31"/>
        <v>0</v>
      </c>
      <c r="F190" s="397">
        <f t="shared" si="31"/>
        <v>2</v>
      </c>
      <c r="G190" s="27"/>
      <c r="H190" s="27"/>
      <c r="I190" s="27"/>
      <c r="J190" s="27">
        <v>1</v>
      </c>
      <c r="K190" s="27"/>
      <c r="L190" s="27"/>
      <c r="M190" s="27"/>
      <c r="N190" s="27">
        <v>1</v>
      </c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/>
      <c r="AU190" s="27"/>
      <c r="AV190" s="310" t="s">
        <v>194</v>
      </c>
      <c r="CG190" s="227">
        <v>0</v>
      </c>
      <c r="CI190" s="227">
        <v>0</v>
      </c>
    </row>
    <row r="191" spans="1:87" x14ac:dyDescent="0.2">
      <c r="A191" s="1206" t="s">
        <v>124</v>
      </c>
      <c r="B191" s="1206"/>
      <c r="C191" s="1207"/>
      <c r="D191" s="406">
        <f t="shared" si="29"/>
        <v>0</v>
      </c>
      <c r="E191" s="406">
        <f t="shared" ref="E191:E199" si="32">SUM(G191+I191+K191+M191+O191+Q191+S191+U191+W191+Y191+AA191+AC191+AE191+AG191+AI191+AK191+AM191)</f>
        <v>0</v>
      </c>
      <c r="F191" s="406">
        <f t="shared" ref="F191:F199" si="33">SUM(H191+J191+L191+N191+P191+R191+T191+V191+X191+Z191+AB191+AD191+AF191+AH191+AJ191+AL191+AN191)</f>
        <v>0</v>
      </c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/>
      <c r="AU191" s="166"/>
      <c r="AV191" s="310" t="s">
        <v>194</v>
      </c>
      <c r="CG191" s="227">
        <v>0</v>
      </c>
      <c r="CH191" s="227">
        <v>0</v>
      </c>
      <c r="CI191" s="227">
        <v>0</v>
      </c>
    </row>
    <row r="192" spans="1:87" x14ac:dyDescent="0.2">
      <c r="A192" s="1164" t="s">
        <v>253</v>
      </c>
      <c r="B192" s="1208" t="s">
        <v>254</v>
      </c>
      <c r="C192" s="1209"/>
      <c r="D192" s="394">
        <f t="shared" si="29"/>
        <v>0</v>
      </c>
      <c r="E192" s="394">
        <f t="shared" si="32"/>
        <v>0</v>
      </c>
      <c r="F192" s="394">
        <f t="shared" si="33"/>
        <v>0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 t="s">
        <v>194</v>
      </c>
      <c r="CI192" s="227">
        <v>0</v>
      </c>
    </row>
    <row r="193" spans="1:87" x14ac:dyDescent="0.2">
      <c r="A193" s="1165"/>
      <c r="B193" s="1210" t="s">
        <v>255</v>
      </c>
      <c r="C193" s="1211"/>
      <c r="D193" s="398">
        <f t="shared" si="29"/>
        <v>0</v>
      </c>
      <c r="E193" s="398">
        <f t="shared" si="32"/>
        <v>0</v>
      </c>
      <c r="F193" s="398">
        <f t="shared" si="33"/>
        <v>0</v>
      </c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 t="s">
        <v>194</v>
      </c>
      <c r="CI193" s="227">
        <v>0</v>
      </c>
    </row>
    <row r="194" spans="1:87" x14ac:dyDescent="0.2">
      <c r="A194" s="1166"/>
      <c r="B194" s="1212" t="s">
        <v>256</v>
      </c>
      <c r="C194" s="1213"/>
      <c r="D194" s="395">
        <f t="shared" si="29"/>
        <v>0</v>
      </c>
      <c r="E194" s="395">
        <f t="shared" si="32"/>
        <v>0</v>
      </c>
      <c r="F194" s="395">
        <f t="shared" si="33"/>
        <v>0</v>
      </c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 t="s">
        <v>194</v>
      </c>
      <c r="CI194" s="227">
        <v>0</v>
      </c>
    </row>
    <row r="195" spans="1:87" x14ac:dyDescent="0.2">
      <c r="A195" s="1214" t="s">
        <v>125</v>
      </c>
      <c r="B195" s="1214"/>
      <c r="C195" s="1214"/>
      <c r="D195" s="398">
        <f t="shared" si="29"/>
        <v>0</v>
      </c>
      <c r="E195" s="398">
        <f t="shared" si="32"/>
        <v>0</v>
      </c>
      <c r="F195" s="398">
        <f t="shared" si="33"/>
        <v>0</v>
      </c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 t="s">
        <v>194</v>
      </c>
      <c r="CG195" s="227">
        <v>0</v>
      </c>
      <c r="CH195" s="227">
        <v>0</v>
      </c>
      <c r="CI195" s="227">
        <v>0</v>
      </c>
    </row>
    <row r="196" spans="1:87" x14ac:dyDescent="0.2">
      <c r="A196" s="1215" t="s">
        <v>126</v>
      </c>
      <c r="B196" s="1215"/>
      <c r="C196" s="1215"/>
      <c r="D196" s="399">
        <f t="shared" si="29"/>
        <v>0</v>
      </c>
      <c r="E196" s="399">
        <f t="shared" si="32"/>
        <v>0</v>
      </c>
      <c r="F196" s="399">
        <f t="shared" si="33"/>
        <v>0</v>
      </c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 t="s">
        <v>194</v>
      </c>
      <c r="CG196" s="227">
        <v>0</v>
      </c>
      <c r="CH196" s="227">
        <v>0</v>
      </c>
      <c r="CI196" s="227">
        <v>0</v>
      </c>
    </row>
    <row r="197" spans="1:87" x14ac:dyDescent="0.2">
      <c r="A197" s="1215" t="s">
        <v>127</v>
      </c>
      <c r="B197" s="1215"/>
      <c r="C197" s="1215"/>
      <c r="D197" s="399">
        <f t="shared" si="29"/>
        <v>5</v>
      </c>
      <c r="E197" s="399">
        <f t="shared" si="32"/>
        <v>2</v>
      </c>
      <c r="F197" s="399">
        <f t="shared" si="33"/>
        <v>3</v>
      </c>
      <c r="G197" s="24">
        <v>2</v>
      </c>
      <c r="H197" s="24">
        <v>3</v>
      </c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/>
      <c r="AU197" s="24"/>
      <c r="AV197" s="310" t="s">
        <v>194</v>
      </c>
      <c r="CG197" s="227">
        <v>0</v>
      </c>
      <c r="CH197" s="227">
        <v>0</v>
      </c>
      <c r="CI197" s="227">
        <v>0</v>
      </c>
    </row>
    <row r="198" spans="1:87" x14ac:dyDescent="0.2">
      <c r="A198" s="1215" t="s">
        <v>128</v>
      </c>
      <c r="B198" s="1215"/>
      <c r="C198" s="1215"/>
      <c r="D198" s="399">
        <f t="shared" si="29"/>
        <v>1</v>
      </c>
      <c r="E198" s="399">
        <f t="shared" si="32"/>
        <v>1</v>
      </c>
      <c r="F198" s="399">
        <f t="shared" si="33"/>
        <v>0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>
        <v>1</v>
      </c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/>
      <c r="AU198" s="24"/>
      <c r="AV198" s="310" t="s">
        <v>194</v>
      </c>
      <c r="CG198" s="227">
        <v>0</v>
      </c>
      <c r="CH198" s="227">
        <v>0</v>
      </c>
      <c r="CI198" s="227">
        <v>0</v>
      </c>
    </row>
    <row r="199" spans="1:87" x14ac:dyDescent="0.2">
      <c r="A199" s="1210" t="s">
        <v>129</v>
      </c>
      <c r="B199" s="1284"/>
      <c r="C199" s="1211"/>
      <c r="D199" s="399">
        <f t="shared" si="29"/>
        <v>0</v>
      </c>
      <c r="E199" s="399">
        <f t="shared" si="32"/>
        <v>0</v>
      </c>
      <c r="F199" s="399">
        <f t="shared" si="33"/>
        <v>0</v>
      </c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 t="s">
        <v>194</v>
      </c>
      <c r="CG199" s="227">
        <v>0</v>
      </c>
      <c r="CH199" s="227">
        <v>0</v>
      </c>
      <c r="CI199" s="227">
        <v>0</v>
      </c>
    </row>
    <row r="200" spans="1:87" x14ac:dyDescent="0.2">
      <c r="A200" s="1212" t="s">
        <v>183</v>
      </c>
      <c r="B200" s="1285"/>
      <c r="C200" s="1213"/>
      <c r="D200" s="408">
        <f t="shared" si="29"/>
        <v>0</v>
      </c>
      <c r="E200" s="408">
        <f>SUM(G200+I200+K200+M200+O200+Q200+S200+U200+W200+Y200+AA200+AC200+AE200+AG200+AI200+AK1200+AM200)</f>
        <v>0</v>
      </c>
      <c r="F200" s="408">
        <f>SUM(H200+J200+L200+N200+P200+R200+T200+V200+X200+Z200+AB200+AD200+AF200+AH200+AJ200+AL200+AN200)</f>
        <v>0</v>
      </c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71"/>
      <c r="AO200" s="185"/>
      <c r="AP200" s="86"/>
      <c r="AQ200" s="193"/>
      <c r="AR200" s="415"/>
      <c r="AS200" s="410"/>
      <c r="AT200" s="36"/>
      <c r="AU200" s="36"/>
      <c r="AV200" s="310" t="s">
        <v>194</v>
      </c>
      <c r="CI200" s="227">
        <v>0</v>
      </c>
    </row>
    <row r="201" spans="1:87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</row>
    <row r="202" spans="1:87" ht="14.25" customHeight="1" x14ac:dyDescent="0.2">
      <c r="A202" s="1146" t="s">
        <v>32</v>
      </c>
      <c r="B202" s="1148"/>
      <c r="C202" s="1277" t="s">
        <v>33</v>
      </c>
      <c r="D202" s="1277"/>
      <c r="E202" s="1277"/>
      <c r="F202" s="1190" t="s">
        <v>133</v>
      </c>
      <c r="G202" s="1191"/>
      <c r="H202" s="1190" t="s">
        <v>134</v>
      </c>
      <c r="I202" s="1191"/>
      <c r="J202" s="1190" t="s">
        <v>135</v>
      </c>
      <c r="K202" s="1191"/>
      <c r="L202" s="1190" t="s">
        <v>136</v>
      </c>
      <c r="M202" s="1191"/>
      <c r="N202" s="1190" t="s">
        <v>137</v>
      </c>
      <c r="O202" s="1191"/>
      <c r="P202" s="1190" t="s">
        <v>138</v>
      </c>
      <c r="Q202" s="1191"/>
      <c r="R202" s="1190" t="s">
        <v>139</v>
      </c>
      <c r="S202" s="1191"/>
      <c r="T202" s="1190" t="s">
        <v>140</v>
      </c>
      <c r="U202" s="1191"/>
      <c r="V202" s="1190" t="s">
        <v>141</v>
      </c>
      <c r="W202" s="1191"/>
      <c r="X202" s="1190" t="s">
        <v>142</v>
      </c>
      <c r="Y202" s="1191"/>
      <c r="Z202" s="1190" t="s">
        <v>143</v>
      </c>
      <c r="AA202" s="1191"/>
      <c r="AB202" s="1190" t="s">
        <v>144</v>
      </c>
      <c r="AC202" s="1191"/>
      <c r="AD202" s="1190" t="s">
        <v>145</v>
      </c>
      <c r="AE202" s="1191"/>
      <c r="AF202" s="1190" t="s">
        <v>146</v>
      </c>
      <c r="AG202" s="1191"/>
      <c r="AH202" s="1190" t="s">
        <v>147</v>
      </c>
      <c r="AI202" s="1191"/>
      <c r="AJ202" s="1190" t="s">
        <v>148</v>
      </c>
      <c r="AK202" s="1191"/>
      <c r="AL202" s="152"/>
      <c r="AM202" s="152"/>
      <c r="AN202" s="152"/>
      <c r="AO202" s="153"/>
      <c r="AP202" s="152"/>
      <c r="AQ202" s="152"/>
      <c r="AR202" s="152"/>
      <c r="AS202" s="152"/>
      <c r="AT202" s="152"/>
    </row>
    <row r="203" spans="1:87" x14ac:dyDescent="0.2">
      <c r="A203" s="1149"/>
      <c r="B203" s="1151"/>
      <c r="C203" s="203" t="s">
        <v>149</v>
      </c>
      <c r="D203" s="203" t="s">
        <v>30</v>
      </c>
      <c r="E203" s="210" t="s">
        <v>48</v>
      </c>
      <c r="F203" s="204" t="s">
        <v>30</v>
      </c>
      <c r="G203" s="204" t="s">
        <v>48</v>
      </c>
      <c r="H203" s="204" t="s">
        <v>30</v>
      </c>
      <c r="I203" s="204" t="s">
        <v>48</v>
      </c>
      <c r="J203" s="204" t="s">
        <v>30</v>
      </c>
      <c r="K203" s="204" t="s">
        <v>48</v>
      </c>
      <c r="L203" s="204" t="s">
        <v>30</v>
      </c>
      <c r="M203" s="204" t="s">
        <v>48</v>
      </c>
      <c r="N203" s="204" t="s">
        <v>30</v>
      </c>
      <c r="O203" s="204" t="s">
        <v>48</v>
      </c>
      <c r="P203" s="204" t="s">
        <v>30</v>
      </c>
      <c r="Q203" s="204" t="s">
        <v>48</v>
      </c>
      <c r="R203" s="204" t="s">
        <v>30</v>
      </c>
      <c r="S203" s="204" t="s">
        <v>48</v>
      </c>
      <c r="T203" s="204" t="s">
        <v>30</v>
      </c>
      <c r="U203" s="204" t="s">
        <v>48</v>
      </c>
      <c r="V203" s="204" t="s">
        <v>30</v>
      </c>
      <c r="W203" s="204" t="s">
        <v>48</v>
      </c>
      <c r="X203" s="204" t="s">
        <v>30</v>
      </c>
      <c r="Y203" s="204" t="s">
        <v>48</v>
      </c>
      <c r="Z203" s="204" t="s">
        <v>30</v>
      </c>
      <c r="AA203" s="204" t="s">
        <v>48</v>
      </c>
      <c r="AB203" s="204" t="s">
        <v>30</v>
      </c>
      <c r="AC203" s="204" t="s">
        <v>48</v>
      </c>
      <c r="AD203" s="204" t="s">
        <v>30</v>
      </c>
      <c r="AE203" s="204" t="s">
        <v>48</v>
      </c>
      <c r="AF203" s="204" t="s">
        <v>30</v>
      </c>
      <c r="AG203" s="204" t="s">
        <v>48</v>
      </c>
      <c r="AH203" s="204" t="s">
        <v>30</v>
      </c>
      <c r="AI203" s="204" t="s">
        <v>48</v>
      </c>
      <c r="AJ203" s="204" t="s">
        <v>30</v>
      </c>
      <c r="AK203" s="20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</row>
    <row r="204" spans="1:87" x14ac:dyDescent="0.2">
      <c r="A204" s="1143" t="s">
        <v>260</v>
      </c>
      <c r="B204" s="417" t="s">
        <v>242</v>
      </c>
      <c r="C204" s="267">
        <f>SUM(D204+E204)</f>
        <v>0</v>
      </c>
      <c r="D204" s="267">
        <f>SUM(F204+H204+J204+L204+N204+P204+R204+T204+V204+X204+Z204+AB204+AD204+AF204+AH204+AJ204)</f>
        <v>0</v>
      </c>
      <c r="E204" s="267">
        <f>SUM(G204+I204+K204+M204+O204+Q204+S204+U204+W204+Y204+AA204+AC204+AE204+AG204+AI204+AK204)</f>
        <v>0</v>
      </c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</row>
    <row r="205" spans="1:87" x14ac:dyDescent="0.2">
      <c r="A205" s="1145"/>
      <c r="B205" s="417" t="s">
        <v>77</v>
      </c>
      <c r="C205" s="267">
        <f>SUM(D205+E205)</f>
        <v>0</v>
      </c>
      <c r="D205" s="267">
        <f>SUM(F205+H205+J205+L205+N205+P205+R205+T205+V205+X205+Z205+AB205+AD205+AF205+AH205+AJ205)</f>
        <v>0</v>
      </c>
      <c r="E205" s="267">
        <f>SUM(G205+I205+K205+M205+O205+Q205+S205+U205+W205+Y205+AA205+AC205+AE205+AG205+AI205+AK205)</f>
        <v>0</v>
      </c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</row>
    <row r="206" spans="1:87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</row>
    <row r="207" spans="1:87" ht="14.25" customHeight="1" x14ac:dyDescent="0.2">
      <c r="A207" s="1192" t="s">
        <v>150</v>
      </c>
      <c r="B207" s="1195" t="s">
        <v>151</v>
      </c>
      <c r="C207" s="1329" t="s">
        <v>4</v>
      </c>
      <c r="D207" s="1330"/>
      <c r="E207" s="1331"/>
      <c r="F207" s="1198" t="s">
        <v>152</v>
      </c>
      <c r="G207" s="1199"/>
      <c r="H207" s="1199"/>
      <c r="I207" s="1199"/>
      <c r="J207" s="1199"/>
      <c r="K207" s="1199"/>
      <c r="L207" s="1199"/>
      <c r="M207" s="1199"/>
      <c r="N207" s="1199"/>
      <c r="O207" s="1199"/>
      <c r="P207" s="1199"/>
      <c r="Q207" s="1199"/>
      <c r="R207" s="1199"/>
      <c r="S207" s="1199"/>
      <c r="T207" s="1199"/>
      <c r="U207" s="1199"/>
      <c r="V207" s="1199"/>
      <c r="W207" s="1199"/>
      <c r="X207" s="1199"/>
      <c r="Y207" s="1199"/>
      <c r="Z207" s="1199"/>
      <c r="AA207" s="1199"/>
      <c r="AB207" s="1199"/>
      <c r="AC207" s="1199"/>
      <c r="AD207" s="1199"/>
      <c r="AE207" s="1199"/>
      <c r="AF207" s="1199"/>
      <c r="AG207" s="1199"/>
      <c r="AH207" s="1199"/>
      <c r="AI207" s="1199"/>
      <c r="AJ207" s="1199"/>
      <c r="AK207" s="1200"/>
      <c r="AL207" s="1185" t="s">
        <v>262</v>
      </c>
      <c r="AM207" s="2"/>
      <c r="AN207" s="2"/>
      <c r="AO207" s="2"/>
      <c r="AP207" s="2"/>
      <c r="AQ207" s="2"/>
      <c r="AR207" s="2"/>
      <c r="AS207" s="2"/>
      <c r="AT207" s="2"/>
    </row>
    <row r="208" spans="1:87" x14ac:dyDescent="0.2">
      <c r="A208" s="1193"/>
      <c r="B208" s="1196"/>
      <c r="C208" s="1332"/>
      <c r="D208" s="1333"/>
      <c r="E208" s="1189"/>
      <c r="F208" s="1204" t="s">
        <v>100</v>
      </c>
      <c r="G208" s="1205"/>
      <c r="H208" s="1198" t="s">
        <v>101</v>
      </c>
      <c r="I208" s="1200"/>
      <c r="J208" s="1198" t="s">
        <v>57</v>
      </c>
      <c r="K208" s="1200"/>
      <c r="L208" s="1198" t="s">
        <v>8</v>
      </c>
      <c r="M208" s="1200"/>
      <c r="N208" s="1190" t="s">
        <v>9</v>
      </c>
      <c r="O208" s="1191"/>
      <c r="P208" s="1190" t="s">
        <v>10</v>
      </c>
      <c r="Q208" s="1191"/>
      <c r="R208" s="1190" t="s">
        <v>11</v>
      </c>
      <c r="S208" s="1191"/>
      <c r="T208" s="1190" t="s">
        <v>12</v>
      </c>
      <c r="U208" s="1191"/>
      <c r="V208" s="1190" t="s">
        <v>13</v>
      </c>
      <c r="W208" s="1191"/>
      <c r="X208" s="1190" t="s">
        <v>14</v>
      </c>
      <c r="Y208" s="1191"/>
      <c r="Z208" s="1190" t="s">
        <v>153</v>
      </c>
      <c r="AA208" s="1191"/>
      <c r="AB208" s="1190" t="s">
        <v>154</v>
      </c>
      <c r="AC208" s="1191"/>
      <c r="AD208" s="1190" t="s">
        <v>155</v>
      </c>
      <c r="AE208" s="1191"/>
      <c r="AF208" s="1190" t="s">
        <v>156</v>
      </c>
      <c r="AG208" s="1191"/>
      <c r="AH208" s="1190" t="s">
        <v>157</v>
      </c>
      <c r="AI208" s="1191"/>
      <c r="AJ208" s="1171" t="s">
        <v>158</v>
      </c>
      <c r="AK208" s="1172"/>
      <c r="AL208" s="1186"/>
      <c r="AM208" s="2"/>
      <c r="AN208" s="2"/>
      <c r="AO208" s="2"/>
      <c r="AP208" s="2"/>
      <c r="AQ208" s="2"/>
      <c r="AR208" s="2"/>
      <c r="AS208" s="2"/>
      <c r="AT208" s="2"/>
    </row>
    <row r="209" spans="1:88" x14ac:dyDescent="0.2">
      <c r="A209" s="1194"/>
      <c r="B209" s="1197"/>
      <c r="C209" s="418" t="s">
        <v>149</v>
      </c>
      <c r="D209" s="418" t="s">
        <v>30</v>
      </c>
      <c r="E209" s="201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187"/>
      <c r="AM209" s="2"/>
      <c r="AN209" s="2"/>
      <c r="AO209" s="2"/>
      <c r="AP209" s="2"/>
      <c r="AQ209" s="2"/>
      <c r="AR209" s="2"/>
      <c r="AS209" s="2"/>
      <c r="AT209" s="2"/>
    </row>
    <row r="210" spans="1:88" x14ac:dyDescent="0.2">
      <c r="A210" s="1201" t="s">
        <v>160</v>
      </c>
      <c r="B210" s="154" t="s">
        <v>34</v>
      </c>
      <c r="C210" s="420">
        <f>SUM(D210+E210)</f>
        <v>0</v>
      </c>
      <c r="D210" s="420">
        <f t="shared" ref="D210:E213" si="34">SUM(F210+H210+J210+L210+N210+P210+R210+T210+V210+X210+Z210+AB210+AD210+AF210+AH210+AJ210)</f>
        <v>0</v>
      </c>
      <c r="E210" s="327">
        <f t="shared" si="34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CG210" s="227">
        <v>0</v>
      </c>
      <c r="CH210" s="227">
        <v>0</v>
      </c>
    </row>
    <row r="211" spans="1:88" x14ac:dyDescent="0.2">
      <c r="A211" s="1202"/>
      <c r="B211" s="155" t="s">
        <v>77</v>
      </c>
      <c r="C211" s="423">
        <f>SUM(D211+E211)</f>
        <v>0</v>
      </c>
      <c r="D211" s="423">
        <f t="shared" si="34"/>
        <v>0</v>
      </c>
      <c r="E211" s="385">
        <f t="shared" si="34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CG211" s="227">
        <v>0</v>
      </c>
      <c r="CH211" s="227">
        <v>0</v>
      </c>
    </row>
    <row r="212" spans="1:88" x14ac:dyDescent="0.2">
      <c r="A212" s="1203" t="s">
        <v>161</v>
      </c>
      <c r="B212" s="156" t="s">
        <v>34</v>
      </c>
      <c r="C212" s="424">
        <f>SUM(D212+E212)</f>
        <v>0</v>
      </c>
      <c r="D212" s="424">
        <f t="shared" si="34"/>
        <v>0</v>
      </c>
      <c r="E212" s="340">
        <f t="shared" si="34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CG212" s="227">
        <v>0</v>
      </c>
      <c r="CH212" s="227">
        <v>0</v>
      </c>
    </row>
    <row r="213" spans="1:88" x14ac:dyDescent="0.2">
      <c r="A213" s="1202"/>
      <c r="B213" s="155" t="s">
        <v>77</v>
      </c>
      <c r="C213" s="423">
        <f>SUM(D213+E213)</f>
        <v>0</v>
      </c>
      <c r="D213" s="423">
        <f t="shared" si="34"/>
        <v>0</v>
      </c>
      <c r="E213" s="385">
        <f t="shared" si="34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CG213" s="227">
        <v>0</v>
      </c>
      <c r="CH213" s="227">
        <v>0</v>
      </c>
    </row>
    <row r="214" spans="1:88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</row>
    <row r="215" spans="1:88" x14ac:dyDescent="0.2">
      <c r="A215" s="1146" t="s">
        <v>162</v>
      </c>
      <c r="B215" s="1148"/>
      <c r="C215" s="1160" t="s">
        <v>163</v>
      </c>
      <c r="D215" s="1160"/>
      <c r="E215" s="1160"/>
      <c r="F215" s="1161" t="s">
        <v>164</v>
      </c>
      <c r="G215" s="1162"/>
      <c r="H215" s="1162"/>
      <c r="I215" s="1162"/>
      <c r="J215" s="1162"/>
      <c r="K215" s="1162"/>
      <c r="L215" s="1162"/>
      <c r="M215" s="1162"/>
      <c r="N215" s="1162"/>
      <c r="O215" s="1162"/>
      <c r="P215" s="1162"/>
      <c r="Q215" s="1162"/>
      <c r="R215" s="1162"/>
      <c r="S215" s="1162"/>
      <c r="T215" s="1162"/>
      <c r="U215" s="1162"/>
      <c r="V215" s="1162"/>
      <c r="W215" s="1162"/>
      <c r="X215" s="1162"/>
      <c r="Y215" s="1162"/>
      <c r="Z215" s="1162"/>
      <c r="AA215" s="1162"/>
      <c r="AB215" s="1162"/>
      <c r="AC215" s="1162"/>
      <c r="AD215" s="1162"/>
      <c r="AE215" s="1162"/>
      <c r="AF215" s="1162"/>
      <c r="AG215" s="1162"/>
      <c r="AH215" s="1162"/>
      <c r="AI215" s="1162"/>
      <c r="AJ215" s="1162"/>
      <c r="AK215" s="1162"/>
      <c r="AL215" s="1162"/>
      <c r="AM215" s="1163"/>
      <c r="AN215" s="1176" t="s">
        <v>77</v>
      </c>
      <c r="AO215" s="1177"/>
      <c r="AP215" s="1178"/>
      <c r="AQ215" s="1182" t="s">
        <v>165</v>
      </c>
      <c r="AR215" s="1185" t="s">
        <v>265</v>
      </c>
      <c r="AS215" s="1185" t="s">
        <v>187</v>
      </c>
      <c r="AT215" s="302"/>
      <c r="AU215" s="240"/>
      <c r="AV215" s="240"/>
    </row>
    <row r="216" spans="1:88" ht="14.25" customHeight="1" x14ac:dyDescent="0.2">
      <c r="A216" s="1158"/>
      <c r="B216" s="1159"/>
      <c r="C216" s="1160"/>
      <c r="D216" s="1160"/>
      <c r="E216" s="1160"/>
      <c r="F216" s="1154" t="s">
        <v>167</v>
      </c>
      <c r="G216" s="1170"/>
      <c r="H216" s="1156" t="s">
        <v>100</v>
      </c>
      <c r="I216" s="1181"/>
      <c r="J216" s="1154" t="s">
        <v>101</v>
      </c>
      <c r="K216" s="1170"/>
      <c r="L216" s="1154" t="s">
        <v>57</v>
      </c>
      <c r="M216" s="1170"/>
      <c r="N216" s="1154" t="s">
        <v>8</v>
      </c>
      <c r="O216" s="1170"/>
      <c r="P216" s="1171" t="s">
        <v>59</v>
      </c>
      <c r="Q216" s="1172"/>
      <c r="R216" s="1171" t="s">
        <v>60</v>
      </c>
      <c r="S216" s="1172"/>
      <c r="T216" s="1171" t="s">
        <v>61</v>
      </c>
      <c r="U216" s="1172"/>
      <c r="V216" s="1171" t="s">
        <v>62</v>
      </c>
      <c r="W216" s="1172"/>
      <c r="X216" s="1171" t="s">
        <v>63</v>
      </c>
      <c r="Y216" s="1172"/>
      <c r="Z216" s="1171" t="s">
        <v>64</v>
      </c>
      <c r="AA216" s="1172"/>
      <c r="AB216" s="1171" t="s">
        <v>65</v>
      </c>
      <c r="AC216" s="1172"/>
      <c r="AD216" s="1171" t="s">
        <v>66</v>
      </c>
      <c r="AE216" s="1172"/>
      <c r="AF216" s="1171" t="s">
        <v>67</v>
      </c>
      <c r="AG216" s="1172"/>
      <c r="AH216" s="1171" t="s">
        <v>68</v>
      </c>
      <c r="AI216" s="1172"/>
      <c r="AJ216" s="1171" t="s">
        <v>69</v>
      </c>
      <c r="AK216" s="1172"/>
      <c r="AL216" s="1171" t="s">
        <v>70</v>
      </c>
      <c r="AM216" s="1188"/>
      <c r="AN216" s="1182" t="s">
        <v>266</v>
      </c>
      <c r="AO216" s="1182" t="s">
        <v>267</v>
      </c>
      <c r="AP216" s="1182" t="s">
        <v>268</v>
      </c>
      <c r="AQ216" s="1183"/>
      <c r="AR216" s="1186"/>
      <c r="AS216" s="1186"/>
      <c r="AT216" s="17"/>
      <c r="AU216" s="240"/>
      <c r="AV216" s="240"/>
    </row>
    <row r="217" spans="1:88" x14ac:dyDescent="0.2">
      <c r="A217" s="1149"/>
      <c r="B217" s="1151"/>
      <c r="C217" s="203" t="s">
        <v>149</v>
      </c>
      <c r="D217" s="203" t="s">
        <v>30</v>
      </c>
      <c r="E217" s="215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189"/>
      <c r="AO217" s="1184"/>
      <c r="AP217" s="1184"/>
      <c r="AQ217" s="1184"/>
      <c r="AR217" s="1187"/>
      <c r="AS217" s="1187"/>
      <c r="AT217" s="425"/>
      <c r="AU217" s="240"/>
      <c r="AV217" s="240"/>
    </row>
    <row r="218" spans="1:88" x14ac:dyDescent="0.2">
      <c r="A218" s="1327" t="s">
        <v>168</v>
      </c>
      <c r="B218" s="1328"/>
      <c r="C218" s="426">
        <f>SUM(D218+E218)</f>
        <v>14</v>
      </c>
      <c r="D218" s="426">
        <f>SUM(F218+H218+J218+L218+N218+P218+R218+T218+V218+X218+Z218+AB218+AD218+AF218+AH218+AJ218+AL218)</f>
        <v>0</v>
      </c>
      <c r="E218" s="427">
        <f>SUM(G218+I218+K218+M218+O218+Q218+S218+U218+W218+Y218+AA218+AC218+AE218+AG218+AI218+AK218+AM218)</f>
        <v>14</v>
      </c>
      <c r="F218" s="428">
        <f>SUM(F228:F236)</f>
        <v>0</v>
      </c>
      <c r="G218" s="429">
        <f>SUM(G220:G236)</f>
        <v>1</v>
      </c>
      <c r="H218" s="428">
        <f>SUM(H228:H236)</f>
        <v>0</v>
      </c>
      <c r="I218" s="429">
        <f>SUM(I220:I236)</f>
        <v>1</v>
      </c>
      <c r="J218" s="428">
        <f>SUM(J228:J236)</f>
        <v>0</v>
      </c>
      <c r="K218" s="429">
        <f>SUM(K219:K236)</f>
        <v>0</v>
      </c>
      <c r="L218" s="428">
        <f>SUM(L228:L236)</f>
        <v>0</v>
      </c>
      <c r="M218" s="429">
        <f>SUM(M219:M236)</f>
        <v>0</v>
      </c>
      <c r="N218" s="428">
        <f>SUM(N228:N236)</f>
        <v>0</v>
      </c>
      <c r="O218" s="429">
        <f>SUM(O219:O236)</f>
        <v>2</v>
      </c>
      <c r="P218" s="428">
        <f>SUM(P228:P236)</f>
        <v>0</v>
      </c>
      <c r="Q218" s="429">
        <f>SUM(Q219:Q236)</f>
        <v>2</v>
      </c>
      <c r="R218" s="428">
        <f>SUM(R228:R236)</f>
        <v>0</v>
      </c>
      <c r="S218" s="429">
        <f>SUM(S219:S236)</f>
        <v>5</v>
      </c>
      <c r="T218" s="428">
        <f>SUM(T228:T236)</f>
        <v>0</v>
      </c>
      <c r="U218" s="429">
        <f>SUM(U219:U236)</f>
        <v>1</v>
      </c>
      <c r="V218" s="428">
        <f>SUM(V228:V236)</f>
        <v>0</v>
      </c>
      <c r="W218" s="429">
        <f>SUM(W219:W236)</f>
        <v>2</v>
      </c>
      <c r="X218" s="428">
        <f>SUM(X228:X236)</f>
        <v>0</v>
      </c>
      <c r="Y218" s="429">
        <f>SUM(Y219:Y236)</f>
        <v>0</v>
      </c>
      <c r="Z218" s="428">
        <f>SUM(Z228:Z236)</f>
        <v>0</v>
      </c>
      <c r="AA218" s="429">
        <f>SUM(AA219:AA236)</f>
        <v>0</v>
      </c>
      <c r="AB218" s="428">
        <f t="shared" ref="AB218:AM218" si="35">SUM(AB228:AB236)</f>
        <v>0</v>
      </c>
      <c r="AC218" s="429">
        <f t="shared" si="35"/>
        <v>0</v>
      </c>
      <c r="AD218" s="428">
        <f t="shared" si="35"/>
        <v>0</v>
      </c>
      <c r="AE218" s="429">
        <f t="shared" si="35"/>
        <v>0</v>
      </c>
      <c r="AF218" s="428">
        <f t="shared" si="35"/>
        <v>0</v>
      </c>
      <c r="AG218" s="429">
        <f t="shared" si="35"/>
        <v>0</v>
      </c>
      <c r="AH218" s="428">
        <f t="shared" si="35"/>
        <v>0</v>
      </c>
      <c r="AI218" s="429">
        <f t="shared" si="35"/>
        <v>0</v>
      </c>
      <c r="AJ218" s="428">
        <f t="shared" si="35"/>
        <v>0</v>
      </c>
      <c r="AK218" s="429">
        <f t="shared" si="35"/>
        <v>0</v>
      </c>
      <c r="AL218" s="428">
        <f t="shared" si="35"/>
        <v>0</v>
      </c>
      <c r="AM218" s="429">
        <f t="shared" si="35"/>
        <v>0</v>
      </c>
      <c r="AN218" s="430">
        <f t="shared" ref="AN218:AS218" si="36">SUM(AN219:AN236)</f>
        <v>0</v>
      </c>
      <c r="AO218" s="431">
        <f t="shared" si="36"/>
        <v>0</v>
      </c>
      <c r="AP218" s="431">
        <f t="shared" si="36"/>
        <v>0</v>
      </c>
      <c r="AQ218" s="431">
        <f t="shared" si="36"/>
        <v>0</v>
      </c>
      <c r="AR218" s="426">
        <f t="shared" si="36"/>
        <v>0</v>
      </c>
      <c r="AS218" s="430">
        <f t="shared" si="36"/>
        <v>0</v>
      </c>
      <c r="AT218" s="432"/>
      <c r="AU218" s="240"/>
      <c r="AV218" s="240"/>
    </row>
    <row r="219" spans="1:88" x14ac:dyDescent="0.2">
      <c r="A219" s="1334" t="s">
        <v>249</v>
      </c>
      <c r="B219" s="433" t="s">
        <v>23</v>
      </c>
      <c r="C219" s="434">
        <f t="shared" ref="C219:C227" si="37">E219</f>
        <v>0</v>
      </c>
      <c r="D219" s="435"/>
      <c r="E219" s="436">
        <f>SUM(K219+M219+O219+Q219+S219+U219+W219+Y219+AA219)</f>
        <v>0</v>
      </c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 t="s">
        <v>194</v>
      </c>
      <c r="AU219" s="240"/>
      <c r="AV219" s="240"/>
      <c r="CG219" s="227">
        <v>0</v>
      </c>
      <c r="CJ219" s="227">
        <v>0</v>
      </c>
    </row>
    <row r="220" spans="1:88" x14ac:dyDescent="0.2">
      <c r="A220" s="1334"/>
      <c r="B220" s="438" t="s">
        <v>169</v>
      </c>
      <c r="C220" s="270">
        <f t="shared" si="37"/>
        <v>0</v>
      </c>
      <c r="D220" s="435"/>
      <c r="E220" s="436">
        <f t="shared" ref="E220:E227" si="38">SUM(G220+I220+K220+M220+O220+Q220+S220+U220+W220+Y220+AA220)</f>
        <v>0</v>
      </c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 t="s">
        <v>194</v>
      </c>
      <c r="AU220" s="240"/>
      <c r="AV220" s="240"/>
      <c r="CG220" s="227">
        <v>0</v>
      </c>
      <c r="CJ220" s="227">
        <v>0</v>
      </c>
    </row>
    <row r="221" spans="1:88" x14ac:dyDescent="0.2">
      <c r="A221" s="1334"/>
      <c r="B221" s="439" t="s">
        <v>170</v>
      </c>
      <c r="C221" s="269">
        <f t="shared" si="37"/>
        <v>0</v>
      </c>
      <c r="D221" s="435"/>
      <c r="E221" s="440">
        <f t="shared" si="38"/>
        <v>0</v>
      </c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 t="s">
        <v>194</v>
      </c>
      <c r="AU221" s="240"/>
      <c r="AV221" s="240"/>
      <c r="CG221" s="227">
        <v>0</v>
      </c>
      <c r="CJ221" s="227">
        <v>0</v>
      </c>
    </row>
    <row r="222" spans="1:88" x14ac:dyDescent="0.2">
      <c r="A222" s="1334"/>
      <c r="B222" s="439" t="s">
        <v>171</v>
      </c>
      <c r="C222" s="269">
        <f t="shared" si="37"/>
        <v>0</v>
      </c>
      <c r="D222" s="435"/>
      <c r="E222" s="440">
        <f t="shared" si="38"/>
        <v>0</v>
      </c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 t="s">
        <v>194</v>
      </c>
      <c r="AU222" s="240"/>
      <c r="AV222" s="240"/>
      <c r="CG222" s="227">
        <v>0</v>
      </c>
      <c r="CJ222" s="227">
        <v>0</v>
      </c>
    </row>
    <row r="223" spans="1:88" x14ac:dyDescent="0.2">
      <c r="A223" s="1334"/>
      <c r="B223" s="439" t="s">
        <v>172</v>
      </c>
      <c r="C223" s="269">
        <f t="shared" si="37"/>
        <v>0</v>
      </c>
      <c r="D223" s="435"/>
      <c r="E223" s="440">
        <f t="shared" si="38"/>
        <v>0</v>
      </c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 t="s">
        <v>194</v>
      </c>
      <c r="AU223" s="240"/>
      <c r="AV223" s="240"/>
      <c r="CG223" s="227">
        <v>0</v>
      </c>
      <c r="CJ223" s="227">
        <v>0</v>
      </c>
    </row>
    <row r="224" spans="1:88" x14ac:dyDescent="0.2">
      <c r="A224" s="1334"/>
      <c r="B224" s="439" t="s">
        <v>173</v>
      </c>
      <c r="C224" s="269">
        <f t="shared" si="37"/>
        <v>0</v>
      </c>
      <c r="D224" s="435"/>
      <c r="E224" s="440">
        <f t="shared" si="38"/>
        <v>0</v>
      </c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 t="s">
        <v>194</v>
      </c>
      <c r="AU224" s="240"/>
      <c r="AV224" s="240"/>
      <c r="CG224" s="227">
        <v>0</v>
      </c>
      <c r="CJ224" s="227">
        <v>0</v>
      </c>
    </row>
    <row r="225" spans="1:88" x14ac:dyDescent="0.2">
      <c r="A225" s="1334"/>
      <c r="B225" s="439" t="s">
        <v>174</v>
      </c>
      <c r="C225" s="269">
        <f t="shared" si="37"/>
        <v>0</v>
      </c>
      <c r="D225" s="435"/>
      <c r="E225" s="440">
        <f t="shared" si="38"/>
        <v>0</v>
      </c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 t="s">
        <v>194</v>
      </c>
      <c r="AU225" s="240"/>
      <c r="AV225" s="240"/>
      <c r="CG225" s="227">
        <v>0</v>
      </c>
      <c r="CJ225" s="227">
        <v>0</v>
      </c>
    </row>
    <row r="226" spans="1:88" x14ac:dyDescent="0.2">
      <c r="A226" s="1334"/>
      <c r="B226" s="439" t="s">
        <v>175</v>
      </c>
      <c r="C226" s="269">
        <f t="shared" si="37"/>
        <v>0</v>
      </c>
      <c r="D226" s="435"/>
      <c r="E226" s="440">
        <f t="shared" si="38"/>
        <v>0</v>
      </c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 t="s">
        <v>194</v>
      </c>
      <c r="AU226" s="240"/>
      <c r="AV226" s="240"/>
      <c r="CG226" s="227">
        <v>0</v>
      </c>
      <c r="CJ226" s="227">
        <v>0</v>
      </c>
    </row>
    <row r="227" spans="1:88" x14ac:dyDescent="0.2">
      <c r="A227" s="1334"/>
      <c r="B227" s="441" t="s">
        <v>176</v>
      </c>
      <c r="C227" s="267">
        <f t="shared" si="37"/>
        <v>14</v>
      </c>
      <c r="D227" s="442"/>
      <c r="E227" s="443">
        <f t="shared" si="38"/>
        <v>14</v>
      </c>
      <c r="F227" s="444"/>
      <c r="G227" s="361">
        <v>1</v>
      </c>
      <c r="H227" s="444"/>
      <c r="I227" s="361">
        <v>1</v>
      </c>
      <c r="J227" s="444"/>
      <c r="K227" s="361"/>
      <c r="L227" s="444"/>
      <c r="M227" s="361"/>
      <c r="N227" s="444"/>
      <c r="O227" s="361">
        <v>2</v>
      </c>
      <c r="P227" s="444"/>
      <c r="Q227" s="361">
        <v>2</v>
      </c>
      <c r="R227" s="444"/>
      <c r="S227" s="361">
        <v>5</v>
      </c>
      <c r="T227" s="444"/>
      <c r="U227" s="361">
        <v>1</v>
      </c>
      <c r="V227" s="444"/>
      <c r="W227" s="361">
        <v>2</v>
      </c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>
        <v>0</v>
      </c>
      <c r="AR227" s="36">
        <v>0</v>
      </c>
      <c r="AS227" s="36">
        <v>0</v>
      </c>
      <c r="AT227" s="305" t="s">
        <v>194</v>
      </c>
      <c r="AU227" s="240"/>
      <c r="AV227" s="240"/>
      <c r="CG227" s="227">
        <v>0</v>
      </c>
      <c r="CJ227" s="227">
        <v>0</v>
      </c>
    </row>
    <row r="228" spans="1:88" x14ac:dyDescent="0.2">
      <c r="A228" s="1335" t="s">
        <v>269</v>
      </c>
      <c r="B228" s="433" t="s">
        <v>23</v>
      </c>
      <c r="C228" s="434">
        <f t="shared" ref="C228:C236" si="39">SUM(D228+E228)</f>
        <v>0</v>
      </c>
      <c r="D228" s="434">
        <f t="shared" ref="D228:E236" si="40">SUM(F228+H228+J228+L228+N228+P228+R228+T228+V228+X228+Z228+AB228+AD228+AF228+AH228+AJ228+AL228)</f>
        <v>0</v>
      </c>
      <c r="E228" s="436">
        <f t="shared" si="40"/>
        <v>0</v>
      </c>
      <c r="F228" s="445"/>
      <c r="G228" s="446"/>
      <c r="H228" s="447"/>
      <c r="I228" s="446"/>
      <c r="J228" s="447"/>
      <c r="K228" s="354"/>
      <c r="L228" s="445"/>
      <c r="M228" s="446"/>
      <c r="N228" s="447"/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/>
      <c r="AR228" s="51"/>
      <c r="AS228" s="51"/>
      <c r="AT228" s="307" t="s">
        <v>194</v>
      </c>
      <c r="AU228" s="240"/>
      <c r="AV228" s="240"/>
      <c r="CG228" s="227">
        <v>0</v>
      </c>
      <c r="CJ228" s="227">
        <v>0</v>
      </c>
    </row>
    <row r="229" spans="1:88" x14ac:dyDescent="0.2">
      <c r="A229" s="1336"/>
      <c r="B229" s="438" t="s">
        <v>169</v>
      </c>
      <c r="C229" s="270">
        <f t="shared" si="39"/>
        <v>0</v>
      </c>
      <c r="D229" s="270">
        <f t="shared" si="40"/>
        <v>0</v>
      </c>
      <c r="E229" s="436">
        <f t="shared" si="40"/>
        <v>0</v>
      </c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 t="s">
        <v>194</v>
      </c>
      <c r="AU229" s="240"/>
      <c r="AV229" s="240"/>
      <c r="CG229" s="227">
        <v>0</v>
      </c>
      <c r="CJ229" s="227">
        <v>0</v>
      </c>
    </row>
    <row r="230" spans="1:88" x14ac:dyDescent="0.2">
      <c r="A230" s="1336"/>
      <c r="B230" s="439" t="s">
        <v>170</v>
      </c>
      <c r="C230" s="269">
        <f t="shared" si="39"/>
        <v>0</v>
      </c>
      <c r="D230" s="269">
        <f t="shared" si="40"/>
        <v>0</v>
      </c>
      <c r="E230" s="440">
        <f t="shared" si="40"/>
        <v>0</v>
      </c>
      <c r="F230" s="23"/>
      <c r="G230" s="243"/>
      <c r="H230" s="23"/>
      <c r="I230" s="243"/>
      <c r="J230" s="23"/>
      <c r="K230" s="243"/>
      <c r="L230" s="23"/>
      <c r="M230" s="243"/>
      <c r="N230" s="23"/>
      <c r="O230" s="451"/>
      <c r="P230" s="23"/>
      <c r="Q230" s="243"/>
      <c r="R230" s="384"/>
      <c r="S230" s="451"/>
      <c r="T230" s="23"/>
      <c r="U230" s="243"/>
      <c r="V230" s="384"/>
      <c r="W230" s="451"/>
      <c r="X230" s="23"/>
      <c r="Y230" s="243"/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/>
      <c r="AR230" s="24"/>
      <c r="AS230" s="24"/>
      <c r="AT230" s="307" t="s">
        <v>194</v>
      </c>
      <c r="AU230" s="240"/>
      <c r="AV230" s="240"/>
      <c r="CG230" s="227">
        <v>0</v>
      </c>
      <c r="CJ230" s="227">
        <v>0</v>
      </c>
    </row>
    <row r="231" spans="1:88" x14ac:dyDescent="0.2">
      <c r="A231" s="1336"/>
      <c r="B231" s="439" t="s">
        <v>171</v>
      </c>
      <c r="C231" s="269">
        <f t="shared" si="39"/>
        <v>0</v>
      </c>
      <c r="D231" s="269">
        <f t="shared" si="40"/>
        <v>0</v>
      </c>
      <c r="E231" s="440">
        <f t="shared" si="40"/>
        <v>0</v>
      </c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 t="s">
        <v>194</v>
      </c>
      <c r="AU231" s="240"/>
      <c r="AV231" s="240"/>
      <c r="CG231" s="227">
        <v>0</v>
      </c>
      <c r="CJ231" s="227">
        <v>0</v>
      </c>
    </row>
    <row r="232" spans="1:88" x14ac:dyDescent="0.2">
      <c r="A232" s="1336"/>
      <c r="B232" s="439" t="s">
        <v>172</v>
      </c>
      <c r="C232" s="269">
        <f t="shared" si="39"/>
        <v>0</v>
      </c>
      <c r="D232" s="269">
        <f t="shared" si="40"/>
        <v>0</v>
      </c>
      <c r="E232" s="440">
        <f t="shared" si="40"/>
        <v>0</v>
      </c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 t="s">
        <v>194</v>
      </c>
      <c r="AU232" s="240"/>
      <c r="AV232" s="240"/>
      <c r="CG232" s="227">
        <v>0</v>
      </c>
      <c r="CJ232" s="227">
        <v>0</v>
      </c>
    </row>
    <row r="233" spans="1:88" x14ac:dyDescent="0.2">
      <c r="A233" s="1336"/>
      <c r="B233" s="439" t="s">
        <v>173</v>
      </c>
      <c r="C233" s="269">
        <f t="shared" si="39"/>
        <v>0</v>
      </c>
      <c r="D233" s="269">
        <f t="shared" si="40"/>
        <v>0</v>
      </c>
      <c r="E233" s="440">
        <f t="shared" si="40"/>
        <v>0</v>
      </c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 t="s">
        <v>194</v>
      </c>
      <c r="AU233" s="240"/>
      <c r="AV233" s="240"/>
      <c r="CG233" s="227">
        <v>0</v>
      </c>
      <c r="CJ233" s="227">
        <v>0</v>
      </c>
    </row>
    <row r="234" spans="1:88" x14ac:dyDescent="0.2">
      <c r="A234" s="1336"/>
      <c r="B234" s="439" t="s">
        <v>174</v>
      </c>
      <c r="C234" s="269">
        <f t="shared" si="39"/>
        <v>0</v>
      </c>
      <c r="D234" s="269">
        <f t="shared" si="40"/>
        <v>0</v>
      </c>
      <c r="E234" s="440">
        <f t="shared" si="40"/>
        <v>0</v>
      </c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 t="s">
        <v>194</v>
      </c>
      <c r="AU234" s="240"/>
      <c r="AV234" s="240"/>
      <c r="CG234" s="227">
        <v>0</v>
      </c>
      <c r="CJ234" s="227">
        <v>0</v>
      </c>
    </row>
    <row r="235" spans="1:88" x14ac:dyDescent="0.2">
      <c r="A235" s="1336"/>
      <c r="B235" s="439" t="s">
        <v>175</v>
      </c>
      <c r="C235" s="269">
        <f t="shared" si="39"/>
        <v>0</v>
      </c>
      <c r="D235" s="269">
        <f t="shared" si="40"/>
        <v>0</v>
      </c>
      <c r="E235" s="440">
        <f t="shared" si="40"/>
        <v>0</v>
      </c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 t="s">
        <v>194</v>
      </c>
      <c r="AU235" s="240"/>
      <c r="AV235" s="240"/>
      <c r="CG235" s="227">
        <v>0</v>
      </c>
      <c r="CJ235" s="227">
        <v>0</v>
      </c>
    </row>
    <row r="236" spans="1:88" x14ac:dyDescent="0.2">
      <c r="A236" s="1337"/>
      <c r="B236" s="441" t="s">
        <v>176</v>
      </c>
      <c r="C236" s="267">
        <f t="shared" si="39"/>
        <v>0</v>
      </c>
      <c r="D236" s="267">
        <f t="shared" si="40"/>
        <v>0</v>
      </c>
      <c r="E236" s="443">
        <f t="shared" si="40"/>
        <v>0</v>
      </c>
      <c r="F236" s="68"/>
      <c r="G236" s="361"/>
      <c r="H236" s="68"/>
      <c r="I236" s="361"/>
      <c r="J236" s="68"/>
      <c r="K236" s="361"/>
      <c r="L236" s="68"/>
      <c r="M236" s="361"/>
      <c r="N236" s="68"/>
      <c r="O236" s="452"/>
      <c r="P236" s="68"/>
      <c r="Q236" s="361"/>
      <c r="R236" s="360"/>
      <c r="S236" s="452"/>
      <c r="T236" s="68"/>
      <c r="U236" s="361"/>
      <c r="V236" s="360"/>
      <c r="W236" s="452"/>
      <c r="X236" s="68"/>
      <c r="Y236" s="361"/>
      <c r="Z236" s="360"/>
      <c r="AA236" s="452"/>
      <c r="AB236" s="68"/>
      <c r="AC236" s="361"/>
      <c r="AD236" s="360"/>
      <c r="AE236" s="452"/>
      <c r="AF236" s="68"/>
      <c r="AG236" s="361"/>
      <c r="AH236" s="360"/>
      <c r="AI236" s="452"/>
      <c r="AJ236" s="68"/>
      <c r="AK236" s="361"/>
      <c r="AL236" s="360"/>
      <c r="AM236" s="452"/>
      <c r="AN236" s="36"/>
      <c r="AO236" s="36"/>
      <c r="AP236" s="36"/>
      <c r="AQ236" s="36"/>
      <c r="AR236" s="36"/>
      <c r="AS236" s="36"/>
      <c r="AT236" s="305" t="s">
        <v>194</v>
      </c>
      <c r="AU236" s="240"/>
      <c r="AV236" s="240"/>
      <c r="CG236" s="227">
        <v>0</v>
      </c>
      <c r="CJ236" s="227">
        <v>0</v>
      </c>
    </row>
    <row r="237" spans="1:88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</row>
    <row r="238" spans="1:88" ht="14.25" customHeight="1" x14ac:dyDescent="0.2">
      <c r="A238" s="1146" t="s">
        <v>32</v>
      </c>
      <c r="B238" s="1148"/>
      <c r="C238" s="1338" t="s">
        <v>163</v>
      </c>
      <c r="D238" s="1339"/>
      <c r="E238" s="1340"/>
      <c r="F238" s="1161" t="s">
        <v>177</v>
      </c>
      <c r="G238" s="1162"/>
      <c r="H238" s="1162"/>
      <c r="I238" s="1162"/>
      <c r="J238" s="1162"/>
      <c r="K238" s="1162"/>
      <c r="L238" s="1162"/>
      <c r="M238" s="1162"/>
      <c r="N238" s="1162"/>
      <c r="O238" s="1162"/>
      <c r="P238" s="1162"/>
      <c r="Q238" s="1162"/>
      <c r="R238" s="1162"/>
      <c r="S238" s="1162"/>
      <c r="T238" s="1162"/>
      <c r="U238" s="1162"/>
      <c r="V238" s="1162"/>
      <c r="W238" s="1162"/>
      <c r="X238" s="1162"/>
      <c r="Y238" s="1162"/>
      <c r="Z238" s="1162"/>
      <c r="AA238" s="1162"/>
      <c r="AB238" s="1162"/>
      <c r="AC238" s="1162"/>
      <c r="AD238" s="1162"/>
      <c r="AE238" s="1162"/>
      <c r="AF238" s="1162"/>
      <c r="AG238" s="1162"/>
      <c r="AH238" s="1162"/>
      <c r="AI238" s="1162"/>
      <c r="AJ238" s="1162"/>
      <c r="AK238" s="1162"/>
      <c r="AL238" s="1162"/>
      <c r="AM238" s="1162"/>
      <c r="AN238" s="1162"/>
      <c r="AO238" s="1344"/>
      <c r="AP238" s="1173" t="s">
        <v>249</v>
      </c>
      <c r="AQ238" s="1164" t="s">
        <v>165</v>
      </c>
      <c r="AR238" s="1164" t="s">
        <v>265</v>
      </c>
      <c r="AS238" s="1164" t="s">
        <v>187</v>
      </c>
      <c r="AT238" s="4"/>
      <c r="AU238" s="234"/>
      <c r="AV238" s="234"/>
    </row>
    <row r="239" spans="1:88" x14ac:dyDescent="0.2">
      <c r="A239" s="1158"/>
      <c r="B239" s="1159"/>
      <c r="C239" s="1341"/>
      <c r="D239" s="1342"/>
      <c r="E239" s="1343"/>
      <c r="F239" s="1154" t="s">
        <v>178</v>
      </c>
      <c r="G239" s="1170"/>
      <c r="H239" s="1154" t="s">
        <v>179</v>
      </c>
      <c r="I239" s="1170"/>
      <c r="J239" s="1156" t="s">
        <v>180</v>
      </c>
      <c r="K239" s="1181"/>
      <c r="L239" s="1154" t="s">
        <v>101</v>
      </c>
      <c r="M239" s="1170"/>
      <c r="N239" s="1154" t="s">
        <v>57</v>
      </c>
      <c r="O239" s="1170"/>
      <c r="P239" s="1154" t="s">
        <v>8</v>
      </c>
      <c r="Q239" s="1170"/>
      <c r="R239" s="1171" t="s">
        <v>59</v>
      </c>
      <c r="S239" s="1172"/>
      <c r="T239" s="1171" t="s">
        <v>60</v>
      </c>
      <c r="U239" s="1172"/>
      <c r="V239" s="1171" t="s">
        <v>61</v>
      </c>
      <c r="W239" s="1172"/>
      <c r="X239" s="1171" t="s">
        <v>62</v>
      </c>
      <c r="Y239" s="1172"/>
      <c r="Z239" s="1171" t="s">
        <v>63</v>
      </c>
      <c r="AA239" s="1172"/>
      <c r="AB239" s="1171" t="s">
        <v>64</v>
      </c>
      <c r="AC239" s="1172"/>
      <c r="AD239" s="1171" t="s">
        <v>65</v>
      </c>
      <c r="AE239" s="1172"/>
      <c r="AF239" s="1171" t="s">
        <v>66</v>
      </c>
      <c r="AG239" s="1172"/>
      <c r="AH239" s="1171" t="s">
        <v>67</v>
      </c>
      <c r="AI239" s="1172"/>
      <c r="AJ239" s="1171" t="s">
        <v>68</v>
      </c>
      <c r="AK239" s="1172"/>
      <c r="AL239" s="1171" t="s">
        <v>69</v>
      </c>
      <c r="AM239" s="1172"/>
      <c r="AN239" s="1171" t="s">
        <v>70</v>
      </c>
      <c r="AO239" s="1188"/>
      <c r="AP239" s="1174"/>
      <c r="AQ239" s="1165"/>
      <c r="AR239" s="1179"/>
      <c r="AS239" s="1179"/>
      <c r="AT239" s="454"/>
      <c r="AU239" s="234"/>
      <c r="AV239" s="234"/>
    </row>
    <row r="240" spans="1:88" x14ac:dyDescent="0.2">
      <c r="A240" s="1149"/>
      <c r="B240" s="1151"/>
      <c r="C240" s="203" t="s">
        <v>149</v>
      </c>
      <c r="D240" s="203" t="s">
        <v>30</v>
      </c>
      <c r="E240" s="197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175"/>
      <c r="AQ240" s="1166"/>
      <c r="AR240" s="1180"/>
      <c r="AS240" s="1180"/>
      <c r="AT240" s="454"/>
      <c r="AU240" s="234"/>
      <c r="AV240" s="240"/>
    </row>
    <row r="241" spans="1:88" x14ac:dyDescent="0.2">
      <c r="A241" s="1321" t="s">
        <v>102</v>
      </c>
      <c r="B241" s="1321"/>
      <c r="C241" s="264">
        <f t="shared" ref="C241:C247" si="41">SUM(D241+E241)</f>
        <v>3</v>
      </c>
      <c r="D241" s="264">
        <f t="shared" ref="D241:E243" si="42">SUM(F241+H241+J241+L241+N241+P241+R241+T241+V241+X241+Z241+AB241+AD241+AF241+AH241+AJ241+AL241+AN241)</f>
        <v>1</v>
      </c>
      <c r="E241" s="264">
        <f t="shared" si="42"/>
        <v>2</v>
      </c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>
        <v>1</v>
      </c>
      <c r="S241" s="19">
        <v>1</v>
      </c>
      <c r="T241" s="19"/>
      <c r="U241" s="19"/>
      <c r="V241" s="19"/>
      <c r="W241" s="19"/>
      <c r="X241" s="19"/>
      <c r="Y241" s="19">
        <v>1</v>
      </c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>
        <v>1</v>
      </c>
      <c r="AQ241" s="20">
        <v>0</v>
      </c>
      <c r="AR241" s="20">
        <v>0</v>
      </c>
      <c r="AS241" s="20">
        <v>0</v>
      </c>
      <c r="AT241" s="307" t="s">
        <v>194</v>
      </c>
      <c r="AU241" s="240"/>
      <c r="AV241" s="240"/>
      <c r="CG241" s="227">
        <v>0</v>
      </c>
      <c r="CH241" s="227">
        <v>0</v>
      </c>
      <c r="CI241" s="227">
        <v>0</v>
      </c>
    </row>
    <row r="242" spans="1:88" ht="15" thickBot="1" x14ac:dyDescent="0.25">
      <c r="A242" s="1322" t="s">
        <v>166</v>
      </c>
      <c r="B242" s="1322"/>
      <c r="C242" s="271">
        <f t="shared" si="41"/>
        <v>1</v>
      </c>
      <c r="D242" s="271">
        <f t="shared" si="42"/>
        <v>0</v>
      </c>
      <c r="E242" s="271">
        <f t="shared" si="42"/>
        <v>1</v>
      </c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>
        <v>1</v>
      </c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>
        <v>0</v>
      </c>
      <c r="AR242" s="166">
        <v>0</v>
      </c>
      <c r="AS242" s="166">
        <v>0</v>
      </c>
      <c r="AT242" s="305" t="s">
        <v>194</v>
      </c>
      <c r="AU242" s="240"/>
      <c r="AV242" s="240"/>
      <c r="CG242" s="227">
        <v>0</v>
      </c>
      <c r="CH242" s="227">
        <v>0</v>
      </c>
      <c r="CI242" s="227">
        <v>0</v>
      </c>
    </row>
    <row r="243" spans="1:88" ht="15" thickTop="1" x14ac:dyDescent="0.2">
      <c r="A243" s="1323" t="s">
        <v>271</v>
      </c>
      <c r="B243" s="1324"/>
      <c r="C243" s="457">
        <f t="shared" si="41"/>
        <v>0</v>
      </c>
      <c r="D243" s="457">
        <f t="shared" si="42"/>
        <v>0</v>
      </c>
      <c r="E243" s="457">
        <f t="shared" si="42"/>
        <v>0</v>
      </c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 t="s">
        <v>194</v>
      </c>
      <c r="AU243" s="240"/>
      <c r="AV243" s="229"/>
      <c r="CG243" s="227">
        <v>0</v>
      </c>
      <c r="CH243" s="227">
        <v>0</v>
      </c>
      <c r="CI243" s="227">
        <v>0</v>
      </c>
    </row>
    <row r="244" spans="1:88" ht="23.25" customHeight="1" thickBot="1" x14ac:dyDescent="0.25">
      <c r="A244" s="1319" t="s">
        <v>272</v>
      </c>
      <c r="B244" s="1320"/>
      <c r="C244" s="462">
        <f t="shared" si="41"/>
        <v>0</v>
      </c>
      <c r="D244" s="462">
        <f>SUM(F244+H244)</f>
        <v>0</v>
      </c>
      <c r="E244" s="462">
        <f>SUM(G244+I244)</f>
        <v>0</v>
      </c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 t="s">
        <v>194</v>
      </c>
      <c r="AU244" s="240"/>
      <c r="AV244" s="229"/>
      <c r="CH244" s="227">
        <v>0</v>
      </c>
    </row>
    <row r="245" spans="1:88" ht="15" thickTop="1" x14ac:dyDescent="0.2">
      <c r="A245" s="1325" t="s">
        <v>273</v>
      </c>
      <c r="B245" s="50" t="s">
        <v>274</v>
      </c>
      <c r="C245" s="270">
        <f t="shared" si="41"/>
        <v>0</v>
      </c>
      <c r="D245" s="270">
        <f t="shared" ref="D245:E247" si="43">SUM(F245+H245+J245+L245+N245+P245+R245+T245+V245+X245+Z245+AB245+AD245+AF245+AH245+AJ245+AL245+AN245)</f>
        <v>0</v>
      </c>
      <c r="E245" s="270">
        <f t="shared" si="43"/>
        <v>0</v>
      </c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 t="s">
        <v>194</v>
      </c>
      <c r="AU245" s="240"/>
      <c r="AV245" s="234"/>
      <c r="CG245" s="227">
        <v>0</v>
      </c>
      <c r="CH245" s="227">
        <v>0</v>
      </c>
      <c r="CI245" s="227">
        <v>0</v>
      </c>
    </row>
    <row r="246" spans="1:88" x14ac:dyDescent="0.2">
      <c r="A246" s="1325"/>
      <c r="B246" s="47" t="s">
        <v>275</v>
      </c>
      <c r="C246" s="269">
        <f t="shared" si="41"/>
        <v>0</v>
      </c>
      <c r="D246" s="269">
        <f t="shared" si="43"/>
        <v>0</v>
      </c>
      <c r="E246" s="269">
        <f t="shared" si="43"/>
        <v>0</v>
      </c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 t="s">
        <v>194</v>
      </c>
      <c r="AU246" s="240"/>
      <c r="AV246" s="234"/>
      <c r="CG246" s="227">
        <v>0</v>
      </c>
      <c r="CH246" s="227">
        <v>0</v>
      </c>
      <c r="CI246" s="227">
        <v>0</v>
      </c>
    </row>
    <row r="247" spans="1:88" x14ac:dyDescent="0.2">
      <c r="A247" s="1326"/>
      <c r="B247" s="44" t="s">
        <v>276</v>
      </c>
      <c r="C247" s="267">
        <f t="shared" si="41"/>
        <v>0</v>
      </c>
      <c r="D247" s="267">
        <f t="shared" si="43"/>
        <v>0</v>
      </c>
      <c r="E247" s="267">
        <f t="shared" si="43"/>
        <v>0</v>
      </c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 t="s">
        <v>194</v>
      </c>
      <c r="AU247" s="240"/>
      <c r="AV247" s="234"/>
      <c r="CG247" s="227">
        <v>0</v>
      </c>
      <c r="CH247" s="227">
        <v>0</v>
      </c>
      <c r="CI247" s="227">
        <v>0</v>
      </c>
    </row>
    <row r="248" spans="1:88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</row>
    <row r="249" spans="1:88" x14ac:dyDescent="0.2">
      <c r="A249" s="1146" t="s">
        <v>32</v>
      </c>
      <c r="B249" s="1148"/>
      <c r="C249" s="1160" t="s">
        <v>163</v>
      </c>
      <c r="D249" s="1160"/>
      <c r="E249" s="1160"/>
      <c r="F249" s="1161" t="s">
        <v>152</v>
      </c>
      <c r="G249" s="1162"/>
      <c r="H249" s="1162"/>
      <c r="I249" s="1162"/>
      <c r="J249" s="1162"/>
      <c r="K249" s="1162"/>
      <c r="L249" s="1162"/>
      <c r="M249" s="1162"/>
      <c r="N249" s="1162"/>
      <c r="O249" s="1162"/>
      <c r="P249" s="1162"/>
      <c r="Q249" s="1162"/>
      <c r="R249" s="1162"/>
      <c r="S249" s="1162"/>
      <c r="T249" s="1162"/>
      <c r="U249" s="1162"/>
      <c r="V249" s="1162"/>
      <c r="W249" s="1162"/>
      <c r="X249" s="1162"/>
      <c r="Y249" s="1162"/>
      <c r="Z249" s="1162"/>
      <c r="AA249" s="1162"/>
      <c r="AB249" s="1162"/>
      <c r="AC249" s="1162"/>
      <c r="AD249" s="1162"/>
      <c r="AE249" s="1162"/>
      <c r="AF249" s="1162"/>
      <c r="AG249" s="1163"/>
      <c r="AH249" s="1164" t="s">
        <v>165</v>
      </c>
      <c r="AI249" s="1164" t="s">
        <v>251</v>
      </c>
      <c r="AJ249" s="1167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</row>
    <row r="250" spans="1:88" x14ac:dyDescent="0.2">
      <c r="A250" s="1158"/>
      <c r="B250" s="1159"/>
      <c r="C250" s="1160"/>
      <c r="D250" s="1160"/>
      <c r="E250" s="1160"/>
      <c r="F250" s="1154" t="s">
        <v>57</v>
      </c>
      <c r="G250" s="1170"/>
      <c r="H250" s="1154" t="s">
        <v>8</v>
      </c>
      <c r="I250" s="1170"/>
      <c r="J250" s="1171" t="s">
        <v>59</v>
      </c>
      <c r="K250" s="1172"/>
      <c r="L250" s="1171" t="s">
        <v>60</v>
      </c>
      <c r="M250" s="1172"/>
      <c r="N250" s="1171" t="s">
        <v>61</v>
      </c>
      <c r="O250" s="1172"/>
      <c r="P250" s="1171" t="s">
        <v>62</v>
      </c>
      <c r="Q250" s="1172"/>
      <c r="R250" s="1171" t="s">
        <v>63</v>
      </c>
      <c r="S250" s="1172"/>
      <c r="T250" s="1171" t="s">
        <v>64</v>
      </c>
      <c r="U250" s="1172"/>
      <c r="V250" s="1171" t="s">
        <v>65</v>
      </c>
      <c r="W250" s="1172"/>
      <c r="X250" s="1171" t="s">
        <v>66</v>
      </c>
      <c r="Y250" s="1172"/>
      <c r="Z250" s="1171" t="s">
        <v>67</v>
      </c>
      <c r="AA250" s="1172"/>
      <c r="AB250" s="1171" t="s">
        <v>68</v>
      </c>
      <c r="AC250" s="1172"/>
      <c r="AD250" s="1171" t="s">
        <v>69</v>
      </c>
      <c r="AE250" s="1172"/>
      <c r="AF250" s="1171" t="s">
        <v>70</v>
      </c>
      <c r="AG250" s="1172"/>
      <c r="AH250" s="1165"/>
      <c r="AI250" s="1165"/>
      <c r="AJ250" s="1168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</row>
    <row r="251" spans="1:88" x14ac:dyDescent="0.2">
      <c r="A251" s="1149"/>
      <c r="B251" s="1151"/>
      <c r="C251" s="203" t="s">
        <v>149</v>
      </c>
      <c r="D251" s="203" t="s">
        <v>30</v>
      </c>
      <c r="E251" s="197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166"/>
      <c r="AI251" s="1166"/>
      <c r="AJ251" s="1169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</row>
    <row r="252" spans="1:88" ht="15" thickBot="1" x14ac:dyDescent="0.25">
      <c r="A252" s="1140" t="s">
        <v>102</v>
      </c>
      <c r="B252" s="1140"/>
      <c r="C252" s="473">
        <f>SUM(D252+E252)</f>
        <v>1</v>
      </c>
      <c r="D252" s="473">
        <f t="shared" ref="D252:E254" si="44">SUM(F252+H252+J252+L252+N252+P252+R252+T252+V252+X252+Z252+AB252+AD252+AF252)</f>
        <v>0</v>
      </c>
      <c r="E252" s="406">
        <f t="shared" si="44"/>
        <v>1</v>
      </c>
      <c r="F252" s="163"/>
      <c r="G252" s="163"/>
      <c r="H252" s="163"/>
      <c r="I252" s="163"/>
      <c r="J252" s="163"/>
      <c r="K252" s="163">
        <v>1</v>
      </c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>
        <v>0</v>
      </c>
      <c r="AI252" s="166">
        <v>0</v>
      </c>
      <c r="AJ252" s="474">
        <v>0</v>
      </c>
      <c r="AK252" s="306" t="s">
        <v>194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CJ252" s="227">
        <v>0</v>
      </c>
    </row>
    <row r="253" spans="1:88" ht="15.75" thickTop="1" thickBot="1" x14ac:dyDescent="0.25">
      <c r="A253" s="1141" t="s">
        <v>166</v>
      </c>
      <c r="B253" s="1141"/>
      <c r="C253" s="476">
        <f>SUM(D253+E253)</f>
        <v>0</v>
      </c>
      <c r="D253" s="476">
        <f t="shared" si="44"/>
        <v>0</v>
      </c>
      <c r="E253" s="477">
        <f t="shared" si="44"/>
        <v>0</v>
      </c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CJ253" s="227">
        <v>0</v>
      </c>
    </row>
    <row r="254" spans="1:88" ht="15" thickTop="1" x14ac:dyDescent="0.2">
      <c r="A254" s="1142" t="s">
        <v>55</v>
      </c>
      <c r="B254" s="1142"/>
      <c r="C254" s="281">
        <f>SUM(D254+E254)</f>
        <v>0</v>
      </c>
      <c r="D254" s="281">
        <f t="shared" si="44"/>
        <v>0</v>
      </c>
      <c r="E254" s="395">
        <f t="shared" si="44"/>
        <v>0</v>
      </c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 t="s">
        <v>194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CJ254" s="227">
        <v>0</v>
      </c>
    </row>
    <row r="255" spans="1:88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88" x14ac:dyDescent="0.2">
      <c r="A256" s="1143" t="s">
        <v>279</v>
      </c>
      <c r="B256" s="1146" t="s">
        <v>280</v>
      </c>
      <c r="C256" s="1147"/>
      <c r="D256" s="1148"/>
      <c r="E256" s="1152" t="s">
        <v>281</v>
      </c>
      <c r="F256" s="1153"/>
      <c r="G256" s="1153"/>
      <c r="H256" s="1153"/>
      <c r="I256" s="1153"/>
      <c r="J256" s="1153"/>
      <c r="K256" s="1153"/>
      <c r="L256" s="1153"/>
      <c r="M256" s="1153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144"/>
      <c r="B257" s="1149"/>
      <c r="C257" s="1150"/>
      <c r="D257" s="1151"/>
      <c r="E257" s="1154" t="s">
        <v>99</v>
      </c>
      <c r="F257" s="1155"/>
      <c r="G257" s="1156" t="s">
        <v>100</v>
      </c>
      <c r="H257" s="1157"/>
      <c r="I257" s="1154" t="s">
        <v>101</v>
      </c>
      <c r="J257" s="1155"/>
      <c r="K257" s="1154" t="s">
        <v>57</v>
      </c>
      <c r="L257" s="1155"/>
      <c r="M257" s="1154" t="s">
        <v>8</v>
      </c>
      <c r="N257" s="1155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145"/>
      <c r="B258" s="195" t="s">
        <v>149</v>
      </c>
      <c r="C258" s="197" t="s">
        <v>30</v>
      </c>
      <c r="D258" s="198" t="s">
        <v>48</v>
      </c>
      <c r="E258" s="65" t="s">
        <v>30</v>
      </c>
      <c r="F258" s="219" t="s">
        <v>48</v>
      </c>
      <c r="G258" s="65" t="s">
        <v>30</v>
      </c>
      <c r="H258" s="219" t="s">
        <v>48</v>
      </c>
      <c r="I258" s="65" t="s">
        <v>30</v>
      </c>
      <c r="J258" s="219" t="s">
        <v>48</v>
      </c>
      <c r="K258" s="65" t="s">
        <v>30</v>
      </c>
      <c r="L258" s="219" t="s">
        <v>48</v>
      </c>
      <c r="M258" s="65" t="s">
        <v>30</v>
      </c>
      <c r="N258" s="219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 t="s">
        <v>34</v>
      </c>
      <c r="B259" s="488">
        <f>SUM(C259+D259)</f>
        <v>0</v>
      </c>
      <c r="C259" s="489">
        <f>SUM(E259+G259+I259+K259+M259)</f>
        <v>0</v>
      </c>
      <c r="D259" s="490">
        <f>SUM(F259+H259+J259+L259+N259)</f>
        <v>0</v>
      </c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 t="s">
        <v>77</v>
      </c>
      <c r="B260" s="491">
        <f>SUM(C260+D260)</f>
        <v>0</v>
      </c>
      <c r="C260" s="489">
        <f>SUM(E260+G260+I260+K260+M260)</f>
        <v>0</v>
      </c>
      <c r="D260" s="490">
        <f>SUM(F260+H260+J260+L260+N260)</f>
        <v>0</v>
      </c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2" hidden="1" x14ac:dyDescent="0.2">
      <c r="A287" s="493">
        <f>SUM(C11:C16,C20:C30,C34:C44,B47,C50,C55:C59,C64,C69:C74,C79:C84,C89:C93,C100,C105,C106,C119,C126,C127:C130,D136,D138:D166,D170,D172:D200,C204:C205,C210:C213,C218:C236,C241:C247,C252:C254,B259:B260)</f>
        <v>394</v>
      </c>
      <c r="B287" s="226">
        <f>SUM(CG8:CN254)</f>
        <v>0</v>
      </c>
    </row>
  </sheetData>
  <mergeCells count="421">
    <mergeCell ref="A6:P6"/>
    <mergeCell ref="A9:B10"/>
    <mergeCell ref="C9:C10"/>
    <mergeCell ref="D9:L9"/>
    <mergeCell ref="M9:M10"/>
    <mergeCell ref="N9:N10"/>
    <mergeCell ref="O9:O10"/>
    <mergeCell ref="A18:B19"/>
    <mergeCell ref="C18:C19"/>
    <mergeCell ref="D18:D19"/>
    <mergeCell ref="E18:E19"/>
    <mergeCell ref="F18:F19"/>
    <mergeCell ref="A20:B20"/>
    <mergeCell ref="A11:B11"/>
    <mergeCell ref="A12:B12"/>
    <mergeCell ref="A13:B13"/>
    <mergeCell ref="A14:B14"/>
    <mergeCell ref="A15:B15"/>
    <mergeCell ref="A16:B16"/>
    <mergeCell ref="A27:B27"/>
    <mergeCell ref="A28:B28"/>
    <mergeCell ref="A29:B29"/>
    <mergeCell ref="A30:B30"/>
    <mergeCell ref="A32:B33"/>
    <mergeCell ref="C32:C33"/>
    <mergeCell ref="A21:B21"/>
    <mergeCell ref="A22:B22"/>
    <mergeCell ref="A23:B23"/>
    <mergeCell ref="A24:B24"/>
    <mergeCell ref="A25:B25"/>
    <mergeCell ref="A26:B26"/>
    <mergeCell ref="A44:B44"/>
    <mergeCell ref="A49:B49"/>
    <mergeCell ref="A50:B50"/>
    <mergeCell ref="A52:B54"/>
    <mergeCell ref="C52:E53"/>
    <mergeCell ref="F52:Q52"/>
    <mergeCell ref="D32:L32"/>
    <mergeCell ref="A34:B34"/>
    <mergeCell ref="A35:B35"/>
    <mergeCell ref="A36:B36"/>
    <mergeCell ref="A37:A41"/>
    <mergeCell ref="A42:A43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C61:E62"/>
    <mergeCell ref="F61:O61"/>
    <mergeCell ref="F62:G62"/>
    <mergeCell ref="H62:I62"/>
    <mergeCell ref="J62:K62"/>
    <mergeCell ref="L62:M62"/>
    <mergeCell ref="N62:O62"/>
    <mergeCell ref="A55:B55"/>
    <mergeCell ref="A56:B56"/>
    <mergeCell ref="A57:B57"/>
    <mergeCell ref="A58:B58"/>
    <mergeCell ref="A59:B59"/>
    <mergeCell ref="A61:B63"/>
    <mergeCell ref="A64:B64"/>
    <mergeCell ref="A66:B68"/>
    <mergeCell ref="C66:E67"/>
    <mergeCell ref="F66:AG66"/>
    <mergeCell ref="F67:G67"/>
    <mergeCell ref="H67:I67"/>
    <mergeCell ref="J67:K67"/>
    <mergeCell ref="L67:M67"/>
    <mergeCell ref="N67:O67"/>
    <mergeCell ref="P67:Q67"/>
    <mergeCell ref="AD67:AE67"/>
    <mergeCell ref="AF67:AG67"/>
    <mergeCell ref="A69:B69"/>
    <mergeCell ref="A70:A74"/>
    <mergeCell ref="A76:B78"/>
    <mergeCell ref="C76:E77"/>
    <mergeCell ref="F76:AG76"/>
    <mergeCell ref="X77:Y77"/>
    <mergeCell ref="Z77:AA77"/>
    <mergeCell ref="AB77:AC77"/>
    <mergeCell ref="R67:S67"/>
    <mergeCell ref="T67:U67"/>
    <mergeCell ref="V67:W67"/>
    <mergeCell ref="X67:Y67"/>
    <mergeCell ref="Z67:AA67"/>
    <mergeCell ref="AB67:AC67"/>
    <mergeCell ref="AD77:AE77"/>
    <mergeCell ref="AF77:AG77"/>
    <mergeCell ref="AH77:AH78"/>
    <mergeCell ref="AI77:AI78"/>
    <mergeCell ref="AJ77:AJ78"/>
    <mergeCell ref="A79:B79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A80:A84"/>
    <mergeCell ref="A86:B88"/>
    <mergeCell ref="C86:E87"/>
    <mergeCell ref="F86:AG86"/>
    <mergeCell ref="AH86:AJ86"/>
    <mergeCell ref="F87:G87"/>
    <mergeCell ref="H87:I87"/>
    <mergeCell ref="J87:K87"/>
    <mergeCell ref="L87:M87"/>
    <mergeCell ref="N87:O87"/>
    <mergeCell ref="AB87:AC87"/>
    <mergeCell ref="AD87:AE87"/>
    <mergeCell ref="AF87:AG87"/>
    <mergeCell ref="AH87:AH88"/>
    <mergeCell ref="AI87:AI88"/>
    <mergeCell ref="AJ87:AJ88"/>
    <mergeCell ref="P87:Q87"/>
    <mergeCell ref="R87:S87"/>
    <mergeCell ref="T87:U87"/>
    <mergeCell ref="V87:W87"/>
    <mergeCell ref="X87:Y87"/>
    <mergeCell ref="Z87:AA87"/>
    <mergeCell ref="L95:M95"/>
    <mergeCell ref="A97:A99"/>
    <mergeCell ref="A100:B100"/>
    <mergeCell ref="A89:B89"/>
    <mergeCell ref="A90:B90"/>
    <mergeCell ref="A91:A92"/>
    <mergeCell ref="A93:B93"/>
    <mergeCell ref="A95:B96"/>
    <mergeCell ref="C95:E95"/>
    <mergeCell ref="A101:A104"/>
    <mergeCell ref="A105:B105"/>
    <mergeCell ref="A106:B106"/>
    <mergeCell ref="A108:B109"/>
    <mergeCell ref="C108:E108"/>
    <mergeCell ref="F108:G108"/>
    <mergeCell ref="F95:G95"/>
    <mergeCell ref="H95:I95"/>
    <mergeCell ref="J95:K95"/>
    <mergeCell ref="A118:B118"/>
    <mergeCell ref="A119:B119"/>
    <mergeCell ref="A121:B122"/>
    <mergeCell ref="C121:E121"/>
    <mergeCell ref="F121:G121"/>
    <mergeCell ref="H121:I121"/>
    <mergeCell ref="U108:V108"/>
    <mergeCell ref="W108:X108"/>
    <mergeCell ref="Y108:Z108"/>
    <mergeCell ref="A110:A112"/>
    <mergeCell ref="A113:B113"/>
    <mergeCell ref="A114:A117"/>
    <mergeCell ref="H108:I108"/>
    <mergeCell ref="J108:K108"/>
    <mergeCell ref="L108:M108"/>
    <mergeCell ref="N108:P108"/>
    <mergeCell ref="Q108:R108"/>
    <mergeCell ref="S108:T108"/>
    <mergeCell ref="J121:K121"/>
    <mergeCell ref="L121:M121"/>
    <mergeCell ref="N121:O121"/>
    <mergeCell ref="A123:A126"/>
    <mergeCell ref="A127:A130"/>
    <mergeCell ref="A134:C135"/>
    <mergeCell ref="D134:F134"/>
    <mergeCell ref="G134:H134"/>
    <mergeCell ref="I134:J134"/>
    <mergeCell ref="K134:L134"/>
    <mergeCell ref="AK134:AL134"/>
    <mergeCell ref="AM134:AN134"/>
    <mergeCell ref="AO134:AO135"/>
    <mergeCell ref="AP134:AP135"/>
    <mergeCell ref="AQ134:AR134"/>
    <mergeCell ref="A137:C137"/>
    <mergeCell ref="D137:AR137"/>
    <mergeCell ref="Y134:Z134"/>
    <mergeCell ref="AA134:AB134"/>
    <mergeCell ref="AC134:AD134"/>
    <mergeCell ref="AE134:AF134"/>
    <mergeCell ref="AG134:AH134"/>
    <mergeCell ref="AI134:AJ134"/>
    <mergeCell ref="M134:N134"/>
    <mergeCell ref="O134:P134"/>
    <mergeCell ref="Q134:R134"/>
    <mergeCell ref="S134:T134"/>
    <mergeCell ref="U134:V134"/>
    <mergeCell ref="W134:X134"/>
    <mergeCell ref="A138:A139"/>
    <mergeCell ref="B138:C138"/>
    <mergeCell ref="B139:C139"/>
    <mergeCell ref="A140:C140"/>
    <mergeCell ref="A141:C141"/>
    <mergeCell ref="A142:A149"/>
    <mergeCell ref="B142:C142"/>
    <mergeCell ref="B143:C143"/>
    <mergeCell ref="B144:C144"/>
    <mergeCell ref="B145:C145"/>
    <mergeCell ref="A153:A156"/>
    <mergeCell ref="B153:C153"/>
    <mergeCell ref="B154:C154"/>
    <mergeCell ref="B155:C155"/>
    <mergeCell ref="B156:C156"/>
    <mergeCell ref="A157:C157"/>
    <mergeCell ref="B146:C146"/>
    <mergeCell ref="B147:C147"/>
    <mergeCell ref="B148:C148"/>
    <mergeCell ref="B149:C149"/>
    <mergeCell ref="A150:A152"/>
    <mergeCell ref="B150:C150"/>
    <mergeCell ref="B151:C151"/>
    <mergeCell ref="B152:C152"/>
    <mergeCell ref="O168:P168"/>
    <mergeCell ref="Q168:R168"/>
    <mergeCell ref="A163:C163"/>
    <mergeCell ref="A164:C164"/>
    <mergeCell ref="A165:C165"/>
    <mergeCell ref="A166:C166"/>
    <mergeCell ref="A168:C169"/>
    <mergeCell ref="D168:F168"/>
    <mergeCell ref="A158:A160"/>
    <mergeCell ref="B158:C158"/>
    <mergeCell ref="B159:C159"/>
    <mergeCell ref="B160:C160"/>
    <mergeCell ref="A161:C161"/>
    <mergeCell ref="A162:C162"/>
    <mergeCell ref="AR168:AR169"/>
    <mergeCell ref="AS168:AS169"/>
    <mergeCell ref="AT168:AU168"/>
    <mergeCell ref="A170:C170"/>
    <mergeCell ref="A171:C171"/>
    <mergeCell ref="A172:A173"/>
    <mergeCell ref="B172:C172"/>
    <mergeCell ref="B173:C173"/>
    <mergeCell ref="AE168:AF168"/>
    <mergeCell ref="AG168:AH168"/>
    <mergeCell ref="AI168:AJ168"/>
    <mergeCell ref="AK168:AL168"/>
    <mergeCell ref="AM168:AN168"/>
    <mergeCell ref="AO168:AQ168"/>
    <mergeCell ref="S168:T168"/>
    <mergeCell ref="U168:V168"/>
    <mergeCell ref="W168:X168"/>
    <mergeCell ref="Y168:Z168"/>
    <mergeCell ref="AA168:AB168"/>
    <mergeCell ref="AC168:AD168"/>
    <mergeCell ref="G168:H168"/>
    <mergeCell ref="I168:J168"/>
    <mergeCell ref="K168:L168"/>
    <mergeCell ref="M168:N168"/>
    <mergeCell ref="A174:C174"/>
    <mergeCell ref="A175:C175"/>
    <mergeCell ref="A176:A183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6:C196"/>
    <mergeCell ref="A197:C197"/>
    <mergeCell ref="A198:C198"/>
    <mergeCell ref="A199:C199"/>
    <mergeCell ref="A200:C200"/>
    <mergeCell ref="A202:B203"/>
    <mergeCell ref="C202:E202"/>
    <mergeCell ref="A191:C191"/>
    <mergeCell ref="A192:A194"/>
    <mergeCell ref="B192:C192"/>
    <mergeCell ref="B193:C193"/>
    <mergeCell ref="B194:C194"/>
    <mergeCell ref="A195:C195"/>
    <mergeCell ref="AD202:AE202"/>
    <mergeCell ref="AF202:AG202"/>
    <mergeCell ref="AH202:AI202"/>
    <mergeCell ref="AJ202:AK202"/>
    <mergeCell ref="A204:A205"/>
    <mergeCell ref="A207:A209"/>
    <mergeCell ref="B207:B209"/>
    <mergeCell ref="C207:E208"/>
    <mergeCell ref="F207:AK207"/>
    <mergeCell ref="X208:Y208"/>
    <mergeCell ref="R202:S202"/>
    <mergeCell ref="T202:U202"/>
    <mergeCell ref="V202:W202"/>
    <mergeCell ref="X202:Y202"/>
    <mergeCell ref="Z202:AA202"/>
    <mergeCell ref="AB202:AC202"/>
    <mergeCell ref="F202:G202"/>
    <mergeCell ref="H202:I202"/>
    <mergeCell ref="J202:K202"/>
    <mergeCell ref="L202:M202"/>
    <mergeCell ref="N202:O202"/>
    <mergeCell ref="P202:Q202"/>
    <mergeCell ref="Z208:AA208"/>
    <mergeCell ref="AB208:AC208"/>
    <mergeCell ref="AD208:AE208"/>
    <mergeCell ref="AF208:AG208"/>
    <mergeCell ref="AH208:AI208"/>
    <mergeCell ref="AJ208:AK208"/>
    <mergeCell ref="AL207:AL209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A210:A211"/>
    <mergeCell ref="A212:A213"/>
    <mergeCell ref="A215:B217"/>
    <mergeCell ref="C215:E216"/>
    <mergeCell ref="F215:AM215"/>
    <mergeCell ref="AN215:AP215"/>
    <mergeCell ref="T216:U216"/>
    <mergeCell ref="V216:W216"/>
    <mergeCell ref="X216:Y216"/>
    <mergeCell ref="Z216:AA216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AN216:AN217"/>
    <mergeCell ref="AO216:AO217"/>
    <mergeCell ref="AP216:AP217"/>
    <mergeCell ref="A218:B218"/>
    <mergeCell ref="A219:A227"/>
    <mergeCell ref="A228:A236"/>
    <mergeCell ref="AB216:AC216"/>
    <mergeCell ref="AD216:AE216"/>
    <mergeCell ref="AF216:AG216"/>
    <mergeCell ref="AH216:AI216"/>
    <mergeCell ref="AJ216:AK216"/>
    <mergeCell ref="AL216:AM216"/>
    <mergeCell ref="AL239:AM239"/>
    <mergeCell ref="AN239:AO239"/>
    <mergeCell ref="A241:B241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A238:B240"/>
    <mergeCell ref="C238:E239"/>
    <mergeCell ref="F238:AO238"/>
    <mergeCell ref="AP238:AP240"/>
    <mergeCell ref="AQ238:AQ240"/>
    <mergeCell ref="AR238:AR240"/>
    <mergeCell ref="X239:Y239"/>
    <mergeCell ref="Z239:AA239"/>
    <mergeCell ref="AB239:AC239"/>
    <mergeCell ref="AD239:AE239"/>
    <mergeCell ref="A242:B242"/>
    <mergeCell ref="A243:B243"/>
    <mergeCell ref="A244:B244"/>
    <mergeCell ref="A245:A247"/>
    <mergeCell ref="A249:B251"/>
    <mergeCell ref="C249:E250"/>
    <mergeCell ref="AF239:AG239"/>
    <mergeCell ref="AH239:AI239"/>
    <mergeCell ref="AJ239:AK239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I257:J257"/>
    <mergeCell ref="K257:L257"/>
    <mergeCell ref="M257:N257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R250:S250"/>
    <mergeCell ref="T250:U250"/>
    <mergeCell ref="V250:W250"/>
    <mergeCell ref="X250:Y250"/>
    <mergeCell ref="Z250:AA250"/>
    <mergeCell ref="AB250:AC250"/>
  </mergeCells>
  <dataValidations count="1">
    <dataValidation type="whole" allowBlank="1" showInputMessage="1" showErrorMessage="1" errorTitle="ERROR" error="Por favor ingrese solo Números." sqref="A1:XFD1048576">
      <formula1>0</formula1>
      <formula2>1000000000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A196" workbookViewId="0">
      <selection activeCell="J24" sqref="J24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0" style="226" hidden="1" customWidth="1"/>
    <col min="74" max="76" width="39.5703125" style="226" hidden="1" customWidth="1"/>
    <col min="77" max="93" width="39.5703125" style="227" hidden="1" customWidth="1"/>
    <col min="94" max="107" width="39.5703125" style="226" hidden="1" customWidth="1"/>
    <col min="108" max="16384" width="11.42578125" style="226"/>
  </cols>
  <sheetData>
    <row r="1" spans="1:89" x14ac:dyDescent="0.2">
      <c r="A1" s="225" t="s">
        <v>0</v>
      </c>
    </row>
    <row r="2" spans="1:89" x14ac:dyDescent="0.2">
      <c r="A2" s="225" t="str">
        <f>CONCATENATE("COMUNA: ",[3]NOMBRE!B2," - ","( ",[3]NOMBRE!C2,[3]NOMBRE!D2,[3]NOMBRE!E2,[3]NOMBRE!F2,[3]NOMBRE!G2," )")</f>
        <v>COMUNA: Linares - ( 07401 )</v>
      </c>
    </row>
    <row r="3" spans="1:89" x14ac:dyDescent="0.2">
      <c r="A3" s="225" t="str">
        <f>CONCATENATE("ESTABLECIMIENTO/ESTRATEGIA: ",[3]NOMBRE!B3," - ","( ",[3]NOMBRE!C3,[3]NOMBRE!D3,[3]NOMBRE!E3,[3]NOMBRE!F3,[3]NOMBRE!G3,[3]NOMBRE!H3," )")</f>
        <v>ESTABLECIMIENTO/ESTRATEGIA: Hospital Presidente Carlos Ibáñez del Campo - ( 116108 )</v>
      </c>
    </row>
    <row r="4" spans="1:89" x14ac:dyDescent="0.2">
      <c r="A4" s="225" t="str">
        <f>CONCATENATE("MES: ",[3]NOMBRE!B6," - ","( ",[3]NOMBRE!C6,[3]NOMBRE!D6," )")</f>
        <v>MES: FEBRERO - ( 02 )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89" x14ac:dyDescent="0.2">
      <c r="A5" s="225" t="str">
        <f>CONCATENATE("AÑO: ",[3]NOMBRE!B7)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89" ht="15" x14ac:dyDescent="0.2">
      <c r="A6" s="1397" t="s">
        <v>1</v>
      </c>
      <c r="B6" s="1397"/>
      <c r="C6" s="1397"/>
      <c r="D6" s="1397"/>
      <c r="E6" s="1397"/>
      <c r="F6" s="1397"/>
      <c r="G6" s="1397"/>
      <c r="H6" s="1397"/>
      <c r="I6" s="1397"/>
      <c r="J6" s="1397"/>
      <c r="K6" s="1397"/>
      <c r="L6" s="1397"/>
      <c r="M6" s="1397"/>
      <c r="N6" s="1397"/>
      <c r="O6" s="1397"/>
      <c r="P6" s="1397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89" ht="15" x14ac:dyDescent="0.2">
      <c r="A7" s="224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89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</row>
    <row r="9" spans="1:89" ht="14.25" customHeight="1" x14ac:dyDescent="0.2">
      <c r="A9" s="1362" t="s">
        <v>3</v>
      </c>
      <c r="B9" s="1355"/>
      <c r="C9" s="1182" t="s">
        <v>4</v>
      </c>
      <c r="D9" s="1370" t="s">
        <v>5</v>
      </c>
      <c r="E9" s="1371"/>
      <c r="F9" s="1371"/>
      <c r="G9" s="1371"/>
      <c r="H9" s="1371"/>
      <c r="I9" s="1371"/>
      <c r="J9" s="1371"/>
      <c r="K9" s="1371"/>
      <c r="L9" s="1372"/>
      <c r="M9" s="1185" t="s">
        <v>185</v>
      </c>
      <c r="N9" s="1185" t="s">
        <v>186</v>
      </c>
      <c r="O9" s="1185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</row>
    <row r="10" spans="1:89" ht="21" x14ac:dyDescent="0.2">
      <c r="A10" s="1364"/>
      <c r="B10" s="1359"/>
      <c r="C10" s="1184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187"/>
      <c r="N10" s="1187"/>
      <c r="O10" s="1187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</row>
    <row r="11" spans="1:89" x14ac:dyDescent="0.2">
      <c r="A11" s="1398" t="s">
        <v>189</v>
      </c>
      <c r="B11" s="1399"/>
      <c r="C11" s="235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CD11" s="227" t="str">
        <f>IF(C11&gt;=[3]A03!C77,"","Total Gestantes ingresadas a control prenatal debe ser MAYOR o IGUAL que el Total de Evaluaciones a Gestantes de REM A03 Sección B2")</f>
        <v/>
      </c>
      <c r="CH11" s="227">
        <v>0</v>
      </c>
      <c r="CJ11" s="227">
        <v>0</v>
      </c>
    </row>
    <row r="12" spans="1:89" x14ac:dyDescent="0.2">
      <c r="A12" s="1394" t="s">
        <v>15</v>
      </c>
      <c r="B12" s="1394"/>
      <c r="C12" s="241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CD12" s="227" t="str">
        <f>IF(C11&lt;C12," Total Gestantes debe ser Mayor a primigestas","")</f>
        <v/>
      </c>
      <c r="CH12" s="227">
        <v>0</v>
      </c>
      <c r="CJ12" s="227">
        <v>0</v>
      </c>
      <c r="CK12" s="227">
        <v>0</v>
      </c>
    </row>
    <row r="13" spans="1:89" x14ac:dyDescent="0.2">
      <c r="A13" s="1386" t="s">
        <v>16</v>
      </c>
      <c r="B13" s="1387"/>
      <c r="C13" s="241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CD13" s="227" t="str">
        <f>IF(C11&lt;C13,"  Total Gestantes debe ser Mayor que Gestantes Ingresadas Antes De Las 14 Semanas","")</f>
        <v/>
      </c>
      <c r="CH13" s="227">
        <v>0</v>
      </c>
      <c r="CJ13" s="227">
        <v>0</v>
      </c>
      <c r="CK13" s="227">
        <v>0</v>
      </c>
    </row>
    <row r="14" spans="1:89" x14ac:dyDescent="0.2">
      <c r="A14" s="1386" t="s">
        <v>17</v>
      </c>
      <c r="B14" s="1387"/>
      <c r="C14" s="241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CD14" s="227" t="str">
        <f>IF(C11&lt;C14,"  Total Gestantes debe ser Mayor que Gestantes con Eco Antes De Las 20 Semanas","")</f>
        <v/>
      </c>
      <c r="CH14" s="227">
        <v>0</v>
      </c>
      <c r="CJ14" s="227">
        <v>0</v>
      </c>
      <c r="CK14" s="227">
        <v>0</v>
      </c>
    </row>
    <row r="15" spans="1:89" x14ac:dyDescent="0.2">
      <c r="A15" s="1395" t="s">
        <v>18</v>
      </c>
      <c r="B15" s="1396"/>
      <c r="C15" s="244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CD15" s="227" t="str">
        <f>IF(C11&lt;C15," Total Gestantes debe ser Mayor Que  Gestantes Con Embarazo No Planificado","")</f>
        <v/>
      </c>
      <c r="CH15" s="227">
        <v>0</v>
      </c>
      <c r="CJ15" s="227">
        <v>0</v>
      </c>
      <c r="CK15" s="227">
        <v>0</v>
      </c>
    </row>
    <row r="16" spans="1:89" x14ac:dyDescent="0.2">
      <c r="A16" s="1400" t="s">
        <v>191</v>
      </c>
      <c r="B16" s="1401"/>
      <c r="C16" s="247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CH16" s="227">
        <v>0</v>
      </c>
      <c r="CJ16" s="227">
        <v>0</v>
      </c>
    </row>
    <row r="17" spans="1:87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</row>
    <row r="18" spans="1:87" x14ac:dyDescent="0.2">
      <c r="A18" s="1146" t="s">
        <v>20</v>
      </c>
      <c r="B18" s="1148"/>
      <c r="C18" s="1392" t="s">
        <v>21</v>
      </c>
      <c r="D18" s="1185" t="s">
        <v>192</v>
      </c>
      <c r="E18" s="1185" t="s">
        <v>193</v>
      </c>
      <c r="F18" s="1185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</row>
    <row r="19" spans="1:87" ht="18.75" customHeight="1" x14ac:dyDescent="0.2">
      <c r="A19" s="1149"/>
      <c r="B19" s="1151"/>
      <c r="C19" s="1393"/>
      <c r="D19" s="1187"/>
      <c r="E19" s="1187"/>
      <c r="F19" s="1187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</row>
    <row r="20" spans="1:87" x14ac:dyDescent="0.2">
      <c r="A20" s="1388" t="s">
        <v>22</v>
      </c>
      <c r="B20" s="1389"/>
      <c r="C20" s="30">
        <v>61</v>
      </c>
      <c r="D20" s="30">
        <v>1</v>
      </c>
      <c r="E20" s="30">
        <v>1</v>
      </c>
      <c r="F20" s="30">
        <v>0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CD20" s="227" t="str">
        <f>IF(AND(SUM(C21:C30)&lt;&gt;0,C20=0),"Debe ingresar el total de gestantes Ingresadas a ARO","")</f>
        <v/>
      </c>
      <c r="CG20" s="227">
        <v>0</v>
      </c>
      <c r="CI20" s="227">
        <v>0</v>
      </c>
    </row>
    <row r="21" spans="1:87" x14ac:dyDescent="0.2">
      <c r="A21" s="1390" t="s">
        <v>195</v>
      </c>
      <c r="B21" s="1391"/>
      <c r="C21" s="51">
        <v>1</v>
      </c>
      <c r="D21" s="51">
        <v>0</v>
      </c>
      <c r="E21" s="51">
        <v>0</v>
      </c>
      <c r="F21" s="51">
        <v>0</v>
      </c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CG21" s="227">
        <v>0</v>
      </c>
      <c r="CI21" s="227">
        <v>0</v>
      </c>
    </row>
    <row r="22" spans="1:87" ht="14.25" customHeight="1" x14ac:dyDescent="0.2">
      <c r="A22" s="1386" t="s">
        <v>196</v>
      </c>
      <c r="B22" s="1387"/>
      <c r="C22" s="24">
        <v>2</v>
      </c>
      <c r="D22" s="24">
        <v>0</v>
      </c>
      <c r="E22" s="24">
        <v>0</v>
      </c>
      <c r="F22" s="24"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CG22" s="227">
        <v>0</v>
      </c>
      <c r="CI22" s="227">
        <v>0</v>
      </c>
    </row>
    <row r="23" spans="1:87" ht="14.25" customHeight="1" x14ac:dyDescent="0.2">
      <c r="A23" s="1386" t="s">
        <v>197</v>
      </c>
      <c r="B23" s="1387"/>
      <c r="C23" s="24">
        <v>7</v>
      </c>
      <c r="D23" s="24">
        <v>1</v>
      </c>
      <c r="E23" s="24">
        <v>0</v>
      </c>
      <c r="F23" s="24"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CG23" s="227">
        <v>0</v>
      </c>
      <c r="CI23" s="227">
        <v>0</v>
      </c>
    </row>
    <row r="24" spans="1:87" ht="14.25" customHeight="1" x14ac:dyDescent="0.2">
      <c r="A24" s="1380" t="s">
        <v>198</v>
      </c>
      <c r="B24" s="1381"/>
      <c r="C24" s="24">
        <v>3</v>
      </c>
      <c r="D24" s="24">
        <v>0</v>
      </c>
      <c r="E24" s="24">
        <v>0</v>
      </c>
      <c r="F24" s="24">
        <v>0</v>
      </c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CG24" s="227">
        <v>0</v>
      </c>
      <c r="CI24" s="227">
        <v>0</v>
      </c>
    </row>
    <row r="25" spans="1:87" x14ac:dyDescent="0.2">
      <c r="A25" s="1380" t="s">
        <v>23</v>
      </c>
      <c r="B25" s="1381"/>
      <c r="C25" s="24"/>
      <c r="D25" s="24"/>
      <c r="E25" s="24"/>
      <c r="F25" s="24"/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CG25" s="227">
        <v>0</v>
      </c>
      <c r="CI25" s="227">
        <v>0</v>
      </c>
    </row>
    <row r="26" spans="1:87" x14ac:dyDescent="0.2">
      <c r="A26" s="1380" t="s">
        <v>24</v>
      </c>
      <c r="B26" s="1381"/>
      <c r="C26" s="24"/>
      <c r="D26" s="24"/>
      <c r="E26" s="24"/>
      <c r="F26" s="24"/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CG26" s="227">
        <v>0</v>
      </c>
      <c r="CI26" s="227">
        <v>0</v>
      </c>
    </row>
    <row r="27" spans="1:87" x14ac:dyDescent="0.2">
      <c r="A27" s="1380" t="s">
        <v>199</v>
      </c>
      <c r="B27" s="1381"/>
      <c r="C27" s="24">
        <v>10</v>
      </c>
      <c r="D27" s="24">
        <v>0</v>
      </c>
      <c r="E27" s="24">
        <v>0</v>
      </c>
      <c r="F27" s="24"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CG27" s="227">
        <v>0</v>
      </c>
      <c r="CI27" s="227">
        <v>0</v>
      </c>
    </row>
    <row r="28" spans="1:87" x14ac:dyDescent="0.2">
      <c r="A28" s="1380" t="s">
        <v>200</v>
      </c>
      <c r="B28" s="1381"/>
      <c r="C28" s="24">
        <v>8</v>
      </c>
      <c r="D28" s="24">
        <v>0</v>
      </c>
      <c r="E28" s="24">
        <v>0</v>
      </c>
      <c r="F28" s="24">
        <v>0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CG28" s="227">
        <v>0</v>
      </c>
      <c r="CI28" s="227">
        <v>0</v>
      </c>
    </row>
    <row r="29" spans="1:87" x14ac:dyDescent="0.2">
      <c r="A29" s="1382" t="s">
        <v>201</v>
      </c>
      <c r="B29" s="1383"/>
      <c r="C29" s="24"/>
      <c r="D29" s="24"/>
      <c r="E29" s="24"/>
      <c r="F29" s="24"/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CG29" s="227">
        <v>0</v>
      </c>
      <c r="CI29" s="227">
        <v>0</v>
      </c>
    </row>
    <row r="30" spans="1:87" ht="14.25" customHeight="1" x14ac:dyDescent="0.2">
      <c r="A30" s="1384" t="s">
        <v>202</v>
      </c>
      <c r="B30" s="1385"/>
      <c r="C30" s="36">
        <v>30</v>
      </c>
      <c r="D30" s="36">
        <v>0</v>
      </c>
      <c r="E30" s="36">
        <v>1</v>
      </c>
      <c r="F30" s="36">
        <v>0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CG30" s="227">
        <v>0</v>
      </c>
      <c r="CI30" s="227">
        <v>0</v>
      </c>
    </row>
    <row r="31" spans="1:87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</row>
    <row r="32" spans="1:87" x14ac:dyDescent="0.2">
      <c r="A32" s="1362" t="s">
        <v>26</v>
      </c>
      <c r="B32" s="1355"/>
      <c r="C32" s="1182" t="s">
        <v>4</v>
      </c>
      <c r="D32" s="1370" t="s">
        <v>5</v>
      </c>
      <c r="E32" s="1371"/>
      <c r="F32" s="1371"/>
      <c r="G32" s="1371"/>
      <c r="H32" s="1371"/>
      <c r="I32" s="1371"/>
      <c r="J32" s="1371"/>
      <c r="K32" s="1371"/>
      <c r="L32" s="1372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</row>
    <row r="33" spans="1:49" ht="21" x14ac:dyDescent="0.2">
      <c r="A33" s="1364"/>
      <c r="B33" s="1359"/>
      <c r="C33" s="1184"/>
      <c r="D33" s="210" t="s">
        <v>6</v>
      </c>
      <c r="E33" s="204" t="s">
        <v>7</v>
      </c>
      <c r="F33" s="204" t="s">
        <v>8</v>
      </c>
      <c r="G33" s="204" t="s">
        <v>9</v>
      </c>
      <c r="H33" s="204" t="s">
        <v>10</v>
      </c>
      <c r="I33" s="204" t="s">
        <v>11</v>
      </c>
      <c r="J33" s="204" t="s">
        <v>12</v>
      </c>
      <c r="K33" s="204" t="s">
        <v>13</v>
      </c>
      <c r="L33" s="20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</row>
    <row r="34" spans="1:49" x14ac:dyDescent="0.2">
      <c r="A34" s="1160" t="s">
        <v>27</v>
      </c>
      <c r="B34" s="1160"/>
      <c r="C34" s="258">
        <f t="shared" ref="C34:C44" si="1">SUM(D34:L34)</f>
        <v>0</v>
      </c>
      <c r="D34" s="258">
        <f t="shared" ref="D34:L34" si="2">SUM(D35:D43)</f>
        <v>0</v>
      </c>
      <c r="E34" s="258">
        <f t="shared" si="2"/>
        <v>0</v>
      </c>
      <c r="F34" s="258">
        <f t="shared" si="2"/>
        <v>0</v>
      </c>
      <c r="G34" s="258">
        <f t="shared" si="2"/>
        <v>0</v>
      </c>
      <c r="H34" s="258">
        <f t="shared" si="2"/>
        <v>0</v>
      </c>
      <c r="I34" s="258">
        <f t="shared" si="2"/>
        <v>0</v>
      </c>
      <c r="J34" s="258">
        <f t="shared" si="2"/>
        <v>0</v>
      </c>
      <c r="K34" s="258">
        <f t="shared" si="2"/>
        <v>0</v>
      </c>
      <c r="L34" s="258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</row>
    <row r="35" spans="1:49" x14ac:dyDescent="0.2">
      <c r="A35" s="1368" t="s">
        <v>203</v>
      </c>
      <c r="B35" s="1369"/>
      <c r="C35" s="264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1:49" x14ac:dyDescent="0.2">
      <c r="A36" s="1373" t="s">
        <v>204</v>
      </c>
      <c r="B36" s="1374"/>
      <c r="C36" s="267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222"/>
      <c r="O36" s="222"/>
      <c r="P36" s="222"/>
      <c r="Q36" s="222"/>
      <c r="R36" s="222"/>
      <c r="S36" s="22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</row>
    <row r="37" spans="1:49" x14ac:dyDescent="0.2">
      <c r="A37" s="1375" t="s">
        <v>28</v>
      </c>
      <c r="B37" s="45" t="s">
        <v>205</v>
      </c>
      <c r="C37" s="264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</row>
    <row r="38" spans="1:49" x14ac:dyDescent="0.2">
      <c r="A38" s="1376"/>
      <c r="B38" s="46" t="s">
        <v>206</v>
      </c>
      <c r="C38" s="269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</row>
    <row r="39" spans="1:49" x14ac:dyDescent="0.2">
      <c r="A39" s="1376"/>
      <c r="B39" s="46" t="s">
        <v>207</v>
      </c>
      <c r="C39" s="269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</row>
    <row r="40" spans="1:49" x14ac:dyDescent="0.2">
      <c r="A40" s="1376"/>
      <c r="B40" s="46" t="s">
        <v>208</v>
      </c>
      <c r="C40" s="269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</row>
    <row r="41" spans="1:49" x14ac:dyDescent="0.2">
      <c r="A41" s="1377"/>
      <c r="B41" s="48" t="s">
        <v>209</v>
      </c>
      <c r="C41" s="267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1:49" x14ac:dyDescent="0.2">
      <c r="A42" s="1378" t="s">
        <v>29</v>
      </c>
      <c r="B42" s="49" t="s">
        <v>210</v>
      </c>
      <c r="C42" s="27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</row>
    <row r="43" spans="1:49" ht="15" thickBot="1" x14ac:dyDescent="0.25">
      <c r="A43" s="1379"/>
      <c r="B43" s="52" t="s">
        <v>211</v>
      </c>
      <c r="C43" s="271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</row>
    <row r="44" spans="1:49" ht="15" thickTop="1" x14ac:dyDescent="0.2">
      <c r="A44" s="1278" t="s">
        <v>212</v>
      </c>
      <c r="B44" s="1279"/>
      <c r="C44" s="272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</row>
    <row r="45" spans="1:49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</row>
    <row r="46" spans="1:49" x14ac:dyDescent="0.2">
      <c r="A46" s="196" t="s">
        <v>32</v>
      </c>
      <c r="B46" s="210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</row>
    <row r="47" spans="1:49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</row>
    <row r="48" spans="1:49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</row>
    <row r="49" spans="1:79" x14ac:dyDescent="0.2">
      <c r="A49" s="1190" t="s">
        <v>36</v>
      </c>
      <c r="B49" s="1191"/>
      <c r="C49" s="210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</row>
    <row r="50" spans="1:79" x14ac:dyDescent="0.2">
      <c r="A50" s="1272" t="s">
        <v>39</v>
      </c>
      <c r="B50" s="1273"/>
      <c r="C50" s="258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CA50" s="227" t="str">
        <f>IF(AND(([3]A01!$C18+[3]A01!$C19+[3]A01!$C20+[3]A01!$C21+[3]A01!$F31+[3]A01!$F32+[3]A01!$F33)&lt;&gt;0,D50=0,E50=""),"Observacion : En A01 existen contoles no ingresados, Revisar","")</f>
        <v/>
      </c>
    </row>
    <row r="51" spans="1:79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</row>
    <row r="52" spans="1:79" ht="14.25" customHeight="1" x14ac:dyDescent="0.2">
      <c r="A52" s="1270" t="s">
        <v>40</v>
      </c>
      <c r="B52" s="1167"/>
      <c r="C52" s="1146" t="s">
        <v>41</v>
      </c>
      <c r="D52" s="1147"/>
      <c r="E52" s="1148"/>
      <c r="F52" s="1170" t="s">
        <v>34</v>
      </c>
      <c r="G52" s="1170"/>
      <c r="H52" s="1170"/>
      <c r="I52" s="1170"/>
      <c r="J52" s="1170"/>
      <c r="K52" s="1170"/>
      <c r="L52" s="1170"/>
      <c r="M52" s="1170"/>
      <c r="N52" s="1170"/>
      <c r="O52" s="1170"/>
      <c r="P52" s="1170"/>
      <c r="Q52" s="1155"/>
      <c r="R52" s="1281" t="s">
        <v>214</v>
      </c>
      <c r="S52" s="1282"/>
      <c r="T52" s="1282"/>
      <c r="U52" s="1282"/>
      <c r="V52" s="128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</row>
    <row r="53" spans="1:79" ht="22.5" customHeight="1" x14ac:dyDescent="0.2">
      <c r="A53" s="1280"/>
      <c r="B53" s="1168"/>
      <c r="C53" s="1149"/>
      <c r="D53" s="1150"/>
      <c r="E53" s="1151"/>
      <c r="F53" s="1154" t="s">
        <v>42</v>
      </c>
      <c r="G53" s="1155"/>
      <c r="H53" s="1154" t="s">
        <v>43</v>
      </c>
      <c r="I53" s="1155"/>
      <c r="J53" s="1154" t="s">
        <v>44</v>
      </c>
      <c r="K53" s="1155"/>
      <c r="L53" s="1154" t="s">
        <v>45</v>
      </c>
      <c r="M53" s="1155"/>
      <c r="N53" s="1154" t="s">
        <v>46</v>
      </c>
      <c r="O53" s="1155"/>
      <c r="P53" s="1154" t="s">
        <v>47</v>
      </c>
      <c r="Q53" s="1155"/>
      <c r="R53" s="1154" t="s">
        <v>53</v>
      </c>
      <c r="S53" s="1155"/>
      <c r="T53" s="1164" t="s">
        <v>215</v>
      </c>
      <c r="U53" s="1154" t="s">
        <v>54</v>
      </c>
      <c r="V53" s="1155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</row>
    <row r="54" spans="1:79" ht="31.5" x14ac:dyDescent="0.2">
      <c r="A54" s="1152"/>
      <c r="B54" s="1169"/>
      <c r="C54" s="220" t="s">
        <v>149</v>
      </c>
      <c r="D54" s="221" t="s">
        <v>30</v>
      </c>
      <c r="E54" s="212" t="s">
        <v>48</v>
      </c>
      <c r="F54" s="278" t="s">
        <v>30</v>
      </c>
      <c r="G54" s="219" t="s">
        <v>48</v>
      </c>
      <c r="H54" s="278" t="s">
        <v>30</v>
      </c>
      <c r="I54" s="219" t="s">
        <v>48</v>
      </c>
      <c r="J54" s="278" t="s">
        <v>30</v>
      </c>
      <c r="K54" s="219" t="s">
        <v>48</v>
      </c>
      <c r="L54" s="278" t="s">
        <v>30</v>
      </c>
      <c r="M54" s="219" t="s">
        <v>48</v>
      </c>
      <c r="N54" s="278" t="s">
        <v>30</v>
      </c>
      <c r="O54" s="219" t="s">
        <v>48</v>
      </c>
      <c r="P54" s="278" t="s">
        <v>30</v>
      </c>
      <c r="Q54" s="219" t="s">
        <v>48</v>
      </c>
      <c r="R54" s="221" t="s">
        <v>216</v>
      </c>
      <c r="S54" s="221" t="s">
        <v>217</v>
      </c>
      <c r="T54" s="1166"/>
      <c r="U54" s="199" t="s">
        <v>218</v>
      </c>
      <c r="V54" s="221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</row>
    <row r="55" spans="1:79" x14ac:dyDescent="0.2">
      <c r="A55" s="1366" t="s">
        <v>49</v>
      </c>
      <c r="B55" s="1367"/>
      <c r="C55" s="264">
        <f>SUM(D55:E55)</f>
        <v>0</v>
      </c>
      <c r="D55" s="264">
        <f t="shared" ref="D55:E59" si="3">SUM(F55+H55+J55+L55+N55+P55)</f>
        <v>0</v>
      </c>
      <c r="E55" s="264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</row>
    <row r="56" spans="1:79" x14ac:dyDescent="0.2">
      <c r="A56" s="1289" t="s">
        <v>50</v>
      </c>
      <c r="B56" s="1291"/>
      <c r="C56" s="269">
        <f>SUM(D56:E56)</f>
        <v>0</v>
      </c>
      <c r="D56" s="269">
        <f t="shared" si="3"/>
        <v>0</v>
      </c>
      <c r="E56" s="269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</row>
    <row r="57" spans="1:79" x14ac:dyDescent="0.2">
      <c r="A57" s="1289" t="s">
        <v>51</v>
      </c>
      <c r="B57" s="1291"/>
      <c r="C57" s="269">
        <f>SUM(D57:E57)</f>
        <v>0</v>
      </c>
      <c r="D57" s="269">
        <f t="shared" si="3"/>
        <v>0</v>
      </c>
      <c r="E57" s="269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</row>
    <row r="58" spans="1:79" ht="15" customHeight="1" x14ac:dyDescent="0.2">
      <c r="A58" s="1210" t="s">
        <v>220</v>
      </c>
      <c r="B58" s="1211"/>
      <c r="C58" s="280">
        <f>SUM(D58:E58)</f>
        <v>0</v>
      </c>
      <c r="D58" s="280">
        <f t="shared" si="3"/>
        <v>0</v>
      </c>
      <c r="E58" s="28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</row>
    <row r="59" spans="1:79" x14ac:dyDescent="0.2">
      <c r="A59" s="1360" t="s">
        <v>52</v>
      </c>
      <c r="B59" s="1361"/>
      <c r="C59" s="281">
        <f>SUM(D59:E59)</f>
        <v>0</v>
      </c>
      <c r="D59" s="281">
        <f t="shared" si="3"/>
        <v>0</v>
      </c>
      <c r="E59" s="281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</row>
    <row r="60" spans="1:79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</row>
    <row r="61" spans="1:79" ht="15" customHeight="1" x14ac:dyDescent="0.2">
      <c r="A61" s="1362" t="s">
        <v>222</v>
      </c>
      <c r="B61" s="1355"/>
      <c r="C61" s="1329" t="s">
        <v>33</v>
      </c>
      <c r="D61" s="1330"/>
      <c r="E61" s="1331"/>
      <c r="F61" s="1154" t="s">
        <v>223</v>
      </c>
      <c r="G61" s="1170"/>
      <c r="H61" s="1170"/>
      <c r="I61" s="1170"/>
      <c r="J61" s="1170"/>
      <c r="K61" s="1170"/>
      <c r="L61" s="1170"/>
      <c r="M61" s="1170"/>
      <c r="N61" s="1170"/>
      <c r="O61" s="1170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</row>
    <row r="62" spans="1:79" x14ac:dyDescent="0.2">
      <c r="A62" s="1363"/>
      <c r="B62" s="1356"/>
      <c r="C62" s="1275"/>
      <c r="D62" s="1365"/>
      <c r="E62" s="1276"/>
      <c r="F62" s="1171" t="s">
        <v>224</v>
      </c>
      <c r="G62" s="1172"/>
      <c r="H62" s="1171" t="s">
        <v>225</v>
      </c>
      <c r="I62" s="1172"/>
      <c r="J62" s="1171" t="s">
        <v>226</v>
      </c>
      <c r="K62" s="1172"/>
      <c r="L62" s="1171" t="s">
        <v>227</v>
      </c>
      <c r="M62" s="1172"/>
      <c r="N62" s="1190" t="s">
        <v>8</v>
      </c>
      <c r="O62" s="1191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</row>
    <row r="63" spans="1:79" x14ac:dyDescent="0.2">
      <c r="A63" s="1364"/>
      <c r="B63" s="1359"/>
      <c r="C63" s="209" t="s">
        <v>149</v>
      </c>
      <c r="D63" s="221" t="s">
        <v>30</v>
      </c>
      <c r="E63" s="221" t="s">
        <v>48</v>
      </c>
      <c r="F63" s="221" t="s">
        <v>30</v>
      </c>
      <c r="G63" s="221" t="s">
        <v>48</v>
      </c>
      <c r="H63" s="221" t="s">
        <v>30</v>
      </c>
      <c r="I63" s="221" t="s">
        <v>48</v>
      </c>
      <c r="J63" s="221" t="s">
        <v>30</v>
      </c>
      <c r="K63" s="221" t="s">
        <v>48</v>
      </c>
      <c r="L63" s="221" t="s">
        <v>30</v>
      </c>
      <c r="M63" s="221" t="s">
        <v>48</v>
      </c>
      <c r="N63" s="221" t="s">
        <v>30</v>
      </c>
      <c r="O63" s="221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</row>
    <row r="64" spans="1:79" ht="15" customHeight="1" x14ac:dyDescent="0.2">
      <c r="A64" s="1154" t="s">
        <v>34</v>
      </c>
      <c r="B64" s="1155"/>
      <c r="C64" s="287">
        <f>SUM(D64:E64)</f>
        <v>0</v>
      </c>
      <c r="D64" s="288">
        <f>SUM(F64+H64+J64+L64+N64)</f>
        <v>0</v>
      </c>
      <c r="E64" s="289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</row>
    <row r="65" spans="1:85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</row>
    <row r="66" spans="1:85" ht="14.25" customHeight="1" x14ac:dyDescent="0.2">
      <c r="A66" s="1146" t="s">
        <v>32</v>
      </c>
      <c r="B66" s="1148"/>
      <c r="C66" s="1146" t="s">
        <v>33</v>
      </c>
      <c r="D66" s="1147"/>
      <c r="E66" s="1148"/>
      <c r="F66" s="1176" t="s">
        <v>34</v>
      </c>
      <c r="G66" s="1177"/>
      <c r="H66" s="1177"/>
      <c r="I66" s="1177"/>
      <c r="J66" s="1177"/>
      <c r="K66" s="1177"/>
      <c r="L66" s="1177"/>
      <c r="M66" s="1177"/>
      <c r="N66" s="1177"/>
      <c r="O66" s="1177"/>
      <c r="P66" s="1177"/>
      <c r="Q66" s="1177"/>
      <c r="R66" s="1177"/>
      <c r="S66" s="1177"/>
      <c r="T66" s="1177"/>
      <c r="U66" s="1177"/>
      <c r="V66" s="1177"/>
      <c r="W66" s="1177"/>
      <c r="X66" s="1177"/>
      <c r="Y66" s="1177"/>
      <c r="Z66" s="1177"/>
      <c r="AA66" s="1177"/>
      <c r="AB66" s="1177"/>
      <c r="AC66" s="1177"/>
      <c r="AD66" s="1177"/>
      <c r="AE66" s="1177"/>
      <c r="AF66" s="1177"/>
      <c r="AG66" s="1178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</row>
    <row r="67" spans="1:85" x14ac:dyDescent="0.2">
      <c r="A67" s="1158"/>
      <c r="B67" s="1159"/>
      <c r="C67" s="1158"/>
      <c r="D67" s="1274"/>
      <c r="E67" s="1159"/>
      <c r="F67" s="1160" t="s">
        <v>57</v>
      </c>
      <c r="G67" s="1160"/>
      <c r="H67" s="1160" t="s">
        <v>58</v>
      </c>
      <c r="I67" s="1160"/>
      <c r="J67" s="1160" t="s">
        <v>59</v>
      </c>
      <c r="K67" s="1160"/>
      <c r="L67" s="1160" t="s">
        <v>60</v>
      </c>
      <c r="M67" s="1160"/>
      <c r="N67" s="1160" t="s">
        <v>61</v>
      </c>
      <c r="O67" s="1160"/>
      <c r="P67" s="1160" t="s">
        <v>62</v>
      </c>
      <c r="Q67" s="1160"/>
      <c r="R67" s="1160" t="s">
        <v>63</v>
      </c>
      <c r="S67" s="1160"/>
      <c r="T67" s="1160" t="s">
        <v>64</v>
      </c>
      <c r="U67" s="1160"/>
      <c r="V67" s="1160" t="s">
        <v>65</v>
      </c>
      <c r="W67" s="1160"/>
      <c r="X67" s="1160" t="s">
        <v>66</v>
      </c>
      <c r="Y67" s="1160"/>
      <c r="Z67" s="1171" t="s">
        <v>67</v>
      </c>
      <c r="AA67" s="1172"/>
      <c r="AB67" s="1171" t="s">
        <v>68</v>
      </c>
      <c r="AC67" s="1172"/>
      <c r="AD67" s="1171" t="s">
        <v>69</v>
      </c>
      <c r="AE67" s="1172"/>
      <c r="AF67" s="1171" t="s">
        <v>70</v>
      </c>
      <c r="AG67" s="1172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</row>
    <row r="68" spans="1:85" x14ac:dyDescent="0.2">
      <c r="A68" s="1275"/>
      <c r="B68" s="1276"/>
      <c r="C68" s="210" t="s">
        <v>149</v>
      </c>
      <c r="D68" s="210" t="s">
        <v>30</v>
      </c>
      <c r="E68" s="217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</row>
    <row r="69" spans="1:85" x14ac:dyDescent="0.2">
      <c r="A69" s="1272" t="s">
        <v>71</v>
      </c>
      <c r="B69" s="1273"/>
      <c r="C69" s="258">
        <f t="shared" ref="C69:C74" si="4">SUM(D69:E69)</f>
        <v>18</v>
      </c>
      <c r="D69" s="258">
        <f t="shared" ref="D69:E74" si="5">SUM(F69+H69+J69+L69+N69+P69+R69+T69+V69+X69+Z69+AB69+AD69+AF69)</f>
        <v>2</v>
      </c>
      <c r="E69" s="295">
        <f t="shared" si="5"/>
        <v>16</v>
      </c>
      <c r="F69" s="19"/>
      <c r="G69" s="19">
        <v>1</v>
      </c>
      <c r="H69" s="19"/>
      <c r="I69" s="19"/>
      <c r="J69" s="19"/>
      <c r="K69" s="19"/>
      <c r="L69" s="19">
        <v>1</v>
      </c>
      <c r="M69" s="19">
        <v>1</v>
      </c>
      <c r="N69" s="19"/>
      <c r="O69" s="19">
        <v>2</v>
      </c>
      <c r="P69" s="19"/>
      <c r="Q69" s="19"/>
      <c r="R69" s="19"/>
      <c r="S69" s="19">
        <v>2</v>
      </c>
      <c r="T69" s="19"/>
      <c r="U69" s="19">
        <v>2</v>
      </c>
      <c r="V69" s="19"/>
      <c r="W69" s="19">
        <v>1</v>
      </c>
      <c r="X69" s="19"/>
      <c r="Y69" s="19"/>
      <c r="Z69" s="19"/>
      <c r="AA69" s="19">
        <v>4</v>
      </c>
      <c r="AB69" s="19"/>
      <c r="AC69" s="19">
        <v>3</v>
      </c>
      <c r="AD69" s="19">
        <v>1</v>
      </c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</row>
    <row r="70" spans="1:85" x14ac:dyDescent="0.2">
      <c r="A70" s="1147" t="s">
        <v>72</v>
      </c>
      <c r="B70" s="205" t="s">
        <v>73</v>
      </c>
      <c r="C70" s="264">
        <f t="shared" si="4"/>
        <v>0</v>
      </c>
      <c r="D70" s="264">
        <f t="shared" si="5"/>
        <v>0</v>
      </c>
      <c r="E70" s="264">
        <f t="shared" si="5"/>
        <v>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</row>
    <row r="71" spans="1:85" x14ac:dyDescent="0.2">
      <c r="A71" s="1274"/>
      <c r="B71" s="214" t="s">
        <v>74</v>
      </c>
      <c r="C71" s="269">
        <f t="shared" si="4"/>
        <v>18</v>
      </c>
      <c r="D71" s="269">
        <f t="shared" si="5"/>
        <v>2</v>
      </c>
      <c r="E71" s="269">
        <f t="shared" si="5"/>
        <v>16</v>
      </c>
      <c r="F71" s="24"/>
      <c r="G71" s="24">
        <v>1</v>
      </c>
      <c r="H71" s="24"/>
      <c r="I71" s="24"/>
      <c r="J71" s="24"/>
      <c r="K71" s="24"/>
      <c r="L71" s="24">
        <v>1</v>
      </c>
      <c r="M71" s="24">
        <v>1</v>
      </c>
      <c r="N71" s="24"/>
      <c r="O71" s="24">
        <v>2</v>
      </c>
      <c r="P71" s="24"/>
      <c r="Q71" s="24"/>
      <c r="R71" s="24"/>
      <c r="S71" s="24">
        <v>2</v>
      </c>
      <c r="T71" s="24"/>
      <c r="U71" s="24">
        <v>2</v>
      </c>
      <c r="V71" s="24"/>
      <c r="W71" s="24">
        <v>1</v>
      </c>
      <c r="X71" s="24"/>
      <c r="Y71" s="24"/>
      <c r="Z71" s="24"/>
      <c r="AA71" s="24">
        <v>4</v>
      </c>
      <c r="AB71" s="24"/>
      <c r="AC71" s="24">
        <v>3</v>
      </c>
      <c r="AD71" s="24">
        <v>1</v>
      </c>
      <c r="AE71" s="24"/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</row>
    <row r="72" spans="1:85" x14ac:dyDescent="0.2">
      <c r="A72" s="1274"/>
      <c r="B72" s="214" t="s">
        <v>228</v>
      </c>
      <c r="C72" s="269">
        <f t="shared" si="4"/>
        <v>0</v>
      </c>
      <c r="D72" s="269">
        <f t="shared" si="5"/>
        <v>0</v>
      </c>
      <c r="E72" s="269">
        <f t="shared" si="5"/>
        <v>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</row>
    <row r="73" spans="1:85" ht="26.25" customHeight="1" x14ac:dyDescent="0.2">
      <c r="A73" s="1274"/>
      <c r="B73" s="80" t="s">
        <v>229</v>
      </c>
      <c r="C73" s="269">
        <f t="shared" si="4"/>
        <v>0</v>
      </c>
      <c r="D73" s="269">
        <f t="shared" si="5"/>
        <v>0</v>
      </c>
      <c r="E73" s="269">
        <f t="shared" si="5"/>
        <v>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</row>
    <row r="74" spans="1:85" x14ac:dyDescent="0.2">
      <c r="A74" s="1150"/>
      <c r="B74" s="211" t="s">
        <v>75</v>
      </c>
      <c r="C74" s="267">
        <f t="shared" si="4"/>
        <v>0</v>
      </c>
      <c r="D74" s="267">
        <f t="shared" si="5"/>
        <v>0</v>
      </c>
      <c r="E74" s="267">
        <f t="shared" si="5"/>
        <v>0</v>
      </c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</row>
    <row r="75" spans="1:85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</row>
    <row r="76" spans="1:85" ht="14.25" customHeight="1" x14ac:dyDescent="0.2">
      <c r="A76" s="1146" t="s">
        <v>32</v>
      </c>
      <c r="B76" s="1148"/>
      <c r="C76" s="1185" t="s">
        <v>33</v>
      </c>
      <c r="D76" s="1185"/>
      <c r="E76" s="1185"/>
      <c r="F76" s="1277" t="s">
        <v>77</v>
      </c>
      <c r="G76" s="1277"/>
      <c r="H76" s="1277"/>
      <c r="I76" s="1277"/>
      <c r="J76" s="1277"/>
      <c r="K76" s="1277"/>
      <c r="L76" s="1277"/>
      <c r="M76" s="1277"/>
      <c r="N76" s="1277"/>
      <c r="O76" s="1277"/>
      <c r="P76" s="1277"/>
      <c r="Q76" s="1277"/>
      <c r="R76" s="1277"/>
      <c r="S76" s="1277"/>
      <c r="T76" s="1277"/>
      <c r="U76" s="1277"/>
      <c r="V76" s="1277"/>
      <c r="W76" s="1277"/>
      <c r="X76" s="1277"/>
      <c r="Y76" s="1277"/>
      <c r="Z76" s="1277"/>
      <c r="AA76" s="1277"/>
      <c r="AB76" s="1277"/>
      <c r="AC76" s="1277"/>
      <c r="AD76" s="1277"/>
      <c r="AE76" s="1277"/>
      <c r="AF76" s="1277"/>
      <c r="AG76" s="1277"/>
      <c r="AH76" s="1271" t="s">
        <v>230</v>
      </c>
      <c r="AI76" s="1271"/>
      <c r="AJ76" s="1271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</row>
    <row r="77" spans="1:85" ht="14.25" customHeight="1" x14ac:dyDescent="0.2">
      <c r="A77" s="1158"/>
      <c r="B77" s="1159"/>
      <c r="C77" s="1186"/>
      <c r="D77" s="1186"/>
      <c r="E77" s="1186"/>
      <c r="F77" s="1160" t="s">
        <v>57</v>
      </c>
      <c r="G77" s="1160"/>
      <c r="H77" s="1160" t="s">
        <v>58</v>
      </c>
      <c r="I77" s="1160"/>
      <c r="J77" s="1243" t="s">
        <v>59</v>
      </c>
      <c r="K77" s="1243"/>
      <c r="L77" s="1243" t="s">
        <v>60</v>
      </c>
      <c r="M77" s="1243"/>
      <c r="N77" s="1243" t="s">
        <v>61</v>
      </c>
      <c r="O77" s="1243"/>
      <c r="P77" s="1243" t="s">
        <v>62</v>
      </c>
      <c r="Q77" s="1243"/>
      <c r="R77" s="1160" t="s">
        <v>63</v>
      </c>
      <c r="S77" s="1160"/>
      <c r="T77" s="1243" t="s">
        <v>64</v>
      </c>
      <c r="U77" s="1243"/>
      <c r="V77" s="1243" t="s">
        <v>65</v>
      </c>
      <c r="W77" s="1243"/>
      <c r="X77" s="1243" t="s">
        <v>66</v>
      </c>
      <c r="Y77" s="1243"/>
      <c r="Z77" s="1243" t="s">
        <v>67</v>
      </c>
      <c r="AA77" s="1243"/>
      <c r="AB77" s="1243" t="s">
        <v>68</v>
      </c>
      <c r="AC77" s="1243"/>
      <c r="AD77" s="1243" t="s">
        <v>69</v>
      </c>
      <c r="AE77" s="1243"/>
      <c r="AF77" s="1243" t="s">
        <v>70</v>
      </c>
      <c r="AG77" s="1243"/>
      <c r="AH77" s="1182" t="s">
        <v>231</v>
      </c>
      <c r="AI77" s="1182" t="s">
        <v>232</v>
      </c>
      <c r="AJ77" s="1182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</row>
    <row r="78" spans="1:85" x14ac:dyDescent="0.2">
      <c r="A78" s="1275"/>
      <c r="B78" s="1276"/>
      <c r="C78" s="210" t="s">
        <v>149</v>
      </c>
      <c r="D78" s="210" t="s">
        <v>30</v>
      </c>
      <c r="E78" s="210" t="s">
        <v>48</v>
      </c>
      <c r="F78" s="200" t="s">
        <v>30</v>
      </c>
      <c r="G78" s="200" t="s">
        <v>48</v>
      </c>
      <c r="H78" s="200" t="s">
        <v>30</v>
      </c>
      <c r="I78" s="200" t="s">
        <v>48</v>
      </c>
      <c r="J78" s="200" t="s">
        <v>30</v>
      </c>
      <c r="K78" s="200" t="s">
        <v>48</v>
      </c>
      <c r="L78" s="200" t="s">
        <v>30</v>
      </c>
      <c r="M78" s="200" t="s">
        <v>48</v>
      </c>
      <c r="N78" s="200" t="s">
        <v>30</v>
      </c>
      <c r="O78" s="200" t="s">
        <v>48</v>
      </c>
      <c r="P78" s="200" t="s">
        <v>30</v>
      </c>
      <c r="Q78" s="200" t="s">
        <v>48</v>
      </c>
      <c r="R78" s="200" t="s">
        <v>30</v>
      </c>
      <c r="S78" s="200" t="s">
        <v>48</v>
      </c>
      <c r="T78" s="200" t="s">
        <v>30</v>
      </c>
      <c r="U78" s="200" t="s">
        <v>48</v>
      </c>
      <c r="V78" s="200" t="s">
        <v>30</v>
      </c>
      <c r="W78" s="200" t="s">
        <v>48</v>
      </c>
      <c r="X78" s="200" t="s">
        <v>30</v>
      </c>
      <c r="Y78" s="200" t="s">
        <v>48</v>
      </c>
      <c r="Z78" s="200" t="s">
        <v>30</v>
      </c>
      <c r="AA78" s="200" t="s">
        <v>48</v>
      </c>
      <c r="AB78" s="200" t="s">
        <v>30</v>
      </c>
      <c r="AC78" s="200" t="s">
        <v>48</v>
      </c>
      <c r="AD78" s="200" t="s">
        <v>30</v>
      </c>
      <c r="AE78" s="200" t="s">
        <v>48</v>
      </c>
      <c r="AF78" s="200" t="s">
        <v>30</v>
      </c>
      <c r="AG78" s="200" t="s">
        <v>48</v>
      </c>
      <c r="AH78" s="1184"/>
      <c r="AI78" s="1184"/>
      <c r="AJ78" s="1184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</row>
    <row r="79" spans="1:85" x14ac:dyDescent="0.2">
      <c r="A79" s="1272" t="s">
        <v>80</v>
      </c>
      <c r="B79" s="1273"/>
      <c r="C79" s="258">
        <f t="shared" ref="C79:C84" si="6">SUM(D79:E79)</f>
        <v>0</v>
      </c>
      <c r="D79" s="258">
        <f t="shared" ref="D79:E84" si="7">SUM(F79+H79+J79+L79+N79+P79+R79+T79+V79+X79+Z79+AB79+AD79+AF79)</f>
        <v>0</v>
      </c>
      <c r="E79" s="258">
        <f t="shared" si="7"/>
        <v>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CG79" s="227">
        <v>0</v>
      </c>
    </row>
    <row r="80" spans="1:85" x14ac:dyDescent="0.2">
      <c r="A80" s="1147" t="s">
        <v>72</v>
      </c>
      <c r="B80" s="205" t="s">
        <v>73</v>
      </c>
      <c r="C80" s="264">
        <f t="shared" si="6"/>
        <v>0</v>
      </c>
      <c r="D80" s="264">
        <f t="shared" si="7"/>
        <v>0</v>
      </c>
      <c r="E80" s="264">
        <f t="shared" si="7"/>
        <v>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CG80" s="227">
        <v>0</v>
      </c>
    </row>
    <row r="81" spans="1:85" x14ac:dyDescent="0.2">
      <c r="A81" s="1274"/>
      <c r="B81" s="214" t="s">
        <v>74</v>
      </c>
      <c r="C81" s="269">
        <f t="shared" si="6"/>
        <v>0</v>
      </c>
      <c r="D81" s="269">
        <f t="shared" si="7"/>
        <v>0</v>
      </c>
      <c r="E81" s="269">
        <f t="shared" si="7"/>
        <v>0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CG81" s="227">
        <v>0</v>
      </c>
    </row>
    <row r="82" spans="1:85" x14ac:dyDescent="0.2">
      <c r="A82" s="1274"/>
      <c r="B82" s="214" t="s">
        <v>228</v>
      </c>
      <c r="C82" s="269">
        <f t="shared" si="6"/>
        <v>0</v>
      </c>
      <c r="D82" s="269">
        <f t="shared" si="7"/>
        <v>0</v>
      </c>
      <c r="E82" s="269">
        <f t="shared" si="7"/>
        <v>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CG82" s="227">
        <v>0</v>
      </c>
    </row>
    <row r="83" spans="1:85" ht="30" customHeight="1" x14ac:dyDescent="0.2">
      <c r="A83" s="1274"/>
      <c r="B83" s="80" t="s">
        <v>229</v>
      </c>
      <c r="C83" s="269">
        <f t="shared" si="6"/>
        <v>0</v>
      </c>
      <c r="D83" s="269">
        <f t="shared" si="7"/>
        <v>0</v>
      </c>
      <c r="E83" s="269">
        <f t="shared" si="7"/>
        <v>0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CG83" s="227">
        <v>0</v>
      </c>
    </row>
    <row r="84" spans="1:85" x14ac:dyDescent="0.2">
      <c r="A84" s="1150"/>
      <c r="B84" s="211" t="s">
        <v>75</v>
      </c>
      <c r="C84" s="267">
        <f t="shared" si="6"/>
        <v>0</v>
      </c>
      <c r="D84" s="267">
        <f t="shared" si="7"/>
        <v>0</v>
      </c>
      <c r="E84" s="267">
        <f t="shared" si="7"/>
        <v>0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CG84" s="227">
        <v>0</v>
      </c>
    </row>
    <row r="85" spans="1:85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</row>
    <row r="86" spans="1:85" ht="14.25" customHeight="1" x14ac:dyDescent="0.2">
      <c r="A86" s="1147" t="s">
        <v>32</v>
      </c>
      <c r="B86" s="1147"/>
      <c r="C86" s="1146" t="s">
        <v>33</v>
      </c>
      <c r="D86" s="1147"/>
      <c r="E86" s="1148"/>
      <c r="F86" s="1176" t="s">
        <v>34</v>
      </c>
      <c r="G86" s="1177"/>
      <c r="H86" s="1177"/>
      <c r="I86" s="1177"/>
      <c r="J86" s="1177"/>
      <c r="K86" s="1177"/>
      <c r="L86" s="1177"/>
      <c r="M86" s="1177"/>
      <c r="N86" s="1177"/>
      <c r="O86" s="1177"/>
      <c r="P86" s="1177"/>
      <c r="Q86" s="1177"/>
      <c r="R86" s="1177"/>
      <c r="S86" s="1177"/>
      <c r="T86" s="1177"/>
      <c r="U86" s="1177"/>
      <c r="V86" s="1177"/>
      <c r="W86" s="1177"/>
      <c r="X86" s="1177"/>
      <c r="Y86" s="1177"/>
      <c r="Z86" s="1177"/>
      <c r="AA86" s="1177"/>
      <c r="AB86" s="1177"/>
      <c r="AC86" s="1177"/>
      <c r="AD86" s="1177"/>
      <c r="AE86" s="1177"/>
      <c r="AF86" s="1177"/>
      <c r="AG86" s="1178"/>
      <c r="AH86" s="1271" t="s">
        <v>230</v>
      </c>
      <c r="AI86" s="1271"/>
      <c r="AJ86" s="1271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</row>
    <row r="87" spans="1:85" ht="14.25" customHeight="1" x14ac:dyDescent="0.2">
      <c r="A87" s="1274"/>
      <c r="B87" s="1274"/>
      <c r="C87" s="1158"/>
      <c r="D87" s="1274"/>
      <c r="E87" s="1159"/>
      <c r="F87" s="1161" t="s">
        <v>82</v>
      </c>
      <c r="G87" s="1163"/>
      <c r="H87" s="1161" t="s">
        <v>58</v>
      </c>
      <c r="I87" s="1163"/>
      <c r="J87" s="1161" t="s">
        <v>59</v>
      </c>
      <c r="K87" s="1163"/>
      <c r="L87" s="1161" t="s">
        <v>60</v>
      </c>
      <c r="M87" s="1163"/>
      <c r="N87" s="1161" t="s">
        <v>61</v>
      </c>
      <c r="O87" s="1163"/>
      <c r="P87" s="1161" t="s">
        <v>62</v>
      </c>
      <c r="Q87" s="1163"/>
      <c r="R87" s="1161" t="s">
        <v>63</v>
      </c>
      <c r="S87" s="1163"/>
      <c r="T87" s="1161" t="s">
        <v>64</v>
      </c>
      <c r="U87" s="1163"/>
      <c r="V87" s="1161" t="s">
        <v>65</v>
      </c>
      <c r="W87" s="1163"/>
      <c r="X87" s="1161" t="s">
        <v>66</v>
      </c>
      <c r="Y87" s="1163"/>
      <c r="Z87" s="1171" t="s">
        <v>67</v>
      </c>
      <c r="AA87" s="1172"/>
      <c r="AB87" s="1171" t="s">
        <v>68</v>
      </c>
      <c r="AC87" s="1172"/>
      <c r="AD87" s="1171" t="s">
        <v>69</v>
      </c>
      <c r="AE87" s="1172"/>
      <c r="AF87" s="1171" t="s">
        <v>70</v>
      </c>
      <c r="AG87" s="1172"/>
      <c r="AH87" s="1182" t="s">
        <v>234</v>
      </c>
      <c r="AI87" s="1182" t="s">
        <v>235</v>
      </c>
      <c r="AJ87" s="1182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</row>
    <row r="88" spans="1:85" x14ac:dyDescent="0.2">
      <c r="A88" s="1150"/>
      <c r="B88" s="1150"/>
      <c r="C88" s="210" t="s">
        <v>149</v>
      </c>
      <c r="D88" s="210" t="s">
        <v>30</v>
      </c>
      <c r="E88" s="210" t="s">
        <v>48</v>
      </c>
      <c r="F88" s="200" t="s">
        <v>30</v>
      </c>
      <c r="G88" s="200" t="s">
        <v>48</v>
      </c>
      <c r="H88" s="200" t="s">
        <v>30</v>
      </c>
      <c r="I88" s="200" t="s">
        <v>48</v>
      </c>
      <c r="J88" s="200" t="s">
        <v>30</v>
      </c>
      <c r="K88" s="200" t="s">
        <v>48</v>
      </c>
      <c r="L88" s="200" t="s">
        <v>30</v>
      </c>
      <c r="M88" s="200" t="s">
        <v>48</v>
      </c>
      <c r="N88" s="200" t="s">
        <v>30</v>
      </c>
      <c r="O88" s="200" t="s">
        <v>48</v>
      </c>
      <c r="P88" s="200" t="s">
        <v>30</v>
      </c>
      <c r="Q88" s="200" t="s">
        <v>48</v>
      </c>
      <c r="R88" s="200" t="s">
        <v>30</v>
      </c>
      <c r="S88" s="200" t="s">
        <v>48</v>
      </c>
      <c r="T88" s="200" t="s">
        <v>30</v>
      </c>
      <c r="U88" s="200" t="s">
        <v>48</v>
      </c>
      <c r="V88" s="200" t="s">
        <v>30</v>
      </c>
      <c r="W88" s="200" t="s">
        <v>48</v>
      </c>
      <c r="X88" s="200" t="s">
        <v>30</v>
      </c>
      <c r="Y88" s="200" t="s">
        <v>48</v>
      </c>
      <c r="Z88" s="200" t="s">
        <v>30</v>
      </c>
      <c r="AA88" s="200" t="s">
        <v>48</v>
      </c>
      <c r="AB88" s="200" t="s">
        <v>30</v>
      </c>
      <c r="AC88" s="200" t="s">
        <v>48</v>
      </c>
      <c r="AD88" s="200" t="s">
        <v>30</v>
      </c>
      <c r="AE88" s="200" t="s">
        <v>48</v>
      </c>
      <c r="AF88" s="200" t="s">
        <v>30</v>
      </c>
      <c r="AG88" s="200" t="s">
        <v>48</v>
      </c>
      <c r="AH88" s="1184"/>
      <c r="AI88" s="1184"/>
      <c r="AJ88" s="1184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</row>
    <row r="89" spans="1:85" x14ac:dyDescent="0.2">
      <c r="A89" s="1307" t="s">
        <v>83</v>
      </c>
      <c r="B89" s="1308"/>
      <c r="C89" s="264">
        <f>SUM(D89:E89)</f>
        <v>0</v>
      </c>
      <c r="D89" s="264">
        <f t="shared" ref="D89:E92" si="8">SUM(F89+H89+J89+L89+N89+P89+R89+T89+V89+X89+Z89+AB89+AD89+AF89)</f>
        <v>0</v>
      </c>
      <c r="E89" s="264">
        <f t="shared" si="8"/>
        <v>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</row>
    <row r="90" spans="1:85" x14ac:dyDescent="0.2">
      <c r="A90" s="1309" t="s">
        <v>84</v>
      </c>
      <c r="B90" s="1310"/>
      <c r="C90" s="271">
        <f>SUM(D90:E90)</f>
        <v>0</v>
      </c>
      <c r="D90" s="271">
        <f t="shared" si="8"/>
        <v>0</v>
      </c>
      <c r="E90" s="271">
        <f t="shared" si="8"/>
        <v>0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</row>
    <row r="91" spans="1:85" x14ac:dyDescent="0.2">
      <c r="A91" s="1311" t="s">
        <v>236</v>
      </c>
      <c r="B91" s="83" t="s">
        <v>85</v>
      </c>
      <c r="C91" s="264">
        <f>SUM(D91:E91)</f>
        <v>0</v>
      </c>
      <c r="D91" s="264">
        <f t="shared" si="8"/>
        <v>0</v>
      </c>
      <c r="E91" s="264">
        <f t="shared" si="8"/>
        <v>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</row>
    <row r="92" spans="1:85" x14ac:dyDescent="0.2">
      <c r="A92" s="1312"/>
      <c r="B92" s="84" t="s">
        <v>86</v>
      </c>
      <c r="C92" s="267">
        <f>SUM(D92:E92)</f>
        <v>0</v>
      </c>
      <c r="D92" s="267">
        <f t="shared" si="8"/>
        <v>0</v>
      </c>
      <c r="E92" s="267">
        <f t="shared" si="8"/>
        <v>0</v>
      </c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</row>
    <row r="93" spans="1:85" x14ac:dyDescent="0.2">
      <c r="A93" s="1313" t="s">
        <v>87</v>
      </c>
      <c r="B93" s="1314"/>
      <c r="C93" s="281">
        <f>SUM(D93:E93)</f>
        <v>0</v>
      </c>
      <c r="D93" s="281">
        <f>SUM(F93+H93+J93+L93+N93+P93+R93+T93+V89+X93+Z93+AB93+AD93+AF93)</f>
        <v>0</v>
      </c>
      <c r="E93" s="281">
        <f>SUM(G93+I93+K93+M93+O93+Q93+S93+U93+W93+Y93+AA93+AC93+AE93+AG93)</f>
        <v>0</v>
      </c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CA93" s="227" t="str">
        <f>IF(C93&gt;C91+C92,"Los Ingresos de pacientes dependientes severos con escaras DEBEN estar incluidos en los Ingresos de pacientes dependientes severos Oncológicos o No Oncológicos","")</f>
        <v/>
      </c>
    </row>
    <row r="94" spans="1:85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</row>
    <row r="95" spans="1:85" ht="14.25" customHeight="1" x14ac:dyDescent="0.2">
      <c r="A95" s="1270" t="s">
        <v>3</v>
      </c>
      <c r="B95" s="1167"/>
      <c r="C95" s="1171" t="s">
        <v>33</v>
      </c>
      <c r="D95" s="1188"/>
      <c r="E95" s="1172"/>
      <c r="F95" s="1171" t="s">
        <v>67</v>
      </c>
      <c r="G95" s="1172"/>
      <c r="H95" s="1171" t="s">
        <v>68</v>
      </c>
      <c r="I95" s="1172"/>
      <c r="J95" s="1171" t="s">
        <v>69</v>
      </c>
      <c r="K95" s="1172"/>
      <c r="L95" s="1171" t="s">
        <v>70</v>
      </c>
      <c r="M95" s="1172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</row>
    <row r="96" spans="1:85" x14ac:dyDescent="0.2">
      <c r="A96" s="1152"/>
      <c r="B96" s="1169"/>
      <c r="C96" s="210" t="s">
        <v>149</v>
      </c>
      <c r="D96" s="210" t="s">
        <v>30</v>
      </c>
      <c r="E96" s="210" t="s">
        <v>48</v>
      </c>
      <c r="F96" s="210" t="s">
        <v>30</v>
      </c>
      <c r="G96" s="210" t="s">
        <v>48</v>
      </c>
      <c r="H96" s="210" t="s">
        <v>30</v>
      </c>
      <c r="I96" s="210" t="s">
        <v>48</v>
      </c>
      <c r="J96" s="210" t="s">
        <v>30</v>
      </c>
      <c r="K96" s="210" t="s">
        <v>48</v>
      </c>
      <c r="L96" s="210" t="s">
        <v>30</v>
      </c>
      <c r="M96" s="210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</row>
    <row r="97" spans="1:46" x14ac:dyDescent="0.2">
      <c r="A97" s="1304" t="s">
        <v>238</v>
      </c>
      <c r="B97" s="317" t="s">
        <v>88</v>
      </c>
      <c r="C97" s="264">
        <f>SUM(D97:E97)</f>
        <v>0</v>
      </c>
      <c r="D97" s="264">
        <f t="shared" ref="D97:E99" si="9">SUM(F97+H97+J97+L97)</f>
        <v>0</v>
      </c>
      <c r="E97" s="264">
        <f t="shared" si="9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</row>
    <row r="98" spans="1:46" x14ac:dyDescent="0.2">
      <c r="A98" s="1305"/>
      <c r="B98" s="206" t="s">
        <v>89</v>
      </c>
      <c r="C98" s="269">
        <f>SUM(D98:E98)</f>
        <v>0</v>
      </c>
      <c r="D98" s="269">
        <f t="shared" si="9"/>
        <v>0</v>
      </c>
      <c r="E98" s="269">
        <f t="shared" si="9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</row>
    <row r="99" spans="1:46" x14ac:dyDescent="0.2">
      <c r="A99" s="1306"/>
      <c r="B99" s="213" t="s">
        <v>90</v>
      </c>
      <c r="C99" s="271">
        <f>SUM(D99:E99)</f>
        <v>0</v>
      </c>
      <c r="D99" s="271">
        <f t="shared" si="9"/>
        <v>0</v>
      </c>
      <c r="E99" s="271">
        <f t="shared" si="9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</row>
    <row r="100" spans="1:46" x14ac:dyDescent="0.2">
      <c r="A100" s="1303" t="s">
        <v>91</v>
      </c>
      <c r="B100" s="1303"/>
      <c r="C100" s="258">
        <f t="shared" ref="C100:M100" si="10">SUM(C97:C99)</f>
        <v>0</v>
      </c>
      <c r="D100" s="258">
        <f t="shared" si="10"/>
        <v>0</v>
      </c>
      <c r="E100" s="258">
        <f t="shared" si="10"/>
        <v>0</v>
      </c>
      <c r="F100" s="258">
        <f t="shared" si="10"/>
        <v>0</v>
      </c>
      <c r="G100" s="258">
        <f t="shared" si="10"/>
        <v>0</v>
      </c>
      <c r="H100" s="258">
        <f t="shared" si="10"/>
        <v>0</v>
      </c>
      <c r="I100" s="258">
        <f t="shared" si="10"/>
        <v>0</v>
      </c>
      <c r="J100" s="258">
        <f t="shared" si="10"/>
        <v>0</v>
      </c>
      <c r="K100" s="258">
        <f t="shared" si="10"/>
        <v>0</v>
      </c>
      <c r="L100" s="258">
        <f t="shared" si="10"/>
        <v>0</v>
      </c>
      <c r="M100" s="258">
        <f t="shared" si="10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</row>
    <row r="101" spans="1:46" x14ac:dyDescent="0.2">
      <c r="A101" s="1345" t="s">
        <v>239</v>
      </c>
      <c r="B101" s="207" t="s">
        <v>92</v>
      </c>
      <c r="C101" s="270">
        <f>SUM(D101:E101)</f>
        <v>0</v>
      </c>
      <c r="D101" s="270">
        <f t="shared" ref="D101:E104" si="11">SUM(F101+H101+J101+L101)</f>
        <v>0</v>
      </c>
      <c r="E101" s="270">
        <f t="shared" si="11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</row>
    <row r="102" spans="1:46" x14ac:dyDescent="0.2">
      <c r="A102" s="1346"/>
      <c r="B102" s="206" t="s">
        <v>93</v>
      </c>
      <c r="C102" s="269">
        <f>SUM(D102:E102)</f>
        <v>0</v>
      </c>
      <c r="D102" s="269">
        <f t="shared" si="11"/>
        <v>0</v>
      </c>
      <c r="E102" s="269">
        <f t="shared" si="11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</row>
    <row r="103" spans="1:46" x14ac:dyDescent="0.2">
      <c r="A103" s="1346"/>
      <c r="B103" s="206" t="s">
        <v>94</v>
      </c>
      <c r="C103" s="269">
        <f>SUM(D103:E103)</f>
        <v>0</v>
      </c>
      <c r="D103" s="269">
        <f t="shared" si="11"/>
        <v>0</v>
      </c>
      <c r="E103" s="269">
        <f t="shared" si="11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</row>
    <row r="104" spans="1:46" x14ac:dyDescent="0.2">
      <c r="A104" s="1347"/>
      <c r="B104" s="319" t="s">
        <v>95</v>
      </c>
      <c r="C104" s="271">
        <f>SUM(D104:E104)</f>
        <v>0</v>
      </c>
      <c r="D104" s="271">
        <f t="shared" si="11"/>
        <v>0</v>
      </c>
      <c r="E104" s="271">
        <f t="shared" si="11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</row>
    <row r="105" spans="1:46" x14ac:dyDescent="0.2">
      <c r="A105" s="1303" t="s">
        <v>91</v>
      </c>
      <c r="B105" s="1303"/>
      <c r="C105" s="258">
        <f t="shared" ref="C105:M105" si="12">SUM(C101:C104)</f>
        <v>0</v>
      </c>
      <c r="D105" s="258">
        <f t="shared" si="12"/>
        <v>0</v>
      </c>
      <c r="E105" s="258">
        <f t="shared" si="12"/>
        <v>0</v>
      </c>
      <c r="F105" s="258">
        <f t="shared" si="12"/>
        <v>0</v>
      </c>
      <c r="G105" s="258">
        <f t="shared" si="12"/>
        <v>0</v>
      </c>
      <c r="H105" s="258">
        <f t="shared" si="12"/>
        <v>0</v>
      </c>
      <c r="I105" s="258">
        <f t="shared" si="12"/>
        <v>0</v>
      </c>
      <c r="J105" s="258">
        <f t="shared" si="12"/>
        <v>0</v>
      </c>
      <c r="K105" s="258">
        <f t="shared" si="12"/>
        <v>0</v>
      </c>
      <c r="L105" s="258">
        <f t="shared" si="12"/>
        <v>0</v>
      </c>
      <c r="M105" s="258">
        <f t="shared" si="12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</row>
    <row r="106" spans="1:46" x14ac:dyDescent="0.2">
      <c r="A106" s="1348" t="s">
        <v>96</v>
      </c>
      <c r="B106" s="1348"/>
      <c r="C106" s="281">
        <f t="shared" ref="C106:M106" si="13">SUM(C100+C105)</f>
        <v>0</v>
      </c>
      <c r="D106" s="281">
        <f t="shared" si="13"/>
        <v>0</v>
      </c>
      <c r="E106" s="281">
        <f t="shared" si="13"/>
        <v>0</v>
      </c>
      <c r="F106" s="281">
        <f t="shared" si="13"/>
        <v>0</v>
      </c>
      <c r="G106" s="281">
        <f t="shared" si="13"/>
        <v>0</v>
      </c>
      <c r="H106" s="281">
        <f t="shared" si="13"/>
        <v>0</v>
      </c>
      <c r="I106" s="281">
        <f t="shared" si="13"/>
        <v>0</v>
      </c>
      <c r="J106" s="281">
        <f t="shared" si="13"/>
        <v>0</v>
      </c>
      <c r="K106" s="281">
        <f t="shared" si="13"/>
        <v>0</v>
      </c>
      <c r="L106" s="281">
        <f t="shared" si="13"/>
        <v>0</v>
      </c>
      <c r="M106" s="281">
        <f t="shared" si="13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</row>
    <row r="107" spans="1:46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</row>
    <row r="108" spans="1:46" ht="14.25" customHeight="1" x14ac:dyDescent="0.2">
      <c r="A108" s="1270" t="s">
        <v>3</v>
      </c>
      <c r="B108" s="1167"/>
      <c r="C108" s="1171" t="s">
        <v>33</v>
      </c>
      <c r="D108" s="1188"/>
      <c r="E108" s="1172"/>
      <c r="F108" s="1171" t="s">
        <v>67</v>
      </c>
      <c r="G108" s="1172"/>
      <c r="H108" s="1171" t="s">
        <v>68</v>
      </c>
      <c r="I108" s="1172"/>
      <c r="J108" s="1171" t="s">
        <v>69</v>
      </c>
      <c r="K108" s="1172"/>
      <c r="L108" s="1171" t="s">
        <v>70</v>
      </c>
      <c r="M108" s="1188"/>
      <c r="N108" s="1315" t="s">
        <v>230</v>
      </c>
      <c r="O108" s="1188"/>
      <c r="P108" s="1172"/>
      <c r="Q108" s="1316"/>
      <c r="R108" s="1317"/>
      <c r="S108" s="1318"/>
      <c r="T108" s="1318"/>
      <c r="U108" s="1318"/>
      <c r="V108" s="1318"/>
      <c r="W108" s="1318"/>
      <c r="X108" s="1318"/>
      <c r="Y108" s="1318"/>
      <c r="Z108" s="1318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</row>
    <row r="109" spans="1:46" ht="21" x14ac:dyDescent="0.2">
      <c r="A109" s="1152"/>
      <c r="B109" s="1169"/>
      <c r="C109" s="210" t="s">
        <v>149</v>
      </c>
      <c r="D109" s="210" t="s">
        <v>30</v>
      </c>
      <c r="E109" s="210" t="s">
        <v>48</v>
      </c>
      <c r="F109" s="210" t="s">
        <v>30</v>
      </c>
      <c r="G109" s="210" t="s">
        <v>48</v>
      </c>
      <c r="H109" s="210" t="s">
        <v>30</v>
      </c>
      <c r="I109" s="210" t="s">
        <v>48</v>
      </c>
      <c r="J109" s="210" t="s">
        <v>30</v>
      </c>
      <c r="K109" s="210" t="s">
        <v>48</v>
      </c>
      <c r="L109" s="210" t="s">
        <v>30</v>
      </c>
      <c r="M109" s="216" t="s">
        <v>48</v>
      </c>
      <c r="N109" s="323" t="s">
        <v>231</v>
      </c>
      <c r="O109" s="196" t="s">
        <v>232</v>
      </c>
      <c r="P109" s="203" t="s">
        <v>233</v>
      </c>
      <c r="Q109" s="324"/>
      <c r="R109" s="325"/>
      <c r="S109" s="325"/>
      <c r="T109" s="325"/>
      <c r="U109" s="325"/>
      <c r="V109" s="325"/>
      <c r="W109" s="325"/>
      <c r="X109" s="325"/>
      <c r="Y109" s="325"/>
      <c r="Z109" s="32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</row>
    <row r="110" spans="1:46" x14ac:dyDescent="0.2">
      <c r="A110" s="1304" t="s">
        <v>238</v>
      </c>
      <c r="B110" s="317" t="s">
        <v>88</v>
      </c>
      <c r="C110" s="326">
        <f>SUM(D110:E110)</f>
        <v>0</v>
      </c>
      <c r="D110" s="327">
        <f t="shared" ref="D110:E112" si="14">SUM(F110+H110+J110+L110)</f>
        <v>0</v>
      </c>
      <c r="E110" s="327">
        <f t="shared" si="14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</row>
    <row r="111" spans="1:46" x14ac:dyDescent="0.2">
      <c r="A111" s="1305"/>
      <c r="B111" s="206" t="s">
        <v>89</v>
      </c>
      <c r="C111" s="330">
        <f>SUM(D111:E111)</f>
        <v>0</v>
      </c>
      <c r="D111" s="330">
        <f t="shared" si="14"/>
        <v>0</v>
      </c>
      <c r="E111" s="330">
        <f t="shared" si="14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</row>
    <row r="112" spans="1:46" x14ac:dyDescent="0.2">
      <c r="A112" s="1306"/>
      <c r="B112" s="213" t="s">
        <v>90</v>
      </c>
      <c r="C112" s="334">
        <f>SUM(D112:E112)</f>
        <v>0</v>
      </c>
      <c r="D112" s="334">
        <f t="shared" si="14"/>
        <v>0</v>
      </c>
      <c r="E112" s="334">
        <f t="shared" si="14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</row>
    <row r="113" spans="1:5464" x14ac:dyDescent="0.2">
      <c r="A113" s="1303" t="s">
        <v>91</v>
      </c>
      <c r="B113" s="1303"/>
      <c r="C113" s="336">
        <f t="shared" ref="C113:P113" si="15">SUM(C110:C112)</f>
        <v>0</v>
      </c>
      <c r="D113" s="336">
        <f t="shared" si="15"/>
        <v>0</v>
      </c>
      <c r="E113" s="336">
        <f t="shared" si="15"/>
        <v>0</v>
      </c>
      <c r="F113" s="336">
        <f t="shared" si="15"/>
        <v>0</v>
      </c>
      <c r="G113" s="336">
        <f t="shared" si="15"/>
        <v>0</v>
      </c>
      <c r="H113" s="336">
        <f t="shared" si="15"/>
        <v>0</v>
      </c>
      <c r="I113" s="336">
        <f t="shared" si="15"/>
        <v>0</v>
      </c>
      <c r="J113" s="336">
        <f t="shared" si="15"/>
        <v>0</v>
      </c>
      <c r="K113" s="336">
        <f t="shared" si="15"/>
        <v>0</v>
      </c>
      <c r="L113" s="336">
        <f t="shared" si="15"/>
        <v>0</v>
      </c>
      <c r="M113" s="337">
        <f t="shared" si="15"/>
        <v>0</v>
      </c>
      <c r="N113" s="338">
        <f t="shared" si="15"/>
        <v>0</v>
      </c>
      <c r="O113" s="337">
        <f t="shared" si="15"/>
        <v>0</v>
      </c>
      <c r="P113" s="336">
        <f t="shared" si="15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CG113" s="227">
        <v>0</v>
      </c>
    </row>
    <row r="114" spans="1:5464" x14ac:dyDescent="0.2">
      <c r="A114" s="1345" t="s">
        <v>239</v>
      </c>
      <c r="B114" s="207" t="s">
        <v>92</v>
      </c>
      <c r="C114" s="340">
        <f>SUM(D114:E114)</f>
        <v>0</v>
      </c>
      <c r="D114" s="340">
        <f t="shared" ref="D114:E117" si="16">SUM(F114+H114+J114+L114)</f>
        <v>0</v>
      </c>
      <c r="E114" s="340">
        <f t="shared" si="16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</row>
    <row r="115" spans="1:5464" x14ac:dyDescent="0.2">
      <c r="A115" s="1346"/>
      <c r="B115" s="206" t="s">
        <v>93</v>
      </c>
      <c r="C115" s="330">
        <f>SUM(D115:E115)</f>
        <v>0</v>
      </c>
      <c r="D115" s="330">
        <f t="shared" si="16"/>
        <v>0</v>
      </c>
      <c r="E115" s="330">
        <f t="shared" si="16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</row>
    <row r="116" spans="1:5464" x14ac:dyDescent="0.2">
      <c r="A116" s="1346"/>
      <c r="B116" s="206" t="s">
        <v>94</v>
      </c>
      <c r="C116" s="330">
        <f>SUM(D116:E116)</f>
        <v>0</v>
      </c>
      <c r="D116" s="330">
        <f t="shared" si="16"/>
        <v>0</v>
      </c>
      <c r="E116" s="330">
        <f t="shared" si="16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</row>
    <row r="117" spans="1:5464" x14ac:dyDescent="0.2">
      <c r="A117" s="1347"/>
      <c r="B117" s="319" t="s">
        <v>95</v>
      </c>
      <c r="C117" s="334">
        <f>SUM(D117:E117)</f>
        <v>0</v>
      </c>
      <c r="D117" s="334">
        <f t="shared" si="16"/>
        <v>0</v>
      </c>
      <c r="E117" s="334">
        <f t="shared" si="16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</row>
    <row r="118" spans="1:5464" x14ac:dyDescent="0.2">
      <c r="A118" s="1303" t="s">
        <v>91</v>
      </c>
      <c r="B118" s="1303"/>
      <c r="C118" s="336">
        <f t="shared" ref="C118:P118" si="17">SUM(C114:C117)</f>
        <v>0</v>
      </c>
      <c r="D118" s="336">
        <f t="shared" si="17"/>
        <v>0</v>
      </c>
      <c r="E118" s="336">
        <f t="shared" si="17"/>
        <v>0</v>
      </c>
      <c r="F118" s="336">
        <f t="shared" si="17"/>
        <v>0</v>
      </c>
      <c r="G118" s="336">
        <f t="shared" si="17"/>
        <v>0</v>
      </c>
      <c r="H118" s="336">
        <f t="shared" si="17"/>
        <v>0</v>
      </c>
      <c r="I118" s="336">
        <f t="shared" si="17"/>
        <v>0</v>
      </c>
      <c r="J118" s="336">
        <f t="shared" si="17"/>
        <v>0</v>
      </c>
      <c r="K118" s="336">
        <f t="shared" si="17"/>
        <v>0</v>
      </c>
      <c r="L118" s="336">
        <f t="shared" si="17"/>
        <v>0</v>
      </c>
      <c r="M118" s="337">
        <f t="shared" si="17"/>
        <v>0</v>
      </c>
      <c r="N118" s="338">
        <f t="shared" si="17"/>
        <v>0</v>
      </c>
      <c r="O118" s="337">
        <f t="shared" si="17"/>
        <v>0</v>
      </c>
      <c r="P118" s="336">
        <f t="shared" si="17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CG118" s="227">
        <v>0</v>
      </c>
    </row>
    <row r="119" spans="1:5464" x14ac:dyDescent="0.2">
      <c r="A119" s="1348" t="s">
        <v>96</v>
      </c>
      <c r="B119" s="1348"/>
      <c r="C119" s="342">
        <f t="shared" ref="C119:P119" si="18">SUM(C113+C118)</f>
        <v>0</v>
      </c>
      <c r="D119" s="342">
        <f t="shared" si="18"/>
        <v>0</v>
      </c>
      <c r="E119" s="342">
        <f t="shared" si="18"/>
        <v>0</v>
      </c>
      <c r="F119" s="342">
        <f t="shared" si="18"/>
        <v>0</v>
      </c>
      <c r="G119" s="342">
        <f t="shared" si="18"/>
        <v>0</v>
      </c>
      <c r="H119" s="342">
        <f t="shared" si="18"/>
        <v>0</v>
      </c>
      <c r="I119" s="342">
        <f t="shared" si="18"/>
        <v>0</v>
      </c>
      <c r="J119" s="342">
        <f t="shared" si="18"/>
        <v>0</v>
      </c>
      <c r="K119" s="342">
        <f t="shared" si="18"/>
        <v>0</v>
      </c>
      <c r="L119" s="342">
        <f t="shared" si="18"/>
        <v>0</v>
      </c>
      <c r="M119" s="343">
        <f t="shared" si="18"/>
        <v>0</v>
      </c>
      <c r="N119" s="344">
        <f t="shared" si="18"/>
        <v>0</v>
      </c>
      <c r="O119" s="343">
        <f t="shared" si="18"/>
        <v>0</v>
      </c>
      <c r="P119" s="342">
        <f t="shared" si="18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</row>
    <row r="120" spans="1:5464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</row>
    <row r="121" spans="1:5464" ht="14.25" customHeight="1" x14ac:dyDescent="0.2">
      <c r="A121" s="1270" t="s">
        <v>3</v>
      </c>
      <c r="B121" s="1167"/>
      <c r="C121" s="1188" t="s">
        <v>33</v>
      </c>
      <c r="D121" s="1188"/>
      <c r="E121" s="1172"/>
      <c r="F121" s="1171" t="s">
        <v>66</v>
      </c>
      <c r="G121" s="1172"/>
      <c r="H121" s="1171" t="s">
        <v>67</v>
      </c>
      <c r="I121" s="1172"/>
      <c r="J121" s="1171" t="s">
        <v>68</v>
      </c>
      <c r="K121" s="1172"/>
      <c r="L121" s="1171" t="s">
        <v>69</v>
      </c>
      <c r="M121" s="1172"/>
      <c r="N121" s="1171" t="s">
        <v>70</v>
      </c>
      <c r="O121" s="1172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</row>
    <row r="122" spans="1:5464" ht="19.5" customHeight="1" x14ac:dyDescent="0.2">
      <c r="A122" s="1152"/>
      <c r="B122" s="1169"/>
      <c r="C122" s="210" t="s">
        <v>149</v>
      </c>
      <c r="D122" s="210" t="s">
        <v>30</v>
      </c>
      <c r="E122" s="217" t="s">
        <v>48</v>
      </c>
      <c r="F122" s="14" t="s">
        <v>30</v>
      </c>
      <c r="G122" s="217" t="s">
        <v>48</v>
      </c>
      <c r="H122" s="14" t="s">
        <v>30</v>
      </c>
      <c r="I122" s="217" t="s">
        <v>48</v>
      </c>
      <c r="J122" s="14" t="s">
        <v>30</v>
      </c>
      <c r="K122" s="217" t="s">
        <v>48</v>
      </c>
      <c r="L122" s="14" t="s">
        <v>30</v>
      </c>
      <c r="M122" s="217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</row>
    <row r="123" spans="1:5464" x14ac:dyDescent="0.2">
      <c r="A123" s="1355" t="s">
        <v>242</v>
      </c>
      <c r="B123" s="346" t="s">
        <v>88</v>
      </c>
      <c r="C123" s="347">
        <f>SUM(D123+E123)</f>
        <v>0</v>
      </c>
      <c r="D123" s="347">
        <f>SUM(F123+H123+J123+L123+N123)</f>
        <v>0</v>
      </c>
      <c r="E123" s="348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</row>
    <row r="124" spans="1:5464" x14ac:dyDescent="0.2">
      <c r="A124" s="1356"/>
      <c r="B124" s="350" t="s">
        <v>89</v>
      </c>
      <c r="C124" s="351">
        <f>SUM(D124+E124)</f>
        <v>0</v>
      </c>
      <c r="D124" s="351">
        <f>SUM(H124+J124+L124+N124)</f>
        <v>0</v>
      </c>
      <c r="E124" s="352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</row>
    <row r="125" spans="1:5464" x14ac:dyDescent="0.2">
      <c r="A125" s="1356"/>
      <c r="B125" s="356" t="s">
        <v>90</v>
      </c>
      <c r="C125" s="357">
        <f>SUM(D125+E125)</f>
        <v>0</v>
      </c>
      <c r="D125" s="357">
        <f>SUM(H125+J125+L125+N125)</f>
        <v>0</v>
      </c>
      <c r="E125" s="358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</row>
    <row r="126" spans="1:5464" s="374" customFormat="1" ht="15" thickBot="1" x14ac:dyDescent="0.25">
      <c r="A126" s="1357"/>
      <c r="B126" s="363" t="s">
        <v>243</v>
      </c>
      <c r="C126" s="364">
        <f t="shared" ref="C126:O126" si="19">SUM(C123:C125)</f>
        <v>0</v>
      </c>
      <c r="D126" s="364">
        <f t="shared" si="19"/>
        <v>0</v>
      </c>
      <c r="E126" s="365">
        <f t="shared" si="19"/>
        <v>0</v>
      </c>
      <c r="F126" s="366">
        <f t="shared" si="19"/>
        <v>0</v>
      </c>
      <c r="G126" s="367">
        <f t="shared" si="19"/>
        <v>0</v>
      </c>
      <c r="H126" s="366">
        <f t="shared" si="19"/>
        <v>0</v>
      </c>
      <c r="I126" s="367">
        <f t="shared" si="19"/>
        <v>0</v>
      </c>
      <c r="J126" s="366">
        <f t="shared" si="19"/>
        <v>0</v>
      </c>
      <c r="K126" s="367">
        <f t="shared" si="19"/>
        <v>0</v>
      </c>
      <c r="L126" s="366">
        <f t="shared" si="19"/>
        <v>0</v>
      </c>
      <c r="M126" s="367">
        <f t="shared" si="19"/>
        <v>0</v>
      </c>
      <c r="N126" s="368">
        <f t="shared" si="19"/>
        <v>0</v>
      </c>
      <c r="O126" s="369">
        <f t="shared" si="19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358" t="s">
        <v>244</v>
      </c>
      <c r="B127" s="375" t="s">
        <v>245</v>
      </c>
      <c r="C127" s="376">
        <f>SUM(D127+E127)</f>
        <v>0</v>
      </c>
      <c r="D127" s="376">
        <f t="shared" ref="D127:E130" si="20">SUM(F127+H127+J127+L127+N127)</f>
        <v>0</v>
      </c>
      <c r="E127" s="377">
        <f t="shared" si="20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356"/>
      <c r="B128" s="207" t="s">
        <v>78</v>
      </c>
      <c r="C128" s="381">
        <f>SUM(D128+E128)</f>
        <v>0</v>
      </c>
      <c r="D128" s="340">
        <f t="shared" si="20"/>
        <v>0</v>
      </c>
      <c r="E128" s="382">
        <f t="shared" si="20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</row>
    <row r="129" spans="1:87" x14ac:dyDescent="0.2">
      <c r="A129" s="1356"/>
      <c r="B129" s="206" t="s">
        <v>79</v>
      </c>
      <c r="C129" s="330">
        <f>SUM(D129+E129)</f>
        <v>0</v>
      </c>
      <c r="D129" s="330">
        <f t="shared" si="20"/>
        <v>0</v>
      </c>
      <c r="E129" s="383">
        <f t="shared" si="20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</row>
    <row r="130" spans="1:87" x14ac:dyDescent="0.2">
      <c r="A130" s="1359"/>
      <c r="B130" s="208" t="s">
        <v>246</v>
      </c>
      <c r="C130" s="385">
        <f>SUM(D130+E130)</f>
        <v>0</v>
      </c>
      <c r="D130" s="385">
        <f t="shared" si="20"/>
        <v>0</v>
      </c>
      <c r="E130" s="386">
        <f t="shared" si="20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</row>
    <row r="131" spans="1:87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</row>
    <row r="132" spans="1:87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</row>
    <row r="133" spans="1:87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</row>
    <row r="134" spans="1:87" ht="14.25" customHeight="1" x14ac:dyDescent="0.2">
      <c r="A134" s="1160" t="s">
        <v>98</v>
      </c>
      <c r="B134" s="1160"/>
      <c r="C134" s="1160"/>
      <c r="D134" s="1160" t="s">
        <v>33</v>
      </c>
      <c r="E134" s="1160"/>
      <c r="F134" s="1160"/>
      <c r="G134" s="1244" t="s">
        <v>99</v>
      </c>
      <c r="H134" s="1244"/>
      <c r="I134" s="1245" t="s">
        <v>100</v>
      </c>
      <c r="J134" s="1245"/>
      <c r="K134" s="1245" t="s">
        <v>101</v>
      </c>
      <c r="L134" s="1245"/>
      <c r="M134" s="1244" t="s">
        <v>57</v>
      </c>
      <c r="N134" s="1244"/>
      <c r="O134" s="1190" t="s">
        <v>8</v>
      </c>
      <c r="P134" s="1191"/>
      <c r="Q134" s="1243" t="s">
        <v>59</v>
      </c>
      <c r="R134" s="1243"/>
      <c r="S134" s="1243" t="s">
        <v>60</v>
      </c>
      <c r="T134" s="1243"/>
      <c r="U134" s="1243" t="s">
        <v>61</v>
      </c>
      <c r="V134" s="1243"/>
      <c r="W134" s="1243" t="s">
        <v>62</v>
      </c>
      <c r="X134" s="1243"/>
      <c r="Y134" s="1243" t="s">
        <v>63</v>
      </c>
      <c r="Z134" s="1243"/>
      <c r="AA134" s="1243" t="s">
        <v>64</v>
      </c>
      <c r="AB134" s="1243"/>
      <c r="AC134" s="1243" t="s">
        <v>65</v>
      </c>
      <c r="AD134" s="1243"/>
      <c r="AE134" s="1243" t="s">
        <v>66</v>
      </c>
      <c r="AF134" s="1243"/>
      <c r="AG134" s="1243" t="s">
        <v>67</v>
      </c>
      <c r="AH134" s="1243"/>
      <c r="AI134" s="1243" t="s">
        <v>68</v>
      </c>
      <c r="AJ134" s="1243"/>
      <c r="AK134" s="1243" t="s">
        <v>69</v>
      </c>
      <c r="AL134" s="1243"/>
      <c r="AM134" s="1243" t="s">
        <v>70</v>
      </c>
      <c r="AN134" s="1171"/>
      <c r="AO134" s="1268" t="s">
        <v>249</v>
      </c>
      <c r="AP134" s="1237" t="s">
        <v>250</v>
      </c>
      <c r="AQ134" s="1255" t="s">
        <v>251</v>
      </c>
      <c r="AR134" s="1256"/>
      <c r="AS134" s="240"/>
      <c r="AT134" s="240"/>
    </row>
    <row r="135" spans="1:87" ht="21" customHeight="1" x14ac:dyDescent="0.2">
      <c r="A135" s="1160"/>
      <c r="B135" s="1160"/>
      <c r="C135" s="1160"/>
      <c r="D135" s="195" t="s">
        <v>149</v>
      </c>
      <c r="E135" s="195" t="s">
        <v>30</v>
      </c>
      <c r="F135" s="195" t="s">
        <v>48</v>
      </c>
      <c r="G135" s="202" t="s">
        <v>30</v>
      </c>
      <c r="H135" s="202" t="s">
        <v>48</v>
      </c>
      <c r="I135" s="202" t="s">
        <v>30</v>
      </c>
      <c r="J135" s="202" t="s">
        <v>48</v>
      </c>
      <c r="K135" s="202" t="s">
        <v>30</v>
      </c>
      <c r="L135" s="202" t="s">
        <v>48</v>
      </c>
      <c r="M135" s="202" t="s">
        <v>30</v>
      </c>
      <c r="N135" s="202" t="s">
        <v>48</v>
      </c>
      <c r="O135" s="202" t="s">
        <v>30</v>
      </c>
      <c r="P135" s="202" t="s">
        <v>48</v>
      </c>
      <c r="Q135" s="202" t="s">
        <v>30</v>
      </c>
      <c r="R135" s="202" t="s">
        <v>48</v>
      </c>
      <c r="S135" s="202" t="s">
        <v>30</v>
      </c>
      <c r="T135" s="202" t="s">
        <v>48</v>
      </c>
      <c r="U135" s="202" t="s">
        <v>30</v>
      </c>
      <c r="V135" s="202" t="s">
        <v>48</v>
      </c>
      <c r="W135" s="202" t="s">
        <v>30</v>
      </c>
      <c r="X135" s="202" t="s">
        <v>48</v>
      </c>
      <c r="Y135" s="202" t="s">
        <v>30</v>
      </c>
      <c r="Z135" s="202" t="s">
        <v>48</v>
      </c>
      <c r="AA135" s="202" t="s">
        <v>30</v>
      </c>
      <c r="AB135" s="202" t="s">
        <v>48</v>
      </c>
      <c r="AC135" s="202" t="s">
        <v>30</v>
      </c>
      <c r="AD135" s="202" t="s">
        <v>48</v>
      </c>
      <c r="AE135" s="202" t="s">
        <v>30</v>
      </c>
      <c r="AF135" s="202" t="s">
        <v>48</v>
      </c>
      <c r="AG135" s="202" t="s">
        <v>30</v>
      </c>
      <c r="AH135" s="202" t="s">
        <v>48</v>
      </c>
      <c r="AI135" s="202" t="s">
        <v>30</v>
      </c>
      <c r="AJ135" s="202" t="s">
        <v>48</v>
      </c>
      <c r="AK135" s="202" t="s">
        <v>30</v>
      </c>
      <c r="AL135" s="202" t="s">
        <v>48</v>
      </c>
      <c r="AM135" s="202" t="s">
        <v>30</v>
      </c>
      <c r="AN135" s="223" t="s">
        <v>48</v>
      </c>
      <c r="AO135" s="1269"/>
      <c r="AP135" s="1238"/>
      <c r="AQ135" s="111" t="s">
        <v>30</v>
      </c>
      <c r="AR135" s="111" t="s">
        <v>48</v>
      </c>
      <c r="AS135" s="240"/>
      <c r="AT135" s="240"/>
    </row>
    <row r="136" spans="1:87" x14ac:dyDescent="0.2">
      <c r="A136" s="112" t="s">
        <v>102</v>
      </c>
      <c r="B136" s="218"/>
      <c r="C136" s="113"/>
      <c r="D136" s="393">
        <f>SUM(E136+F136)</f>
        <v>39</v>
      </c>
      <c r="E136" s="393">
        <f>SUM(G136+I136+K136+M136+O136+Q136+S136+U136+W136+Y136+AA136+AC136+AE136+AG136+AI136+AK136+AM136)</f>
        <v>20</v>
      </c>
      <c r="F136" s="393">
        <f>SUM(H136+J136+L136+N136+P136+R136+T136+V136+X136+Z136+AB136+AD136+AF136+AH136+AJ136+AL136+AN136)</f>
        <v>19</v>
      </c>
      <c r="G136" s="115"/>
      <c r="H136" s="115"/>
      <c r="I136" s="115">
        <v>2</v>
      </c>
      <c r="J136" s="115">
        <v>1</v>
      </c>
      <c r="K136" s="115">
        <v>6</v>
      </c>
      <c r="L136" s="115">
        <v>2</v>
      </c>
      <c r="M136" s="115">
        <v>2</v>
      </c>
      <c r="N136" s="115">
        <v>2</v>
      </c>
      <c r="O136" s="115">
        <v>3</v>
      </c>
      <c r="P136" s="115">
        <v>2</v>
      </c>
      <c r="Q136" s="115">
        <v>3</v>
      </c>
      <c r="R136" s="115">
        <v>2</v>
      </c>
      <c r="S136" s="115">
        <v>2</v>
      </c>
      <c r="T136" s="115"/>
      <c r="U136" s="115">
        <v>1</v>
      </c>
      <c r="V136" s="115"/>
      <c r="W136" s="115"/>
      <c r="X136" s="115">
        <v>1</v>
      </c>
      <c r="Y136" s="115"/>
      <c r="Z136" s="115">
        <v>2</v>
      </c>
      <c r="AA136" s="115">
        <v>1</v>
      </c>
      <c r="AB136" s="115">
        <v>3</v>
      </c>
      <c r="AC136" s="115"/>
      <c r="AD136" s="115">
        <v>2</v>
      </c>
      <c r="AE136" s="115"/>
      <c r="AF136" s="115">
        <v>1</v>
      </c>
      <c r="AG136" s="115"/>
      <c r="AH136" s="115"/>
      <c r="AI136" s="115"/>
      <c r="AJ136" s="115"/>
      <c r="AK136" s="115"/>
      <c r="AL136" s="115"/>
      <c r="AM136" s="115"/>
      <c r="AN136" s="116">
        <v>1</v>
      </c>
      <c r="AO136" s="117"/>
      <c r="AP136" s="115"/>
      <c r="AQ136" s="115">
        <v>0</v>
      </c>
      <c r="AR136" s="115">
        <v>0</v>
      </c>
      <c r="AS136" s="310" t="s">
        <v>194</v>
      </c>
      <c r="AT136" s="240"/>
      <c r="AU136" s="240"/>
      <c r="CG136" s="227">
        <v>0</v>
      </c>
      <c r="CH136" s="227">
        <v>0</v>
      </c>
      <c r="CI136" s="227">
        <v>0</v>
      </c>
    </row>
    <row r="137" spans="1:87" x14ac:dyDescent="0.2">
      <c r="A137" s="1257" t="s">
        <v>103</v>
      </c>
      <c r="B137" s="1258"/>
      <c r="C137" s="1259"/>
      <c r="D137" s="1260"/>
      <c r="E137" s="1261"/>
      <c r="F137" s="1261"/>
      <c r="G137" s="1261"/>
      <c r="H137" s="1261"/>
      <c r="I137" s="1261"/>
      <c r="J137" s="1261"/>
      <c r="K137" s="1261"/>
      <c r="L137" s="1261"/>
      <c r="M137" s="1261"/>
      <c r="N137" s="1261"/>
      <c r="O137" s="1261"/>
      <c r="P137" s="1261"/>
      <c r="Q137" s="1261"/>
      <c r="R137" s="1261"/>
      <c r="S137" s="1261"/>
      <c r="T137" s="1261"/>
      <c r="U137" s="1261"/>
      <c r="V137" s="1261"/>
      <c r="W137" s="1261"/>
      <c r="X137" s="1261"/>
      <c r="Y137" s="1261"/>
      <c r="Z137" s="1261"/>
      <c r="AA137" s="1261"/>
      <c r="AB137" s="1261"/>
      <c r="AC137" s="1261"/>
      <c r="AD137" s="1261"/>
      <c r="AE137" s="1261"/>
      <c r="AF137" s="1261"/>
      <c r="AG137" s="1261"/>
      <c r="AH137" s="1261"/>
      <c r="AI137" s="1261"/>
      <c r="AJ137" s="1261"/>
      <c r="AK137" s="1261"/>
      <c r="AL137" s="1261"/>
      <c r="AM137" s="1261"/>
      <c r="AN137" s="1261"/>
      <c r="AO137" s="1261"/>
      <c r="AP137" s="1261"/>
      <c r="AQ137" s="1261"/>
      <c r="AR137" s="1262"/>
      <c r="AS137" s="310"/>
      <c r="AT137" s="240"/>
      <c r="AU137" s="240"/>
    </row>
    <row r="138" spans="1:87" x14ac:dyDescent="0.2">
      <c r="A138" s="1208" t="s">
        <v>181</v>
      </c>
      <c r="B138" s="1250" t="s">
        <v>104</v>
      </c>
      <c r="C138" s="1229"/>
      <c r="D138" s="394">
        <f t="shared" ref="D138:D144" si="21">SUM(E138+F138)</f>
        <v>0</v>
      </c>
      <c r="E138" s="394">
        <f t="shared" ref="E138:F144" si="22">SUM(G138+I138+K138+M138+O138+Q138+S138+U138+W138+Y138+AA138+AC138+AE138+AG138+AI138+AK138+AM138)</f>
        <v>0</v>
      </c>
      <c r="F138" s="394">
        <f t="shared" si="22"/>
        <v>0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 t="s">
        <v>194</v>
      </c>
      <c r="AT138" s="240"/>
      <c r="AU138" s="240"/>
      <c r="CG138" s="227">
        <v>0</v>
      </c>
      <c r="CH138" s="227">
        <v>0</v>
      </c>
      <c r="CI138" s="227">
        <v>0</v>
      </c>
    </row>
    <row r="139" spans="1:87" x14ac:dyDescent="0.2">
      <c r="A139" s="1212"/>
      <c r="B139" s="1246" t="s">
        <v>252</v>
      </c>
      <c r="C139" s="1226"/>
      <c r="D139" s="395">
        <f t="shared" si="21"/>
        <v>0</v>
      </c>
      <c r="E139" s="395">
        <f t="shared" si="22"/>
        <v>0</v>
      </c>
      <c r="F139" s="395">
        <f t="shared" si="22"/>
        <v>0</v>
      </c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 t="s">
        <v>194</v>
      </c>
      <c r="AT139" s="240"/>
      <c r="AU139" s="240"/>
      <c r="CG139" s="227">
        <v>0</v>
      </c>
      <c r="CH139" s="227">
        <v>0</v>
      </c>
      <c r="CI139" s="227">
        <v>0</v>
      </c>
    </row>
    <row r="140" spans="1:87" x14ac:dyDescent="0.2">
      <c r="A140" s="1230" t="s">
        <v>105</v>
      </c>
      <c r="B140" s="1230"/>
      <c r="C140" s="1231"/>
      <c r="D140" s="397">
        <f t="shared" si="21"/>
        <v>0</v>
      </c>
      <c r="E140" s="397">
        <f t="shared" si="22"/>
        <v>0</v>
      </c>
      <c r="F140" s="397">
        <f t="shared" si="22"/>
        <v>0</v>
      </c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 t="s">
        <v>194</v>
      </c>
      <c r="AT140" s="240"/>
      <c r="AU140" s="240"/>
      <c r="CG140" s="227">
        <v>0</v>
      </c>
      <c r="CH140" s="227">
        <v>0</v>
      </c>
      <c r="CI140" s="227">
        <v>0</v>
      </c>
    </row>
    <row r="141" spans="1:87" x14ac:dyDescent="0.2">
      <c r="A141" s="1263" t="s">
        <v>182</v>
      </c>
      <c r="B141" s="1264"/>
      <c r="C141" s="1265"/>
      <c r="D141" s="258">
        <f t="shared" si="21"/>
        <v>39</v>
      </c>
      <c r="E141" s="258">
        <f t="shared" si="22"/>
        <v>20</v>
      </c>
      <c r="F141" s="258">
        <f t="shared" si="22"/>
        <v>19</v>
      </c>
      <c r="G141" s="30"/>
      <c r="H141" s="30"/>
      <c r="I141" s="30">
        <v>2</v>
      </c>
      <c r="J141" s="30">
        <v>1</v>
      </c>
      <c r="K141" s="30">
        <v>6</v>
      </c>
      <c r="L141" s="30">
        <v>2</v>
      </c>
      <c r="M141" s="30">
        <v>2</v>
      </c>
      <c r="N141" s="30">
        <v>2</v>
      </c>
      <c r="O141" s="30">
        <v>3</v>
      </c>
      <c r="P141" s="30">
        <v>2</v>
      </c>
      <c r="Q141" s="30">
        <v>3</v>
      </c>
      <c r="R141" s="30">
        <v>2</v>
      </c>
      <c r="S141" s="30">
        <v>2</v>
      </c>
      <c r="T141" s="30"/>
      <c r="U141" s="30">
        <v>1</v>
      </c>
      <c r="V141" s="30"/>
      <c r="W141" s="30"/>
      <c r="X141" s="30">
        <v>1</v>
      </c>
      <c r="Y141" s="30"/>
      <c r="Z141" s="30">
        <v>2</v>
      </c>
      <c r="AA141" s="30">
        <v>1</v>
      </c>
      <c r="AB141" s="30">
        <v>3</v>
      </c>
      <c r="AC141" s="30"/>
      <c r="AD141" s="30">
        <v>2</v>
      </c>
      <c r="AE141" s="30"/>
      <c r="AF141" s="30">
        <v>1</v>
      </c>
      <c r="AG141" s="30"/>
      <c r="AH141" s="30"/>
      <c r="AI141" s="30"/>
      <c r="AJ141" s="30"/>
      <c r="AK141" s="30"/>
      <c r="AL141" s="30"/>
      <c r="AM141" s="30"/>
      <c r="AN141" s="139">
        <v>1</v>
      </c>
      <c r="AO141" s="131"/>
      <c r="AP141" s="30"/>
      <c r="AQ141" s="86">
        <v>0</v>
      </c>
      <c r="AR141" s="30">
        <v>0</v>
      </c>
      <c r="AS141" s="310" t="s">
        <v>194</v>
      </c>
      <c r="AT141" s="240"/>
      <c r="AU141" s="240"/>
      <c r="CG141" s="227">
        <v>0</v>
      </c>
      <c r="CH141" s="227">
        <v>0</v>
      </c>
      <c r="CI141" s="227">
        <v>0</v>
      </c>
    </row>
    <row r="142" spans="1:87" ht="14.25" customHeight="1" x14ac:dyDescent="0.2">
      <c r="A142" s="1247" t="s">
        <v>106</v>
      </c>
      <c r="B142" s="1353" t="s">
        <v>107</v>
      </c>
      <c r="C142" s="1354"/>
      <c r="D142" s="398">
        <f t="shared" si="21"/>
        <v>0</v>
      </c>
      <c r="E142" s="398">
        <f t="shared" si="22"/>
        <v>0</v>
      </c>
      <c r="F142" s="398">
        <f t="shared" si="22"/>
        <v>0</v>
      </c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 t="s">
        <v>194</v>
      </c>
      <c r="AT142" s="240"/>
      <c r="AU142" s="240"/>
      <c r="CG142" s="227">
        <v>0</v>
      </c>
      <c r="CH142" s="227">
        <v>0</v>
      </c>
      <c r="CI142" s="227">
        <v>0</v>
      </c>
    </row>
    <row r="143" spans="1:87" x14ac:dyDescent="0.2">
      <c r="A143" s="1248"/>
      <c r="B143" s="1223" t="s">
        <v>108</v>
      </c>
      <c r="C143" s="1224"/>
      <c r="D143" s="399">
        <f t="shared" si="21"/>
        <v>0</v>
      </c>
      <c r="E143" s="399">
        <f t="shared" si="22"/>
        <v>0</v>
      </c>
      <c r="F143" s="399">
        <f t="shared" si="22"/>
        <v>0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 t="s">
        <v>194</v>
      </c>
      <c r="AT143" s="240"/>
      <c r="AU143" s="240"/>
      <c r="CG143" s="227">
        <v>0</v>
      </c>
      <c r="CH143" s="227">
        <v>0</v>
      </c>
      <c r="CI143" s="227">
        <v>0</v>
      </c>
    </row>
    <row r="144" spans="1:87" x14ac:dyDescent="0.2">
      <c r="A144" s="1248"/>
      <c r="B144" s="1223" t="s">
        <v>109</v>
      </c>
      <c r="C144" s="1224"/>
      <c r="D144" s="399">
        <f t="shared" si="21"/>
        <v>4</v>
      </c>
      <c r="E144" s="399">
        <f t="shared" si="22"/>
        <v>0</v>
      </c>
      <c r="F144" s="399">
        <f t="shared" si="22"/>
        <v>4</v>
      </c>
      <c r="G144" s="24"/>
      <c r="H144" s="24"/>
      <c r="I144" s="24"/>
      <c r="J144" s="24"/>
      <c r="K144" s="24"/>
      <c r="L144" s="24"/>
      <c r="M144" s="24"/>
      <c r="N144" s="24">
        <v>1</v>
      </c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>
        <v>1</v>
      </c>
      <c r="AC144" s="24"/>
      <c r="AD144" s="24">
        <v>2</v>
      </c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>
        <v>0</v>
      </c>
      <c r="AR144" s="24">
        <v>0</v>
      </c>
      <c r="AS144" s="310" t="s">
        <v>194</v>
      </c>
      <c r="AT144" s="240"/>
      <c r="AU144" s="240"/>
      <c r="CG144" s="227">
        <v>0</v>
      </c>
      <c r="CH144" s="227">
        <v>0</v>
      </c>
      <c r="CI144" s="227">
        <v>0</v>
      </c>
    </row>
    <row r="145" spans="1:87" ht="15" customHeight="1" x14ac:dyDescent="0.2">
      <c r="A145" s="1248"/>
      <c r="B145" s="1253" t="s">
        <v>110</v>
      </c>
      <c r="C145" s="1211"/>
      <c r="D145" s="400"/>
      <c r="E145" s="72"/>
      <c r="F145" s="399">
        <f>SUM(L145+N145+P145+R145+T145+V145+X145+Z145+AB145+AD145+AF145+AH145+AJ145+AL145+AN145)</f>
        <v>0</v>
      </c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 t="s">
        <v>194</v>
      </c>
      <c r="AT145" s="240"/>
      <c r="AU145" s="240"/>
      <c r="CG145" s="227">
        <v>0</v>
      </c>
      <c r="CH145" s="227">
        <v>0</v>
      </c>
      <c r="CI145" s="227">
        <v>0</v>
      </c>
    </row>
    <row r="146" spans="1:87" x14ac:dyDescent="0.2">
      <c r="A146" s="1248"/>
      <c r="B146" s="1223" t="s">
        <v>111</v>
      </c>
      <c r="C146" s="1224"/>
      <c r="D146" s="399">
        <f t="shared" ref="D146:D166" si="23">SUM(E146+F146)</f>
        <v>1</v>
      </c>
      <c r="E146" s="399">
        <f t="shared" ref="E146:F152" si="24">SUM(G146+I146+K146+M146+O146+Q146+S146+U146+W146+Y146+AA146+AC146+AE146+AG146+AI146+AK146+AM146)</f>
        <v>0</v>
      </c>
      <c r="F146" s="399">
        <f t="shared" si="24"/>
        <v>1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>
        <v>1</v>
      </c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>
        <v>0</v>
      </c>
      <c r="AR146" s="24">
        <v>0</v>
      </c>
      <c r="AS146" s="310" t="s">
        <v>194</v>
      </c>
      <c r="AT146" s="240"/>
      <c r="AU146" s="240"/>
      <c r="CG146" s="227">
        <v>0</v>
      </c>
      <c r="CH146" s="227">
        <v>0</v>
      </c>
      <c r="CI146" s="227">
        <v>0</v>
      </c>
    </row>
    <row r="147" spans="1:87" x14ac:dyDescent="0.2">
      <c r="A147" s="1248"/>
      <c r="B147" s="1349" t="s">
        <v>112</v>
      </c>
      <c r="C147" s="1350"/>
      <c r="D147" s="399">
        <f t="shared" si="23"/>
        <v>1</v>
      </c>
      <c r="E147" s="399">
        <f t="shared" si="24"/>
        <v>0</v>
      </c>
      <c r="F147" s="399">
        <f t="shared" si="24"/>
        <v>1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>
        <v>1</v>
      </c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>
        <v>0</v>
      </c>
      <c r="AR147" s="115">
        <v>0</v>
      </c>
      <c r="AS147" s="310" t="s">
        <v>194</v>
      </c>
      <c r="AT147" s="240"/>
      <c r="AU147" s="240"/>
      <c r="CG147" s="227">
        <v>0</v>
      </c>
      <c r="CH147" s="227">
        <v>0</v>
      </c>
      <c r="CI147" s="227">
        <v>0</v>
      </c>
    </row>
    <row r="148" spans="1:87" x14ac:dyDescent="0.2">
      <c r="A148" s="1248"/>
      <c r="B148" s="1351" t="s">
        <v>113</v>
      </c>
      <c r="C148" s="1352"/>
      <c r="D148" s="399">
        <f t="shared" si="23"/>
        <v>0</v>
      </c>
      <c r="E148" s="399">
        <f t="shared" si="24"/>
        <v>0</v>
      </c>
      <c r="F148" s="399">
        <f t="shared" si="24"/>
        <v>0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 t="s">
        <v>194</v>
      </c>
      <c r="AT148" s="240"/>
      <c r="AU148" s="240"/>
      <c r="CG148" s="227">
        <v>0</v>
      </c>
      <c r="CH148" s="227">
        <v>0</v>
      </c>
      <c r="CI148" s="227">
        <v>0</v>
      </c>
    </row>
    <row r="149" spans="1:87" x14ac:dyDescent="0.2">
      <c r="A149" s="1249"/>
      <c r="B149" s="1266" t="s">
        <v>114</v>
      </c>
      <c r="C149" s="1267"/>
      <c r="D149" s="397">
        <f t="shared" si="23"/>
        <v>0</v>
      </c>
      <c r="E149" s="397">
        <f t="shared" si="24"/>
        <v>0</v>
      </c>
      <c r="F149" s="397">
        <f t="shared" si="24"/>
        <v>0</v>
      </c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 t="s">
        <v>194</v>
      </c>
      <c r="AT149" s="240"/>
      <c r="AU149" s="240"/>
      <c r="CG149" s="227">
        <v>0</v>
      </c>
      <c r="CH149" s="227">
        <v>0</v>
      </c>
      <c r="CI149" s="227">
        <v>0</v>
      </c>
    </row>
    <row r="150" spans="1:87" ht="17.25" customHeight="1" x14ac:dyDescent="0.2">
      <c r="A150" s="1247" t="s">
        <v>115</v>
      </c>
      <c r="B150" s="1221" t="s">
        <v>116</v>
      </c>
      <c r="C150" s="1222"/>
      <c r="D150" s="394">
        <f t="shared" si="23"/>
        <v>0</v>
      </c>
      <c r="E150" s="394">
        <f t="shared" si="24"/>
        <v>0</v>
      </c>
      <c r="F150" s="394">
        <f t="shared" si="24"/>
        <v>0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 t="s">
        <v>194</v>
      </c>
      <c r="AT150" s="240"/>
      <c r="AU150" s="240"/>
      <c r="CG150" s="227">
        <v>0</v>
      </c>
      <c r="CH150" s="227">
        <v>0</v>
      </c>
      <c r="CI150" s="227">
        <v>0</v>
      </c>
    </row>
    <row r="151" spans="1:87" ht="24" customHeight="1" x14ac:dyDescent="0.2">
      <c r="A151" s="1248"/>
      <c r="B151" s="1223" t="s">
        <v>117</v>
      </c>
      <c r="C151" s="1224"/>
      <c r="D151" s="399">
        <f t="shared" si="23"/>
        <v>0</v>
      </c>
      <c r="E151" s="399">
        <f t="shared" si="24"/>
        <v>0</v>
      </c>
      <c r="F151" s="399">
        <f t="shared" si="24"/>
        <v>0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 t="s">
        <v>194</v>
      </c>
      <c r="AT151" s="240"/>
      <c r="AU151" s="240"/>
      <c r="CG151" s="227">
        <v>0</v>
      </c>
      <c r="CH151" s="227">
        <v>0</v>
      </c>
      <c r="CI151" s="227">
        <v>0</v>
      </c>
    </row>
    <row r="152" spans="1:87" ht="15" customHeight="1" x14ac:dyDescent="0.2">
      <c r="A152" s="1249"/>
      <c r="B152" s="1246" t="s">
        <v>118</v>
      </c>
      <c r="C152" s="1226"/>
      <c r="D152" s="401">
        <f t="shared" si="23"/>
        <v>0</v>
      </c>
      <c r="E152" s="401">
        <f t="shared" si="24"/>
        <v>0</v>
      </c>
      <c r="F152" s="401">
        <f t="shared" si="24"/>
        <v>0</v>
      </c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 t="s">
        <v>194</v>
      </c>
      <c r="AT152" s="240"/>
      <c r="AU152" s="240"/>
      <c r="CG152" s="227">
        <v>0</v>
      </c>
      <c r="CH152" s="227">
        <v>0</v>
      </c>
      <c r="CI152" s="227">
        <v>0</v>
      </c>
    </row>
    <row r="153" spans="1:87" x14ac:dyDescent="0.2">
      <c r="A153" s="1247" t="s">
        <v>119</v>
      </c>
      <c r="B153" s="1250" t="s">
        <v>120</v>
      </c>
      <c r="C153" s="1229"/>
      <c r="D153" s="394">
        <f t="shared" si="23"/>
        <v>1</v>
      </c>
      <c r="E153" s="394">
        <f t="shared" ref="E153:F156" si="25">SUM(G153+I153+K153+M153+O153)</f>
        <v>1</v>
      </c>
      <c r="F153" s="394">
        <f t="shared" si="25"/>
        <v>0</v>
      </c>
      <c r="G153" s="20"/>
      <c r="H153" s="20"/>
      <c r="I153" s="20"/>
      <c r="J153" s="20"/>
      <c r="K153" s="20">
        <v>1</v>
      </c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>
        <v>0</v>
      </c>
      <c r="AR153" s="166">
        <v>0</v>
      </c>
      <c r="AS153" s="310" t="s">
        <v>194</v>
      </c>
      <c r="AT153" s="240"/>
      <c r="AU153" s="240"/>
      <c r="CG153" s="227">
        <v>0</v>
      </c>
      <c r="CI153" s="227">
        <v>0</v>
      </c>
    </row>
    <row r="154" spans="1:87" ht="17.25" customHeight="1" x14ac:dyDescent="0.2">
      <c r="A154" s="1248"/>
      <c r="B154" s="1223" t="s">
        <v>121</v>
      </c>
      <c r="C154" s="1224"/>
      <c r="D154" s="399">
        <f t="shared" si="23"/>
        <v>0</v>
      </c>
      <c r="E154" s="399">
        <f t="shared" si="25"/>
        <v>0</v>
      </c>
      <c r="F154" s="399">
        <f t="shared" si="25"/>
        <v>0</v>
      </c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 t="s">
        <v>194</v>
      </c>
      <c r="AT154" s="240"/>
      <c r="AU154" s="240"/>
      <c r="CG154" s="227">
        <v>0</v>
      </c>
      <c r="CI154" s="227">
        <v>0</v>
      </c>
    </row>
    <row r="155" spans="1:87" ht="19.5" customHeight="1" x14ac:dyDescent="0.2">
      <c r="A155" s="1248"/>
      <c r="B155" s="1223" t="s">
        <v>122</v>
      </c>
      <c r="C155" s="1224"/>
      <c r="D155" s="399">
        <f t="shared" si="23"/>
        <v>0</v>
      </c>
      <c r="E155" s="399">
        <f t="shared" si="25"/>
        <v>0</v>
      </c>
      <c r="F155" s="399">
        <f t="shared" si="25"/>
        <v>0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 t="s">
        <v>194</v>
      </c>
      <c r="AT155" s="240"/>
      <c r="AU155" s="240"/>
      <c r="CG155" s="227">
        <v>0</v>
      </c>
      <c r="CI155" s="227">
        <v>0</v>
      </c>
    </row>
    <row r="156" spans="1:87" ht="32.25" customHeight="1" x14ac:dyDescent="0.2">
      <c r="A156" s="1249"/>
      <c r="B156" s="1251" t="s">
        <v>123</v>
      </c>
      <c r="C156" s="1231"/>
      <c r="D156" s="397">
        <f t="shared" si="23"/>
        <v>7</v>
      </c>
      <c r="E156" s="397">
        <f t="shared" si="25"/>
        <v>5</v>
      </c>
      <c r="F156" s="397">
        <f t="shared" si="25"/>
        <v>2</v>
      </c>
      <c r="G156" s="27"/>
      <c r="H156" s="27"/>
      <c r="I156" s="27">
        <v>2</v>
      </c>
      <c r="J156" s="27"/>
      <c r="K156" s="27">
        <v>3</v>
      </c>
      <c r="L156" s="27">
        <v>2</v>
      </c>
      <c r="M156" s="27"/>
      <c r="N156" s="27"/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>
        <v>0</v>
      </c>
      <c r="AR156" s="36">
        <v>0</v>
      </c>
      <c r="AS156" s="310" t="s">
        <v>194</v>
      </c>
      <c r="AT156" s="240"/>
      <c r="AU156" s="240"/>
      <c r="CG156" s="227">
        <v>0</v>
      </c>
      <c r="CI156" s="227">
        <v>0</v>
      </c>
    </row>
    <row r="157" spans="1:87" x14ac:dyDescent="0.2">
      <c r="A157" s="1206" t="s">
        <v>124</v>
      </c>
      <c r="B157" s="1206"/>
      <c r="C157" s="1207"/>
      <c r="D157" s="406">
        <f t="shared" si="23"/>
        <v>6</v>
      </c>
      <c r="E157" s="406">
        <f t="shared" ref="E157:F166" si="26">SUM(G157+I157+K157+M157+O157+Q157+S157+U157+W157+Y157+AA157+AC157+AE157+AG157+AI157+AK157+AM157)</f>
        <v>0</v>
      </c>
      <c r="F157" s="406">
        <f t="shared" si="26"/>
        <v>6</v>
      </c>
      <c r="G157" s="166"/>
      <c r="H157" s="166"/>
      <c r="I157" s="166"/>
      <c r="J157" s="166"/>
      <c r="K157" s="166"/>
      <c r="L157" s="166"/>
      <c r="M157" s="166"/>
      <c r="N157" s="166"/>
      <c r="O157" s="166"/>
      <c r="P157" s="166">
        <v>2</v>
      </c>
      <c r="Q157" s="166"/>
      <c r="R157" s="166"/>
      <c r="S157" s="166"/>
      <c r="T157" s="166"/>
      <c r="U157" s="166"/>
      <c r="V157" s="166"/>
      <c r="W157" s="166"/>
      <c r="X157" s="166"/>
      <c r="Y157" s="166"/>
      <c r="Z157" s="166">
        <v>1</v>
      </c>
      <c r="AA157" s="166"/>
      <c r="AB157" s="166">
        <v>1</v>
      </c>
      <c r="AC157" s="166"/>
      <c r="AD157" s="166">
        <v>2</v>
      </c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>
        <v>0</v>
      </c>
      <c r="AR157" s="20">
        <v>0</v>
      </c>
      <c r="AS157" s="310" t="s">
        <v>194</v>
      </c>
      <c r="AT157" s="240"/>
      <c r="AU157" s="240"/>
      <c r="CG157" s="227">
        <v>0</v>
      </c>
      <c r="CH157" s="227">
        <v>0</v>
      </c>
      <c r="CI157" s="227">
        <v>0</v>
      </c>
    </row>
    <row r="158" spans="1:87" ht="15" customHeight="1" x14ac:dyDescent="0.2">
      <c r="A158" s="1247" t="s">
        <v>253</v>
      </c>
      <c r="B158" s="1252" t="s">
        <v>254</v>
      </c>
      <c r="C158" s="1209"/>
      <c r="D158" s="394">
        <f t="shared" si="23"/>
        <v>0</v>
      </c>
      <c r="E158" s="394">
        <f t="shared" si="26"/>
        <v>0</v>
      </c>
      <c r="F158" s="394">
        <f t="shared" si="26"/>
        <v>0</v>
      </c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 t="s">
        <v>194</v>
      </c>
      <c r="AT158" s="240"/>
      <c r="AU158" s="240"/>
      <c r="CI158" s="227">
        <v>0</v>
      </c>
    </row>
    <row r="159" spans="1:87" ht="15" customHeight="1" x14ac:dyDescent="0.2">
      <c r="A159" s="1248"/>
      <c r="B159" s="1253" t="s">
        <v>255</v>
      </c>
      <c r="C159" s="1211"/>
      <c r="D159" s="399">
        <f t="shared" si="23"/>
        <v>0</v>
      </c>
      <c r="E159" s="399">
        <f t="shared" si="26"/>
        <v>0</v>
      </c>
      <c r="F159" s="399">
        <f t="shared" si="26"/>
        <v>0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 t="s">
        <v>194</v>
      </c>
      <c r="AT159" s="240"/>
      <c r="AU159" s="240"/>
      <c r="CI159" s="227">
        <v>0</v>
      </c>
    </row>
    <row r="160" spans="1:87" ht="15" customHeight="1" x14ac:dyDescent="0.2">
      <c r="A160" s="1249"/>
      <c r="B160" s="1254" t="s">
        <v>256</v>
      </c>
      <c r="C160" s="1213"/>
      <c r="D160" s="401">
        <f t="shared" si="23"/>
        <v>0</v>
      </c>
      <c r="E160" s="401">
        <f t="shared" si="26"/>
        <v>0</v>
      </c>
      <c r="F160" s="401">
        <f t="shared" si="26"/>
        <v>0</v>
      </c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 t="s">
        <v>194</v>
      </c>
      <c r="AT160" s="240"/>
      <c r="AU160" s="240"/>
      <c r="CI160" s="227">
        <v>0</v>
      </c>
    </row>
    <row r="161" spans="1:87" x14ac:dyDescent="0.2">
      <c r="A161" s="1286" t="s">
        <v>125</v>
      </c>
      <c r="B161" s="1287"/>
      <c r="C161" s="1288"/>
      <c r="D161" s="398">
        <f t="shared" si="23"/>
        <v>4</v>
      </c>
      <c r="E161" s="398">
        <f t="shared" si="26"/>
        <v>3</v>
      </c>
      <c r="F161" s="398">
        <f t="shared" si="26"/>
        <v>1</v>
      </c>
      <c r="G161" s="51"/>
      <c r="H161" s="51"/>
      <c r="I161" s="51"/>
      <c r="J161" s="51"/>
      <c r="K161" s="51"/>
      <c r="L161" s="51"/>
      <c r="M161" s="51">
        <v>1</v>
      </c>
      <c r="N161" s="51">
        <v>1</v>
      </c>
      <c r="O161" s="51">
        <v>1</v>
      </c>
      <c r="P161" s="51"/>
      <c r="Q161" s="51">
        <v>1</v>
      </c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>
        <v>0</v>
      </c>
      <c r="AR161" s="51">
        <v>0</v>
      </c>
      <c r="AS161" s="310" t="s">
        <v>194</v>
      </c>
      <c r="AT161" s="240"/>
      <c r="AU161" s="240"/>
      <c r="CG161" s="227">
        <v>0</v>
      </c>
      <c r="CH161" s="227">
        <v>0</v>
      </c>
      <c r="CI161" s="227">
        <v>0</v>
      </c>
    </row>
    <row r="162" spans="1:87" x14ac:dyDescent="0.2">
      <c r="A162" s="1289" t="s">
        <v>126</v>
      </c>
      <c r="B162" s="1290"/>
      <c r="C162" s="1291"/>
      <c r="D162" s="399">
        <f t="shared" si="23"/>
        <v>0</v>
      </c>
      <c r="E162" s="399">
        <f t="shared" si="26"/>
        <v>0</v>
      </c>
      <c r="F162" s="399">
        <f t="shared" si="26"/>
        <v>0</v>
      </c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 t="s">
        <v>194</v>
      </c>
      <c r="AT162" s="240"/>
      <c r="AU162" s="240"/>
      <c r="CG162" s="227">
        <v>0</v>
      </c>
      <c r="CH162" s="227">
        <v>0</v>
      </c>
      <c r="CI162" s="227">
        <v>0</v>
      </c>
    </row>
    <row r="163" spans="1:87" x14ac:dyDescent="0.2">
      <c r="A163" s="1289" t="s">
        <v>127</v>
      </c>
      <c r="B163" s="1290"/>
      <c r="C163" s="1291"/>
      <c r="D163" s="399">
        <f t="shared" si="23"/>
        <v>13</v>
      </c>
      <c r="E163" s="399">
        <f t="shared" si="26"/>
        <v>10</v>
      </c>
      <c r="F163" s="399">
        <f t="shared" si="26"/>
        <v>3</v>
      </c>
      <c r="G163" s="24"/>
      <c r="H163" s="24"/>
      <c r="I163" s="24"/>
      <c r="J163" s="24"/>
      <c r="K163" s="24">
        <v>2</v>
      </c>
      <c r="L163" s="24"/>
      <c r="M163" s="24">
        <v>1</v>
      </c>
      <c r="N163" s="24"/>
      <c r="O163" s="24">
        <v>2</v>
      </c>
      <c r="P163" s="24"/>
      <c r="Q163" s="24">
        <v>2</v>
      </c>
      <c r="R163" s="24">
        <v>2</v>
      </c>
      <c r="S163" s="24">
        <v>2</v>
      </c>
      <c r="T163" s="24"/>
      <c r="U163" s="24">
        <v>1</v>
      </c>
      <c r="V163" s="24"/>
      <c r="W163" s="24"/>
      <c r="X163" s="24">
        <v>1</v>
      </c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>
        <v>0</v>
      </c>
      <c r="AR163" s="27">
        <v>0</v>
      </c>
      <c r="AS163" s="310" t="s">
        <v>194</v>
      </c>
      <c r="AT163" s="240"/>
      <c r="AU163" s="240"/>
      <c r="CG163" s="227">
        <v>0</v>
      </c>
      <c r="CH163" s="227">
        <v>0</v>
      </c>
      <c r="CI163" s="227">
        <v>0</v>
      </c>
    </row>
    <row r="164" spans="1:87" x14ac:dyDescent="0.2">
      <c r="A164" s="1289" t="s">
        <v>128</v>
      </c>
      <c r="B164" s="1290"/>
      <c r="C164" s="1291"/>
      <c r="D164" s="399">
        <f t="shared" si="23"/>
        <v>1</v>
      </c>
      <c r="E164" s="399">
        <f t="shared" si="26"/>
        <v>0</v>
      </c>
      <c r="F164" s="399">
        <f t="shared" si="26"/>
        <v>1</v>
      </c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>
        <v>1</v>
      </c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>
        <v>0</v>
      </c>
      <c r="AR164" s="27">
        <v>0</v>
      </c>
      <c r="AS164" s="310" t="s">
        <v>194</v>
      </c>
      <c r="AT164" s="240"/>
      <c r="AU164" s="240"/>
      <c r="CG164" s="227">
        <v>0</v>
      </c>
      <c r="CH164" s="227">
        <v>0</v>
      </c>
      <c r="CI164" s="227">
        <v>0</v>
      </c>
    </row>
    <row r="165" spans="1:87" x14ac:dyDescent="0.2">
      <c r="A165" s="1292" t="s">
        <v>129</v>
      </c>
      <c r="B165" s="1293"/>
      <c r="C165" s="1294"/>
      <c r="D165" s="397">
        <f t="shared" si="23"/>
        <v>0</v>
      </c>
      <c r="E165" s="397">
        <f t="shared" si="26"/>
        <v>0</v>
      </c>
      <c r="F165" s="397">
        <f t="shared" si="26"/>
        <v>0</v>
      </c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 t="s">
        <v>194</v>
      </c>
      <c r="AT165" s="240"/>
      <c r="AU165" s="240"/>
      <c r="CG165" s="227">
        <v>0</v>
      </c>
      <c r="CH165" s="227">
        <v>0</v>
      </c>
      <c r="CI165" s="227">
        <v>0</v>
      </c>
    </row>
    <row r="166" spans="1:87" x14ac:dyDescent="0.2">
      <c r="A166" s="1212" t="s">
        <v>183</v>
      </c>
      <c r="B166" s="1285"/>
      <c r="C166" s="1213"/>
      <c r="D166" s="408">
        <f t="shared" si="23"/>
        <v>4</v>
      </c>
      <c r="E166" s="408">
        <f t="shared" si="26"/>
        <v>1</v>
      </c>
      <c r="F166" s="408">
        <f t="shared" si="26"/>
        <v>3</v>
      </c>
      <c r="G166" s="36"/>
      <c r="H166" s="36"/>
      <c r="I166" s="36"/>
      <c r="J166" s="36">
        <v>1</v>
      </c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>
        <v>1</v>
      </c>
      <c r="AB166" s="36"/>
      <c r="AC166" s="36"/>
      <c r="AD166" s="36"/>
      <c r="AE166" s="36"/>
      <c r="AF166" s="36">
        <v>1</v>
      </c>
      <c r="AG166" s="36"/>
      <c r="AH166" s="36"/>
      <c r="AI166" s="36"/>
      <c r="AJ166" s="36"/>
      <c r="AK166" s="36"/>
      <c r="AL166" s="36"/>
      <c r="AM166" s="36"/>
      <c r="AN166" s="71">
        <v>1</v>
      </c>
      <c r="AO166" s="409"/>
      <c r="AP166" s="410"/>
      <c r="AQ166" s="36">
        <v>0</v>
      </c>
      <c r="AR166" s="36">
        <v>0</v>
      </c>
      <c r="AS166" s="310" t="s">
        <v>194</v>
      </c>
      <c r="AT166" s="240"/>
      <c r="AU166" s="240"/>
      <c r="CI166" s="227">
        <v>0</v>
      </c>
    </row>
    <row r="167" spans="1:87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</row>
    <row r="168" spans="1:87" ht="14.25" customHeight="1" x14ac:dyDescent="0.2">
      <c r="A168" s="1301" t="s">
        <v>131</v>
      </c>
      <c r="B168" s="1301"/>
      <c r="C168" s="1301"/>
      <c r="D168" s="1160" t="s">
        <v>33</v>
      </c>
      <c r="E168" s="1160"/>
      <c r="F168" s="1160"/>
      <c r="G168" s="1244" t="s">
        <v>99</v>
      </c>
      <c r="H168" s="1244"/>
      <c r="I168" s="1245" t="s">
        <v>100</v>
      </c>
      <c r="J168" s="1245"/>
      <c r="K168" s="1245" t="s">
        <v>101</v>
      </c>
      <c r="L168" s="1245"/>
      <c r="M168" s="1244" t="s">
        <v>57</v>
      </c>
      <c r="N168" s="1244"/>
      <c r="O168" s="1190" t="s">
        <v>8</v>
      </c>
      <c r="P168" s="1191"/>
      <c r="Q168" s="1243" t="s">
        <v>59</v>
      </c>
      <c r="R168" s="1243"/>
      <c r="S168" s="1243" t="s">
        <v>60</v>
      </c>
      <c r="T168" s="1243"/>
      <c r="U168" s="1243" t="s">
        <v>61</v>
      </c>
      <c r="V168" s="1243"/>
      <c r="W168" s="1243" t="s">
        <v>62</v>
      </c>
      <c r="X168" s="1243"/>
      <c r="Y168" s="1243" t="s">
        <v>63</v>
      </c>
      <c r="Z168" s="1243"/>
      <c r="AA168" s="1243" t="s">
        <v>64</v>
      </c>
      <c r="AB168" s="1243"/>
      <c r="AC168" s="1243" t="s">
        <v>65</v>
      </c>
      <c r="AD168" s="1243"/>
      <c r="AE168" s="1243" t="s">
        <v>66</v>
      </c>
      <c r="AF168" s="1243"/>
      <c r="AG168" s="1243" t="s">
        <v>67</v>
      </c>
      <c r="AH168" s="1243"/>
      <c r="AI168" s="1243" t="s">
        <v>68</v>
      </c>
      <c r="AJ168" s="1243"/>
      <c r="AK168" s="1243" t="s">
        <v>69</v>
      </c>
      <c r="AL168" s="1243"/>
      <c r="AM168" s="1243" t="s">
        <v>70</v>
      </c>
      <c r="AN168" s="1171"/>
      <c r="AO168" s="1232" t="s">
        <v>77</v>
      </c>
      <c r="AP168" s="1233"/>
      <c r="AQ168" s="1234"/>
      <c r="AR168" s="1235" t="s">
        <v>249</v>
      </c>
      <c r="AS168" s="1237" t="s">
        <v>257</v>
      </c>
      <c r="AT168" s="1239" t="s">
        <v>251</v>
      </c>
      <c r="AU168" s="1239"/>
      <c r="AV168" s="411"/>
    </row>
    <row r="169" spans="1:87" ht="20.25" customHeight="1" x14ac:dyDescent="0.2">
      <c r="A169" s="1302"/>
      <c r="B169" s="1302"/>
      <c r="C169" s="1302"/>
      <c r="D169" s="210" t="s">
        <v>149</v>
      </c>
      <c r="E169" s="195" t="s">
        <v>30</v>
      </c>
      <c r="F169" s="195" t="s">
        <v>48</v>
      </c>
      <c r="G169" s="202" t="s">
        <v>30</v>
      </c>
      <c r="H169" s="202" t="s">
        <v>48</v>
      </c>
      <c r="I169" s="202" t="s">
        <v>30</v>
      </c>
      <c r="J169" s="202" t="s">
        <v>48</v>
      </c>
      <c r="K169" s="202" t="s">
        <v>30</v>
      </c>
      <c r="L169" s="202" t="s">
        <v>48</v>
      </c>
      <c r="M169" s="202" t="s">
        <v>30</v>
      </c>
      <c r="N169" s="202" t="s">
        <v>48</v>
      </c>
      <c r="O169" s="202" t="s">
        <v>30</v>
      </c>
      <c r="P169" s="202" t="s">
        <v>48</v>
      </c>
      <c r="Q169" s="202" t="s">
        <v>30</v>
      </c>
      <c r="R169" s="202" t="s">
        <v>48</v>
      </c>
      <c r="S169" s="202" t="s">
        <v>30</v>
      </c>
      <c r="T169" s="202" t="s">
        <v>48</v>
      </c>
      <c r="U169" s="202" t="s">
        <v>30</v>
      </c>
      <c r="V169" s="202" t="s">
        <v>48</v>
      </c>
      <c r="W169" s="202" t="s">
        <v>30</v>
      </c>
      <c r="X169" s="202" t="s">
        <v>48</v>
      </c>
      <c r="Y169" s="202" t="s">
        <v>30</v>
      </c>
      <c r="Z169" s="202" t="s">
        <v>48</v>
      </c>
      <c r="AA169" s="202" t="s">
        <v>30</v>
      </c>
      <c r="AB169" s="202" t="s">
        <v>48</v>
      </c>
      <c r="AC169" s="202" t="s">
        <v>30</v>
      </c>
      <c r="AD169" s="202" t="s">
        <v>48</v>
      </c>
      <c r="AE169" s="202" t="s">
        <v>30</v>
      </c>
      <c r="AF169" s="202" t="s">
        <v>48</v>
      </c>
      <c r="AG169" s="202" t="s">
        <v>30</v>
      </c>
      <c r="AH169" s="202" t="s">
        <v>48</v>
      </c>
      <c r="AI169" s="202" t="s">
        <v>30</v>
      </c>
      <c r="AJ169" s="202" t="s">
        <v>48</v>
      </c>
      <c r="AK169" s="202" t="s">
        <v>30</v>
      </c>
      <c r="AL169" s="202" t="s">
        <v>48</v>
      </c>
      <c r="AM169" s="202" t="s">
        <v>30</v>
      </c>
      <c r="AN169" s="223" t="s">
        <v>48</v>
      </c>
      <c r="AO169" s="412" t="s">
        <v>231</v>
      </c>
      <c r="AP169" s="413" t="s">
        <v>233</v>
      </c>
      <c r="AQ169" s="414" t="s">
        <v>232</v>
      </c>
      <c r="AR169" s="1236"/>
      <c r="AS169" s="1238"/>
      <c r="AT169" s="111" t="s">
        <v>30</v>
      </c>
      <c r="AU169" s="111" t="s">
        <v>48</v>
      </c>
      <c r="AV169" s="227"/>
    </row>
    <row r="170" spans="1:87" x14ac:dyDescent="0.2">
      <c r="A170" s="1240" t="s">
        <v>132</v>
      </c>
      <c r="B170" s="1240"/>
      <c r="C170" s="1240"/>
      <c r="D170" s="393">
        <f>SUM(E170+F170)</f>
        <v>33</v>
      </c>
      <c r="E170" s="393">
        <f>SUM(G170+I170+K170+M170+O170+Q170+S170+U170+W170+Y170+AA170+AC170+AE170+AG170+AI170+AK170+AM170)</f>
        <v>14</v>
      </c>
      <c r="F170" s="393">
        <f>SUM(H170+J170+L170+N170+P170+R170+T170+V170+X170+Z170+AB170+AD170+AF170+AH170+AJ170+AL170+AN170)</f>
        <v>19</v>
      </c>
      <c r="G170" s="30">
        <v>2</v>
      </c>
      <c r="H170" s="30"/>
      <c r="I170" s="30">
        <v>1</v>
      </c>
      <c r="J170" s="30">
        <v>1</v>
      </c>
      <c r="K170" s="30">
        <v>1</v>
      </c>
      <c r="L170" s="30"/>
      <c r="M170" s="30">
        <v>1</v>
      </c>
      <c r="N170" s="30">
        <v>1</v>
      </c>
      <c r="O170" s="30">
        <v>3</v>
      </c>
      <c r="P170" s="30">
        <v>2</v>
      </c>
      <c r="Q170" s="30">
        <v>1</v>
      </c>
      <c r="R170" s="30">
        <v>3</v>
      </c>
      <c r="S170" s="30"/>
      <c r="T170" s="30">
        <v>2</v>
      </c>
      <c r="U170" s="30">
        <v>1</v>
      </c>
      <c r="V170" s="30">
        <v>1</v>
      </c>
      <c r="W170" s="30">
        <v>1</v>
      </c>
      <c r="X170" s="30"/>
      <c r="Y170" s="30">
        <v>1</v>
      </c>
      <c r="Z170" s="30"/>
      <c r="AA170" s="30"/>
      <c r="AB170" s="30"/>
      <c r="AC170" s="30"/>
      <c r="AD170" s="30">
        <v>2</v>
      </c>
      <c r="AE170" s="30">
        <v>2</v>
      </c>
      <c r="AF170" s="30">
        <v>3</v>
      </c>
      <c r="AG170" s="30"/>
      <c r="AH170" s="30">
        <v>1</v>
      </c>
      <c r="AI170" s="30"/>
      <c r="AJ170" s="30">
        <v>1</v>
      </c>
      <c r="AK170" s="30"/>
      <c r="AL170" s="30">
        <v>1</v>
      </c>
      <c r="AM170" s="30"/>
      <c r="AN170" s="139">
        <v>1</v>
      </c>
      <c r="AO170" s="185"/>
      <c r="AP170" s="86"/>
      <c r="AQ170" s="186"/>
      <c r="AR170" s="140"/>
      <c r="AS170" s="30"/>
      <c r="AT170" s="30">
        <v>0</v>
      </c>
      <c r="AU170" s="30">
        <v>0</v>
      </c>
      <c r="AV170" s="310" t="s">
        <v>194</v>
      </c>
      <c r="CG170" s="227">
        <v>0</v>
      </c>
      <c r="CH170" s="227">
        <v>0</v>
      </c>
      <c r="CI170" s="227">
        <v>0</v>
      </c>
    </row>
    <row r="171" spans="1:87" x14ac:dyDescent="0.2">
      <c r="A171" s="1241" t="s">
        <v>103</v>
      </c>
      <c r="B171" s="1242"/>
      <c r="C171" s="1242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</row>
    <row r="172" spans="1:87" x14ac:dyDescent="0.2">
      <c r="A172" s="1299" t="s">
        <v>184</v>
      </c>
      <c r="B172" s="1228" t="s">
        <v>258</v>
      </c>
      <c r="C172" s="1229"/>
      <c r="D172" s="394">
        <f t="shared" ref="D172:D178" si="27">SUM(E172+F172)</f>
        <v>0</v>
      </c>
      <c r="E172" s="394">
        <f t="shared" ref="E172:F178" si="28">SUM(G172+I172+K172+M172+O172+Q172+S172+U172+W172+Y172+AA172+AC172+AE172+AG172+AI172+AK172+AM172)</f>
        <v>0</v>
      </c>
      <c r="F172" s="394">
        <f t="shared" si="28"/>
        <v>0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 t="s">
        <v>194</v>
      </c>
      <c r="CG172" s="227">
        <v>0</v>
      </c>
      <c r="CH172" s="227">
        <v>0</v>
      </c>
      <c r="CI172" s="227">
        <v>0</v>
      </c>
    </row>
    <row r="173" spans="1:87" x14ac:dyDescent="0.2">
      <c r="A173" s="1300"/>
      <c r="B173" s="1225" t="s">
        <v>252</v>
      </c>
      <c r="C173" s="1226"/>
      <c r="D173" s="401">
        <f t="shared" si="27"/>
        <v>0</v>
      </c>
      <c r="E173" s="401">
        <f t="shared" si="28"/>
        <v>0</v>
      </c>
      <c r="F173" s="401">
        <f t="shared" si="28"/>
        <v>0</v>
      </c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 t="s">
        <v>194</v>
      </c>
      <c r="CG173" s="227">
        <v>0</v>
      </c>
      <c r="CH173" s="227">
        <v>0</v>
      </c>
      <c r="CI173" s="227">
        <v>0</v>
      </c>
    </row>
    <row r="174" spans="1:87" x14ac:dyDescent="0.2">
      <c r="A174" s="1230" t="s">
        <v>105</v>
      </c>
      <c r="B174" s="1230"/>
      <c r="C174" s="1231"/>
      <c r="D174" s="397">
        <f t="shared" si="27"/>
        <v>0</v>
      </c>
      <c r="E174" s="397">
        <f t="shared" si="28"/>
        <v>0</v>
      </c>
      <c r="F174" s="397">
        <f t="shared" si="28"/>
        <v>0</v>
      </c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 t="s">
        <v>194</v>
      </c>
      <c r="CG174" s="227">
        <v>0</v>
      </c>
      <c r="CH174" s="227">
        <v>0</v>
      </c>
      <c r="CI174" s="227">
        <v>0</v>
      </c>
    </row>
    <row r="175" spans="1:87" x14ac:dyDescent="0.2">
      <c r="A175" s="1263" t="s">
        <v>182</v>
      </c>
      <c r="B175" s="1264"/>
      <c r="C175" s="1265"/>
      <c r="D175" s="258">
        <f t="shared" si="27"/>
        <v>33</v>
      </c>
      <c r="E175" s="258">
        <f t="shared" si="28"/>
        <v>14</v>
      </c>
      <c r="F175" s="258">
        <f t="shared" si="28"/>
        <v>19</v>
      </c>
      <c r="G175" s="30">
        <v>2</v>
      </c>
      <c r="H175" s="30"/>
      <c r="I175" s="30">
        <v>1</v>
      </c>
      <c r="J175" s="30">
        <v>1</v>
      </c>
      <c r="K175" s="30">
        <v>1</v>
      </c>
      <c r="L175" s="30"/>
      <c r="M175" s="30">
        <v>1</v>
      </c>
      <c r="N175" s="30">
        <v>1</v>
      </c>
      <c r="O175" s="30">
        <v>3</v>
      </c>
      <c r="P175" s="30">
        <v>2</v>
      </c>
      <c r="Q175" s="30">
        <v>1</v>
      </c>
      <c r="R175" s="30">
        <v>3</v>
      </c>
      <c r="S175" s="30"/>
      <c r="T175" s="30">
        <v>2</v>
      </c>
      <c r="U175" s="30">
        <v>1</v>
      </c>
      <c r="V175" s="30">
        <v>1</v>
      </c>
      <c r="W175" s="30">
        <v>1</v>
      </c>
      <c r="X175" s="30"/>
      <c r="Y175" s="30">
        <v>1</v>
      </c>
      <c r="Z175" s="30"/>
      <c r="AA175" s="30"/>
      <c r="AB175" s="30"/>
      <c r="AC175" s="30"/>
      <c r="AD175" s="30">
        <v>2</v>
      </c>
      <c r="AE175" s="30">
        <v>2</v>
      </c>
      <c r="AF175" s="30">
        <v>3</v>
      </c>
      <c r="AG175" s="30"/>
      <c r="AH175" s="30">
        <v>1</v>
      </c>
      <c r="AI175" s="30"/>
      <c r="AJ175" s="30">
        <v>1</v>
      </c>
      <c r="AK175" s="30"/>
      <c r="AL175" s="30">
        <v>1</v>
      </c>
      <c r="AM175" s="30"/>
      <c r="AN175" s="139">
        <v>1</v>
      </c>
      <c r="AO175" s="131"/>
      <c r="AP175" s="30"/>
      <c r="AQ175" s="192"/>
      <c r="AR175" s="140"/>
      <c r="AS175" s="30"/>
      <c r="AT175" s="30">
        <v>0</v>
      </c>
      <c r="AU175" s="30">
        <v>0</v>
      </c>
      <c r="AV175" s="310" t="s">
        <v>194</v>
      </c>
      <c r="CG175" s="227">
        <v>0</v>
      </c>
      <c r="CH175" s="227">
        <v>0</v>
      </c>
      <c r="CI175" s="227">
        <v>0</v>
      </c>
    </row>
    <row r="176" spans="1:87" ht="14.25" customHeight="1" x14ac:dyDescent="0.2">
      <c r="A176" s="1164" t="s">
        <v>106</v>
      </c>
      <c r="B176" s="1295" t="s">
        <v>107</v>
      </c>
      <c r="C176" s="1296"/>
      <c r="D176" s="398">
        <f t="shared" si="27"/>
        <v>0</v>
      </c>
      <c r="E176" s="398">
        <f t="shared" si="28"/>
        <v>0</v>
      </c>
      <c r="F176" s="398">
        <f t="shared" si="28"/>
        <v>0</v>
      </c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 t="s">
        <v>194</v>
      </c>
      <c r="CG176" s="227">
        <v>0</v>
      </c>
      <c r="CH176" s="227">
        <v>0</v>
      </c>
      <c r="CI176" s="227">
        <v>0</v>
      </c>
    </row>
    <row r="177" spans="1:87" x14ac:dyDescent="0.2">
      <c r="A177" s="1165"/>
      <c r="B177" s="1297" t="s">
        <v>108</v>
      </c>
      <c r="C177" s="1298"/>
      <c r="D177" s="399">
        <f t="shared" si="27"/>
        <v>0</v>
      </c>
      <c r="E177" s="399">
        <f t="shared" si="28"/>
        <v>0</v>
      </c>
      <c r="F177" s="399">
        <f t="shared" si="28"/>
        <v>0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 t="s">
        <v>194</v>
      </c>
      <c r="CG177" s="227">
        <v>0</v>
      </c>
      <c r="CH177" s="227">
        <v>0</v>
      </c>
      <c r="CI177" s="227">
        <v>0</v>
      </c>
    </row>
    <row r="178" spans="1:87" x14ac:dyDescent="0.2">
      <c r="A178" s="1165"/>
      <c r="B178" s="1297" t="s">
        <v>109</v>
      </c>
      <c r="C178" s="1297"/>
      <c r="D178" s="399">
        <f t="shared" si="27"/>
        <v>0</v>
      </c>
      <c r="E178" s="399">
        <f t="shared" si="28"/>
        <v>0</v>
      </c>
      <c r="F178" s="399">
        <f t="shared" si="28"/>
        <v>0</v>
      </c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 t="s">
        <v>194</v>
      </c>
      <c r="CH178" s="227">
        <v>0</v>
      </c>
      <c r="CI178" s="227">
        <v>0</v>
      </c>
    </row>
    <row r="179" spans="1:87" ht="15" customHeight="1" x14ac:dyDescent="0.2">
      <c r="A179" s="1165"/>
      <c r="B179" s="1253" t="s">
        <v>110</v>
      </c>
      <c r="C179" s="1211"/>
      <c r="D179" s="400"/>
      <c r="E179" s="124"/>
      <c r="F179" s="399">
        <f>SUM(L179+N179+P179+R179+T179+V179+X179+Z179+AB179+AD179+AF179+AH179+AJ179+AL179+AN179)</f>
        <v>0</v>
      </c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 t="s">
        <v>194</v>
      </c>
      <c r="CG179" s="227">
        <v>0</v>
      </c>
      <c r="CH179" s="227">
        <v>0</v>
      </c>
      <c r="CI179" s="227">
        <v>0</v>
      </c>
    </row>
    <row r="180" spans="1:87" x14ac:dyDescent="0.2">
      <c r="A180" s="1165"/>
      <c r="B180" s="1297" t="s">
        <v>111</v>
      </c>
      <c r="C180" s="1297"/>
      <c r="D180" s="399">
        <f t="shared" ref="D180:D200" si="29">SUM(E180+F180)</f>
        <v>1</v>
      </c>
      <c r="E180" s="399">
        <f t="shared" ref="E180:F186" si="30">SUM(G180+I180+K180+M180+O180+Q180+S180+U180+W180+Y180+AA180+AC180+AE180+AG180+AI180+AK180+AM180)</f>
        <v>0</v>
      </c>
      <c r="F180" s="399">
        <f t="shared" si="30"/>
        <v>1</v>
      </c>
      <c r="G180" s="24"/>
      <c r="H180" s="24"/>
      <c r="I180" s="24"/>
      <c r="J180" s="24"/>
      <c r="K180" s="24"/>
      <c r="L180" s="24"/>
      <c r="M180" s="24"/>
      <c r="N180" s="24"/>
      <c r="O180" s="24"/>
      <c r="P180" s="24">
        <v>1</v>
      </c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>
        <v>0</v>
      </c>
      <c r="AU180" s="24">
        <v>0</v>
      </c>
      <c r="AV180" s="310" t="s">
        <v>194</v>
      </c>
      <c r="CG180" s="227">
        <v>0</v>
      </c>
      <c r="CH180" s="227">
        <v>0</v>
      </c>
      <c r="CI180" s="227">
        <v>0</v>
      </c>
    </row>
    <row r="181" spans="1:87" x14ac:dyDescent="0.2">
      <c r="A181" s="1165"/>
      <c r="B181" s="1216" t="s">
        <v>112</v>
      </c>
      <c r="C181" s="1216"/>
      <c r="D181" s="399">
        <f t="shared" si="29"/>
        <v>6</v>
      </c>
      <c r="E181" s="399">
        <f t="shared" si="30"/>
        <v>1</v>
      </c>
      <c r="F181" s="399">
        <f t="shared" si="30"/>
        <v>5</v>
      </c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>
        <v>1</v>
      </c>
      <c r="S181" s="24"/>
      <c r="T181" s="24">
        <v>1</v>
      </c>
      <c r="U181" s="24"/>
      <c r="V181" s="24">
        <v>1</v>
      </c>
      <c r="W181" s="24">
        <v>1</v>
      </c>
      <c r="X181" s="24"/>
      <c r="Y181" s="24"/>
      <c r="Z181" s="24"/>
      <c r="AA181" s="24"/>
      <c r="AB181" s="24"/>
      <c r="AC181" s="24"/>
      <c r="AD181" s="24"/>
      <c r="AE181" s="24"/>
      <c r="AF181" s="24">
        <v>1</v>
      </c>
      <c r="AG181" s="24"/>
      <c r="AH181" s="24"/>
      <c r="AI181" s="24"/>
      <c r="AJ181" s="24"/>
      <c r="AK181" s="24"/>
      <c r="AL181" s="24">
        <v>1</v>
      </c>
      <c r="AM181" s="24"/>
      <c r="AN181" s="70"/>
      <c r="AO181" s="97"/>
      <c r="AP181" s="51"/>
      <c r="AQ181" s="96"/>
      <c r="AR181" s="141"/>
      <c r="AS181" s="24"/>
      <c r="AT181" s="24">
        <v>0</v>
      </c>
      <c r="AU181" s="24">
        <v>0</v>
      </c>
      <c r="AV181" s="310" t="s">
        <v>194</v>
      </c>
      <c r="CG181" s="227">
        <v>0</v>
      </c>
      <c r="CH181" s="227">
        <v>0</v>
      </c>
      <c r="CI181" s="227">
        <v>0</v>
      </c>
    </row>
    <row r="182" spans="1:87" x14ac:dyDescent="0.2">
      <c r="A182" s="1165"/>
      <c r="B182" s="1216" t="s">
        <v>113</v>
      </c>
      <c r="C182" s="1216"/>
      <c r="D182" s="399">
        <f t="shared" si="29"/>
        <v>2</v>
      </c>
      <c r="E182" s="399">
        <f t="shared" si="30"/>
        <v>1</v>
      </c>
      <c r="F182" s="399">
        <f t="shared" si="30"/>
        <v>1</v>
      </c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>
        <v>1</v>
      </c>
      <c r="AC182" s="24"/>
      <c r="AD182" s="24"/>
      <c r="AE182" s="24">
        <v>1</v>
      </c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>
        <v>0</v>
      </c>
      <c r="AU182" s="24">
        <v>0</v>
      </c>
      <c r="AV182" s="310" t="s">
        <v>194</v>
      </c>
      <c r="CG182" s="227">
        <v>0</v>
      </c>
      <c r="CH182" s="227">
        <v>0</v>
      </c>
      <c r="CI182" s="227">
        <v>0</v>
      </c>
    </row>
    <row r="183" spans="1:87" x14ac:dyDescent="0.2">
      <c r="A183" s="1166"/>
      <c r="B183" s="1217" t="s">
        <v>114</v>
      </c>
      <c r="C183" s="1217"/>
      <c r="D183" s="397">
        <f t="shared" si="29"/>
        <v>0</v>
      </c>
      <c r="E183" s="397">
        <f t="shared" si="30"/>
        <v>0</v>
      </c>
      <c r="F183" s="397">
        <f t="shared" si="30"/>
        <v>0</v>
      </c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 t="s">
        <v>194</v>
      </c>
      <c r="CG183" s="227">
        <v>0</v>
      </c>
      <c r="CH183" s="227">
        <v>0</v>
      </c>
      <c r="CI183" s="227">
        <v>0</v>
      </c>
    </row>
    <row r="184" spans="1:87" ht="21" customHeight="1" x14ac:dyDescent="0.2">
      <c r="A184" s="1218" t="s">
        <v>115</v>
      </c>
      <c r="B184" s="1221" t="s">
        <v>116</v>
      </c>
      <c r="C184" s="1222"/>
      <c r="D184" s="394">
        <f t="shared" si="29"/>
        <v>0</v>
      </c>
      <c r="E184" s="394">
        <f t="shared" si="30"/>
        <v>0</v>
      </c>
      <c r="F184" s="394">
        <f t="shared" si="30"/>
        <v>0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 t="s">
        <v>194</v>
      </c>
      <c r="CG184" s="227">
        <v>0</v>
      </c>
      <c r="CH184" s="227">
        <v>0</v>
      </c>
      <c r="CI184" s="227">
        <v>0</v>
      </c>
    </row>
    <row r="185" spans="1:87" ht="23.25" customHeight="1" x14ac:dyDescent="0.2">
      <c r="A185" s="1219"/>
      <c r="B185" s="1223" t="s">
        <v>117</v>
      </c>
      <c r="C185" s="1224"/>
      <c r="D185" s="399">
        <f t="shared" si="29"/>
        <v>0</v>
      </c>
      <c r="E185" s="399">
        <f t="shared" si="30"/>
        <v>0</v>
      </c>
      <c r="F185" s="399">
        <f t="shared" si="30"/>
        <v>0</v>
      </c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 t="s">
        <v>194</v>
      </c>
      <c r="CG185" s="227">
        <v>0</v>
      </c>
      <c r="CH185" s="227">
        <v>0</v>
      </c>
      <c r="CI185" s="227">
        <v>0</v>
      </c>
    </row>
    <row r="186" spans="1:87" ht="17.25" customHeight="1" x14ac:dyDescent="0.2">
      <c r="A186" s="1220"/>
      <c r="B186" s="1225" t="s">
        <v>118</v>
      </c>
      <c r="C186" s="1226"/>
      <c r="D186" s="401">
        <f t="shared" si="29"/>
        <v>0</v>
      </c>
      <c r="E186" s="401">
        <f t="shared" si="30"/>
        <v>0</v>
      </c>
      <c r="F186" s="401">
        <f t="shared" si="30"/>
        <v>0</v>
      </c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 t="s">
        <v>194</v>
      </c>
      <c r="CG186" s="227">
        <v>0</v>
      </c>
      <c r="CH186" s="227">
        <v>0</v>
      </c>
      <c r="CI186" s="227">
        <v>0</v>
      </c>
    </row>
    <row r="187" spans="1:87" ht="15.75" customHeight="1" x14ac:dyDescent="0.2">
      <c r="A187" s="1218" t="s">
        <v>119</v>
      </c>
      <c r="B187" s="1228" t="s">
        <v>120</v>
      </c>
      <c r="C187" s="1229"/>
      <c r="D187" s="394">
        <f t="shared" si="29"/>
        <v>1</v>
      </c>
      <c r="E187" s="394">
        <f t="shared" ref="E187:F190" si="31">SUM(G187+I187+K187+M187+O187)</f>
        <v>1</v>
      </c>
      <c r="F187" s="394">
        <f t="shared" si="31"/>
        <v>0</v>
      </c>
      <c r="G187" s="20"/>
      <c r="H187" s="20"/>
      <c r="I187" s="20"/>
      <c r="J187" s="20"/>
      <c r="K187" s="20">
        <v>1</v>
      </c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5"/>
      <c r="AO187" s="97"/>
      <c r="AP187" s="51"/>
      <c r="AQ187" s="96"/>
      <c r="AR187" s="143"/>
      <c r="AS187" s="122"/>
      <c r="AT187" s="20">
        <v>0</v>
      </c>
      <c r="AU187" s="20">
        <v>0</v>
      </c>
      <c r="AV187" s="310" t="s">
        <v>194</v>
      </c>
      <c r="CG187" s="227">
        <v>0</v>
      </c>
      <c r="CI187" s="227">
        <v>0</v>
      </c>
    </row>
    <row r="188" spans="1:87" ht="20.25" customHeight="1" x14ac:dyDescent="0.2">
      <c r="A188" s="1219"/>
      <c r="B188" s="1215" t="s">
        <v>121</v>
      </c>
      <c r="C188" s="1224"/>
      <c r="D188" s="399">
        <f t="shared" si="29"/>
        <v>0</v>
      </c>
      <c r="E188" s="399">
        <f t="shared" si="31"/>
        <v>0</v>
      </c>
      <c r="F188" s="399">
        <f t="shared" si="31"/>
        <v>0</v>
      </c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 t="s">
        <v>194</v>
      </c>
      <c r="CG188" s="227">
        <v>0</v>
      </c>
      <c r="CI188" s="227">
        <v>0</v>
      </c>
    </row>
    <row r="189" spans="1:87" ht="22.5" customHeight="1" x14ac:dyDescent="0.2">
      <c r="A189" s="1219"/>
      <c r="B189" s="1215" t="s">
        <v>122</v>
      </c>
      <c r="C189" s="1224"/>
      <c r="D189" s="399">
        <f t="shared" si="29"/>
        <v>0</v>
      </c>
      <c r="E189" s="399">
        <f t="shared" si="31"/>
        <v>0</v>
      </c>
      <c r="F189" s="399">
        <f t="shared" si="31"/>
        <v>0</v>
      </c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 t="s">
        <v>194</v>
      </c>
      <c r="CG189" s="227">
        <v>0</v>
      </c>
      <c r="CI189" s="227">
        <v>0</v>
      </c>
    </row>
    <row r="190" spans="1:87" ht="32.25" customHeight="1" x14ac:dyDescent="0.2">
      <c r="A190" s="1227"/>
      <c r="B190" s="1230" t="s">
        <v>123</v>
      </c>
      <c r="C190" s="1231"/>
      <c r="D190" s="397">
        <f t="shared" si="29"/>
        <v>1</v>
      </c>
      <c r="E190" s="397">
        <f t="shared" si="31"/>
        <v>0</v>
      </c>
      <c r="F190" s="397">
        <f t="shared" si="31"/>
        <v>1</v>
      </c>
      <c r="G190" s="27"/>
      <c r="H190" s="27"/>
      <c r="I190" s="27"/>
      <c r="J190" s="27">
        <v>1</v>
      </c>
      <c r="K190" s="27"/>
      <c r="L190" s="27"/>
      <c r="M190" s="27"/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>
        <v>0</v>
      </c>
      <c r="AU190" s="27">
        <v>0</v>
      </c>
      <c r="AV190" s="310" t="s">
        <v>194</v>
      </c>
      <c r="CG190" s="227">
        <v>0</v>
      </c>
      <c r="CI190" s="227">
        <v>0</v>
      </c>
    </row>
    <row r="191" spans="1:87" x14ac:dyDescent="0.2">
      <c r="A191" s="1206" t="s">
        <v>124</v>
      </c>
      <c r="B191" s="1206"/>
      <c r="C191" s="1207"/>
      <c r="D191" s="406">
        <f t="shared" si="29"/>
        <v>9</v>
      </c>
      <c r="E191" s="406">
        <f t="shared" ref="E191:F199" si="32">SUM(G191+I191+K191+M191+O191+Q191+S191+U191+W191+Y191+AA191+AC191+AE191+AG191+AI191+AK191+AM191)</f>
        <v>4</v>
      </c>
      <c r="F191" s="406">
        <f t="shared" si="32"/>
        <v>5</v>
      </c>
      <c r="G191" s="166"/>
      <c r="H191" s="166"/>
      <c r="I191" s="166"/>
      <c r="J191" s="166"/>
      <c r="K191" s="166"/>
      <c r="L191" s="166"/>
      <c r="M191" s="166"/>
      <c r="N191" s="166">
        <v>1</v>
      </c>
      <c r="O191" s="166">
        <v>1</v>
      </c>
      <c r="P191" s="166">
        <v>1</v>
      </c>
      <c r="Q191" s="166">
        <v>1</v>
      </c>
      <c r="R191" s="166">
        <v>1</v>
      </c>
      <c r="S191" s="166"/>
      <c r="T191" s="166">
        <v>1</v>
      </c>
      <c r="U191" s="166">
        <v>1</v>
      </c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>
        <v>1</v>
      </c>
      <c r="AF191" s="166">
        <v>1</v>
      </c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>
        <v>0</v>
      </c>
      <c r="AU191" s="166">
        <v>0</v>
      </c>
      <c r="AV191" s="310" t="s">
        <v>194</v>
      </c>
      <c r="CG191" s="227">
        <v>0</v>
      </c>
      <c r="CH191" s="227">
        <v>0</v>
      </c>
      <c r="CI191" s="227">
        <v>0</v>
      </c>
    </row>
    <row r="192" spans="1:87" x14ac:dyDescent="0.2">
      <c r="A192" s="1164" t="s">
        <v>253</v>
      </c>
      <c r="B192" s="1208" t="s">
        <v>254</v>
      </c>
      <c r="C192" s="1209"/>
      <c r="D192" s="394">
        <f t="shared" si="29"/>
        <v>0</v>
      </c>
      <c r="E192" s="394">
        <f t="shared" si="32"/>
        <v>0</v>
      </c>
      <c r="F192" s="394">
        <f t="shared" si="32"/>
        <v>0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 t="s">
        <v>194</v>
      </c>
      <c r="CI192" s="227">
        <v>0</v>
      </c>
    </row>
    <row r="193" spans="1:87" x14ac:dyDescent="0.2">
      <c r="A193" s="1165"/>
      <c r="B193" s="1210" t="s">
        <v>255</v>
      </c>
      <c r="C193" s="1211"/>
      <c r="D193" s="398">
        <f t="shared" si="29"/>
        <v>0</v>
      </c>
      <c r="E193" s="398">
        <f t="shared" si="32"/>
        <v>0</v>
      </c>
      <c r="F193" s="398">
        <f t="shared" si="32"/>
        <v>0</v>
      </c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 t="s">
        <v>194</v>
      </c>
      <c r="CI193" s="227">
        <v>0</v>
      </c>
    </row>
    <row r="194" spans="1:87" x14ac:dyDescent="0.2">
      <c r="A194" s="1166"/>
      <c r="B194" s="1212" t="s">
        <v>256</v>
      </c>
      <c r="C194" s="1213"/>
      <c r="D194" s="395">
        <f t="shared" si="29"/>
        <v>0</v>
      </c>
      <c r="E194" s="395">
        <f t="shared" si="32"/>
        <v>0</v>
      </c>
      <c r="F194" s="395">
        <f t="shared" si="32"/>
        <v>0</v>
      </c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 t="s">
        <v>194</v>
      </c>
      <c r="CI194" s="227">
        <v>0</v>
      </c>
    </row>
    <row r="195" spans="1:87" x14ac:dyDescent="0.2">
      <c r="A195" s="1214" t="s">
        <v>125</v>
      </c>
      <c r="B195" s="1214"/>
      <c r="C195" s="1214"/>
      <c r="D195" s="398">
        <f t="shared" si="29"/>
        <v>0</v>
      </c>
      <c r="E195" s="398">
        <f t="shared" si="32"/>
        <v>0</v>
      </c>
      <c r="F195" s="398">
        <f t="shared" si="32"/>
        <v>0</v>
      </c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 t="s">
        <v>194</v>
      </c>
      <c r="CG195" s="227">
        <v>0</v>
      </c>
      <c r="CH195" s="227">
        <v>0</v>
      </c>
      <c r="CI195" s="227">
        <v>0</v>
      </c>
    </row>
    <row r="196" spans="1:87" x14ac:dyDescent="0.2">
      <c r="A196" s="1215" t="s">
        <v>126</v>
      </c>
      <c r="B196" s="1215"/>
      <c r="C196" s="1215"/>
      <c r="D196" s="399">
        <f t="shared" si="29"/>
        <v>0</v>
      </c>
      <c r="E196" s="399">
        <f t="shared" si="32"/>
        <v>0</v>
      </c>
      <c r="F196" s="399">
        <f t="shared" si="32"/>
        <v>0</v>
      </c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 t="s">
        <v>194</v>
      </c>
      <c r="CG196" s="227">
        <v>0</v>
      </c>
      <c r="CH196" s="227">
        <v>0</v>
      </c>
      <c r="CI196" s="227">
        <v>0</v>
      </c>
    </row>
    <row r="197" spans="1:87" x14ac:dyDescent="0.2">
      <c r="A197" s="1215" t="s">
        <v>127</v>
      </c>
      <c r="B197" s="1215"/>
      <c r="C197" s="1215"/>
      <c r="D197" s="399">
        <f t="shared" si="29"/>
        <v>5</v>
      </c>
      <c r="E197" s="399">
        <f t="shared" si="32"/>
        <v>5</v>
      </c>
      <c r="F197" s="399">
        <f t="shared" si="32"/>
        <v>0</v>
      </c>
      <c r="G197" s="24">
        <v>2</v>
      </c>
      <c r="H197" s="24"/>
      <c r="I197" s="24">
        <v>1</v>
      </c>
      <c r="J197" s="24"/>
      <c r="K197" s="24"/>
      <c r="L197" s="24"/>
      <c r="M197" s="24">
        <v>1</v>
      </c>
      <c r="N197" s="24"/>
      <c r="O197" s="24">
        <v>1</v>
      </c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>
        <v>0</v>
      </c>
      <c r="AU197" s="24">
        <v>0</v>
      </c>
      <c r="AV197" s="310" t="s">
        <v>194</v>
      </c>
      <c r="CG197" s="227">
        <v>0</v>
      </c>
      <c r="CH197" s="227">
        <v>0</v>
      </c>
      <c r="CI197" s="227">
        <v>0</v>
      </c>
    </row>
    <row r="198" spans="1:87" x14ac:dyDescent="0.2">
      <c r="A198" s="1215" t="s">
        <v>128</v>
      </c>
      <c r="B198" s="1215"/>
      <c r="C198" s="1215"/>
      <c r="D198" s="399">
        <f t="shared" si="29"/>
        <v>3</v>
      </c>
      <c r="E198" s="399">
        <f t="shared" si="32"/>
        <v>1</v>
      </c>
      <c r="F198" s="399">
        <f t="shared" si="32"/>
        <v>2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>
        <v>1</v>
      </c>
      <c r="S198" s="24"/>
      <c r="T198" s="24"/>
      <c r="U198" s="24"/>
      <c r="V198" s="24"/>
      <c r="W198" s="24"/>
      <c r="X198" s="24"/>
      <c r="Y198" s="24">
        <v>1</v>
      </c>
      <c r="Z198" s="24"/>
      <c r="AA198" s="24"/>
      <c r="AB198" s="24"/>
      <c r="AC198" s="24"/>
      <c r="AD198" s="24">
        <v>1</v>
      </c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>
        <v>0</v>
      </c>
      <c r="AU198" s="24">
        <v>0</v>
      </c>
      <c r="AV198" s="310" t="s">
        <v>194</v>
      </c>
      <c r="CG198" s="227">
        <v>0</v>
      </c>
      <c r="CH198" s="227">
        <v>0</v>
      </c>
      <c r="CI198" s="227">
        <v>0</v>
      </c>
    </row>
    <row r="199" spans="1:87" x14ac:dyDescent="0.2">
      <c r="A199" s="1210" t="s">
        <v>129</v>
      </c>
      <c r="B199" s="1284"/>
      <c r="C199" s="1211"/>
      <c r="D199" s="399">
        <f t="shared" si="29"/>
        <v>0</v>
      </c>
      <c r="E199" s="399">
        <f t="shared" si="32"/>
        <v>0</v>
      </c>
      <c r="F199" s="399">
        <f t="shared" si="32"/>
        <v>0</v>
      </c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 t="s">
        <v>194</v>
      </c>
      <c r="CG199" s="227">
        <v>0</v>
      </c>
      <c r="CH199" s="227">
        <v>0</v>
      </c>
      <c r="CI199" s="227">
        <v>0</v>
      </c>
    </row>
    <row r="200" spans="1:87" x14ac:dyDescent="0.2">
      <c r="A200" s="1212" t="s">
        <v>183</v>
      </c>
      <c r="B200" s="1285"/>
      <c r="C200" s="1213"/>
      <c r="D200" s="408">
        <f t="shared" si="29"/>
        <v>4</v>
      </c>
      <c r="E200" s="408">
        <f>SUM(G200+I200+K200+M200+O200+Q200+S200+U200+W200+Y200+AA200+AC200+AE200+AG200+AI200+AK1200+AM200)</f>
        <v>1</v>
      </c>
      <c r="F200" s="408">
        <f>SUM(H200+J200+L200+N200+P200+R200+T200+V200+X200+Z200+AB200+AD200+AF200+AH200+AJ200+AL200+AN200)</f>
        <v>3</v>
      </c>
      <c r="G200" s="36"/>
      <c r="H200" s="36"/>
      <c r="I200" s="36"/>
      <c r="J200" s="36"/>
      <c r="K200" s="36"/>
      <c r="L200" s="36"/>
      <c r="M200" s="36"/>
      <c r="N200" s="36"/>
      <c r="O200" s="36">
        <v>1</v>
      </c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>
        <v>1</v>
      </c>
      <c r="AG200" s="36"/>
      <c r="AH200" s="36"/>
      <c r="AI200" s="36"/>
      <c r="AJ200" s="36">
        <v>1</v>
      </c>
      <c r="AK200" s="36"/>
      <c r="AL200" s="36"/>
      <c r="AM200" s="36"/>
      <c r="AN200" s="71">
        <v>1</v>
      </c>
      <c r="AO200" s="185"/>
      <c r="AP200" s="86"/>
      <c r="AQ200" s="193"/>
      <c r="AR200" s="415"/>
      <c r="AS200" s="410"/>
      <c r="AT200" s="36">
        <v>0</v>
      </c>
      <c r="AU200" s="36">
        <v>0</v>
      </c>
      <c r="AV200" s="310" t="s">
        <v>194</v>
      </c>
      <c r="CI200" s="227">
        <v>0</v>
      </c>
    </row>
    <row r="201" spans="1:87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</row>
    <row r="202" spans="1:87" ht="14.25" customHeight="1" x14ac:dyDescent="0.2">
      <c r="A202" s="1146" t="s">
        <v>32</v>
      </c>
      <c r="B202" s="1148"/>
      <c r="C202" s="1277" t="s">
        <v>33</v>
      </c>
      <c r="D202" s="1277"/>
      <c r="E202" s="1277"/>
      <c r="F202" s="1190" t="s">
        <v>133</v>
      </c>
      <c r="G202" s="1191"/>
      <c r="H202" s="1190" t="s">
        <v>134</v>
      </c>
      <c r="I202" s="1191"/>
      <c r="J202" s="1190" t="s">
        <v>135</v>
      </c>
      <c r="K202" s="1191"/>
      <c r="L202" s="1190" t="s">
        <v>136</v>
      </c>
      <c r="M202" s="1191"/>
      <c r="N202" s="1190" t="s">
        <v>137</v>
      </c>
      <c r="O202" s="1191"/>
      <c r="P202" s="1190" t="s">
        <v>138</v>
      </c>
      <c r="Q202" s="1191"/>
      <c r="R202" s="1190" t="s">
        <v>139</v>
      </c>
      <c r="S202" s="1191"/>
      <c r="T202" s="1190" t="s">
        <v>140</v>
      </c>
      <c r="U202" s="1191"/>
      <c r="V202" s="1190" t="s">
        <v>141</v>
      </c>
      <c r="W202" s="1191"/>
      <c r="X202" s="1190" t="s">
        <v>142</v>
      </c>
      <c r="Y202" s="1191"/>
      <c r="Z202" s="1190" t="s">
        <v>143</v>
      </c>
      <c r="AA202" s="1191"/>
      <c r="AB202" s="1190" t="s">
        <v>144</v>
      </c>
      <c r="AC202" s="1191"/>
      <c r="AD202" s="1190" t="s">
        <v>145</v>
      </c>
      <c r="AE202" s="1191"/>
      <c r="AF202" s="1190" t="s">
        <v>146</v>
      </c>
      <c r="AG202" s="1191"/>
      <c r="AH202" s="1190" t="s">
        <v>147</v>
      </c>
      <c r="AI202" s="1191"/>
      <c r="AJ202" s="1190" t="s">
        <v>148</v>
      </c>
      <c r="AK202" s="1191"/>
      <c r="AL202" s="152"/>
      <c r="AM202" s="152"/>
      <c r="AN202" s="152"/>
      <c r="AO202" s="153"/>
      <c r="AP202" s="152"/>
      <c r="AQ202" s="152"/>
      <c r="AR202" s="152"/>
      <c r="AS202" s="152"/>
      <c r="AT202" s="152"/>
    </row>
    <row r="203" spans="1:87" x14ac:dyDescent="0.2">
      <c r="A203" s="1149"/>
      <c r="B203" s="1151"/>
      <c r="C203" s="203" t="s">
        <v>149</v>
      </c>
      <c r="D203" s="203" t="s">
        <v>30</v>
      </c>
      <c r="E203" s="210" t="s">
        <v>48</v>
      </c>
      <c r="F203" s="204" t="s">
        <v>30</v>
      </c>
      <c r="G203" s="204" t="s">
        <v>48</v>
      </c>
      <c r="H203" s="204" t="s">
        <v>30</v>
      </c>
      <c r="I203" s="204" t="s">
        <v>48</v>
      </c>
      <c r="J203" s="204" t="s">
        <v>30</v>
      </c>
      <c r="K203" s="204" t="s">
        <v>48</v>
      </c>
      <c r="L203" s="204" t="s">
        <v>30</v>
      </c>
      <c r="M203" s="204" t="s">
        <v>48</v>
      </c>
      <c r="N203" s="204" t="s">
        <v>30</v>
      </c>
      <c r="O203" s="204" t="s">
        <v>48</v>
      </c>
      <c r="P203" s="204" t="s">
        <v>30</v>
      </c>
      <c r="Q203" s="204" t="s">
        <v>48</v>
      </c>
      <c r="R203" s="204" t="s">
        <v>30</v>
      </c>
      <c r="S203" s="204" t="s">
        <v>48</v>
      </c>
      <c r="T203" s="204" t="s">
        <v>30</v>
      </c>
      <c r="U203" s="204" t="s">
        <v>48</v>
      </c>
      <c r="V203" s="204" t="s">
        <v>30</v>
      </c>
      <c r="W203" s="204" t="s">
        <v>48</v>
      </c>
      <c r="X203" s="204" t="s">
        <v>30</v>
      </c>
      <c r="Y203" s="204" t="s">
        <v>48</v>
      </c>
      <c r="Z203" s="204" t="s">
        <v>30</v>
      </c>
      <c r="AA203" s="204" t="s">
        <v>48</v>
      </c>
      <c r="AB203" s="204" t="s">
        <v>30</v>
      </c>
      <c r="AC203" s="204" t="s">
        <v>48</v>
      </c>
      <c r="AD203" s="204" t="s">
        <v>30</v>
      </c>
      <c r="AE203" s="204" t="s">
        <v>48</v>
      </c>
      <c r="AF203" s="204" t="s">
        <v>30</v>
      </c>
      <c r="AG203" s="204" t="s">
        <v>48</v>
      </c>
      <c r="AH203" s="204" t="s">
        <v>30</v>
      </c>
      <c r="AI203" s="204" t="s">
        <v>48</v>
      </c>
      <c r="AJ203" s="204" t="s">
        <v>30</v>
      </c>
      <c r="AK203" s="20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</row>
    <row r="204" spans="1:87" x14ac:dyDescent="0.2">
      <c r="A204" s="1143" t="s">
        <v>260</v>
      </c>
      <c r="B204" s="417" t="s">
        <v>242</v>
      </c>
      <c r="C204" s="267">
        <f>SUM(D204+E204)</f>
        <v>0</v>
      </c>
      <c r="D204" s="267">
        <f>SUM(F204+H204+J204+L204+N204+P204+R204+T204+V204+X204+Z204+AB204+AD204+AF204+AH204+AJ204)</f>
        <v>0</v>
      </c>
      <c r="E204" s="267">
        <f>SUM(G204+I204+K204+M204+O204+Q204+S204+U204+W204+Y204+AA204+AC204+AE204+AG204+AI204+AK204)</f>
        <v>0</v>
      </c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</row>
    <row r="205" spans="1:87" x14ac:dyDescent="0.2">
      <c r="A205" s="1145"/>
      <c r="B205" s="417" t="s">
        <v>77</v>
      </c>
      <c r="C205" s="267">
        <f>SUM(D205+E205)</f>
        <v>0</v>
      </c>
      <c r="D205" s="267">
        <f>SUM(F205+H205+J205+L205+N205+P205+R205+T205+V205+X205+Z205+AB205+AD205+AF205+AH205+AJ205)</f>
        <v>0</v>
      </c>
      <c r="E205" s="267">
        <f>SUM(G205+I205+K205+M205+O205+Q205+S205+U205+W205+Y205+AA205+AC205+AE205+AG205+AI205+AK205)</f>
        <v>0</v>
      </c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</row>
    <row r="206" spans="1:87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</row>
    <row r="207" spans="1:87" ht="14.25" customHeight="1" x14ac:dyDescent="0.2">
      <c r="A207" s="1192" t="s">
        <v>150</v>
      </c>
      <c r="B207" s="1195" t="s">
        <v>151</v>
      </c>
      <c r="C207" s="1329" t="s">
        <v>4</v>
      </c>
      <c r="D207" s="1330"/>
      <c r="E207" s="1331"/>
      <c r="F207" s="1198" t="s">
        <v>152</v>
      </c>
      <c r="G207" s="1199"/>
      <c r="H207" s="1199"/>
      <c r="I207" s="1199"/>
      <c r="J207" s="1199"/>
      <c r="K207" s="1199"/>
      <c r="L207" s="1199"/>
      <c r="M207" s="1199"/>
      <c r="N207" s="1199"/>
      <c r="O207" s="1199"/>
      <c r="P207" s="1199"/>
      <c r="Q207" s="1199"/>
      <c r="R207" s="1199"/>
      <c r="S207" s="1199"/>
      <c r="T207" s="1199"/>
      <c r="U207" s="1199"/>
      <c r="V207" s="1199"/>
      <c r="W207" s="1199"/>
      <c r="X207" s="1199"/>
      <c r="Y207" s="1199"/>
      <c r="Z207" s="1199"/>
      <c r="AA207" s="1199"/>
      <c r="AB207" s="1199"/>
      <c r="AC207" s="1199"/>
      <c r="AD207" s="1199"/>
      <c r="AE207" s="1199"/>
      <c r="AF207" s="1199"/>
      <c r="AG207" s="1199"/>
      <c r="AH207" s="1199"/>
      <c r="AI207" s="1199"/>
      <c r="AJ207" s="1199"/>
      <c r="AK207" s="1200"/>
      <c r="AL207" s="1185" t="s">
        <v>262</v>
      </c>
      <c r="AM207" s="2"/>
      <c r="AN207" s="2"/>
      <c r="AO207" s="2"/>
      <c r="AP207" s="2"/>
      <c r="AQ207" s="2"/>
      <c r="AR207" s="2"/>
      <c r="AS207" s="2"/>
      <c r="AT207" s="2"/>
    </row>
    <row r="208" spans="1:87" x14ac:dyDescent="0.2">
      <c r="A208" s="1193"/>
      <c r="B208" s="1196"/>
      <c r="C208" s="1332"/>
      <c r="D208" s="1333"/>
      <c r="E208" s="1189"/>
      <c r="F208" s="1204" t="s">
        <v>100</v>
      </c>
      <c r="G208" s="1205"/>
      <c r="H208" s="1198" t="s">
        <v>101</v>
      </c>
      <c r="I208" s="1200"/>
      <c r="J208" s="1198" t="s">
        <v>57</v>
      </c>
      <c r="K208" s="1200"/>
      <c r="L208" s="1198" t="s">
        <v>8</v>
      </c>
      <c r="M208" s="1200"/>
      <c r="N208" s="1190" t="s">
        <v>9</v>
      </c>
      <c r="O208" s="1191"/>
      <c r="P208" s="1190" t="s">
        <v>10</v>
      </c>
      <c r="Q208" s="1191"/>
      <c r="R208" s="1190" t="s">
        <v>11</v>
      </c>
      <c r="S208" s="1191"/>
      <c r="T208" s="1190" t="s">
        <v>12</v>
      </c>
      <c r="U208" s="1191"/>
      <c r="V208" s="1190" t="s">
        <v>13</v>
      </c>
      <c r="W208" s="1191"/>
      <c r="X208" s="1190" t="s">
        <v>14</v>
      </c>
      <c r="Y208" s="1191"/>
      <c r="Z208" s="1190" t="s">
        <v>153</v>
      </c>
      <c r="AA208" s="1191"/>
      <c r="AB208" s="1190" t="s">
        <v>154</v>
      </c>
      <c r="AC208" s="1191"/>
      <c r="AD208" s="1190" t="s">
        <v>155</v>
      </c>
      <c r="AE208" s="1191"/>
      <c r="AF208" s="1190" t="s">
        <v>156</v>
      </c>
      <c r="AG208" s="1191"/>
      <c r="AH208" s="1190" t="s">
        <v>157</v>
      </c>
      <c r="AI208" s="1191"/>
      <c r="AJ208" s="1171" t="s">
        <v>158</v>
      </c>
      <c r="AK208" s="1172"/>
      <c r="AL208" s="1186"/>
      <c r="AM208" s="2"/>
      <c r="AN208" s="2"/>
      <c r="AO208" s="2"/>
      <c r="AP208" s="2"/>
      <c r="AQ208" s="2"/>
      <c r="AR208" s="2"/>
      <c r="AS208" s="2"/>
      <c r="AT208" s="2"/>
    </row>
    <row r="209" spans="1:88" x14ac:dyDescent="0.2">
      <c r="A209" s="1194"/>
      <c r="B209" s="1197"/>
      <c r="C209" s="418" t="s">
        <v>149</v>
      </c>
      <c r="D209" s="418" t="s">
        <v>30</v>
      </c>
      <c r="E209" s="201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187"/>
      <c r="AM209" s="2"/>
      <c r="AN209" s="2"/>
      <c r="AO209" s="2"/>
      <c r="AP209" s="2"/>
      <c r="AQ209" s="2"/>
      <c r="AR209" s="2"/>
      <c r="AS209" s="2"/>
      <c r="AT209" s="2"/>
    </row>
    <row r="210" spans="1:88" x14ac:dyDescent="0.2">
      <c r="A210" s="1201" t="s">
        <v>160</v>
      </c>
      <c r="B210" s="154" t="s">
        <v>34</v>
      </c>
      <c r="C210" s="420">
        <f>SUM(D210+E210)</f>
        <v>0</v>
      </c>
      <c r="D210" s="420">
        <f t="shared" ref="D210:E213" si="33">SUM(F210+H210+J210+L210+N210+P210+R210+T210+V210+X210+Z210+AB210+AD210+AF210+AH210+AJ210)</f>
        <v>0</v>
      </c>
      <c r="E210" s="327">
        <f t="shared" si="33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CG210" s="227">
        <v>0</v>
      </c>
      <c r="CH210" s="227">
        <v>0</v>
      </c>
    </row>
    <row r="211" spans="1:88" x14ac:dyDescent="0.2">
      <c r="A211" s="1202"/>
      <c r="B211" s="155" t="s">
        <v>77</v>
      </c>
      <c r="C211" s="423">
        <f>SUM(D211+E211)</f>
        <v>0</v>
      </c>
      <c r="D211" s="423">
        <f t="shared" si="33"/>
        <v>0</v>
      </c>
      <c r="E211" s="385">
        <f t="shared" si="33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CG211" s="227">
        <v>0</v>
      </c>
      <c r="CH211" s="227">
        <v>0</v>
      </c>
    </row>
    <row r="212" spans="1:88" x14ac:dyDescent="0.2">
      <c r="A212" s="1203" t="s">
        <v>161</v>
      </c>
      <c r="B212" s="156" t="s">
        <v>34</v>
      </c>
      <c r="C212" s="424">
        <f>SUM(D212+E212)</f>
        <v>0</v>
      </c>
      <c r="D212" s="424">
        <f t="shared" si="33"/>
        <v>0</v>
      </c>
      <c r="E212" s="340">
        <f t="shared" si="33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CG212" s="227">
        <v>0</v>
      </c>
      <c r="CH212" s="227">
        <v>0</v>
      </c>
    </row>
    <row r="213" spans="1:88" x14ac:dyDescent="0.2">
      <c r="A213" s="1202"/>
      <c r="B213" s="155" t="s">
        <v>77</v>
      </c>
      <c r="C213" s="423">
        <f>SUM(D213+E213)</f>
        <v>0</v>
      </c>
      <c r="D213" s="423">
        <f t="shared" si="33"/>
        <v>0</v>
      </c>
      <c r="E213" s="385">
        <f t="shared" si="33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CG213" s="227">
        <v>0</v>
      </c>
      <c r="CH213" s="227">
        <v>0</v>
      </c>
    </row>
    <row r="214" spans="1:88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</row>
    <row r="215" spans="1:88" x14ac:dyDescent="0.2">
      <c r="A215" s="1146" t="s">
        <v>162</v>
      </c>
      <c r="B215" s="1148"/>
      <c r="C215" s="1160" t="s">
        <v>163</v>
      </c>
      <c r="D215" s="1160"/>
      <c r="E215" s="1160"/>
      <c r="F215" s="1161" t="s">
        <v>164</v>
      </c>
      <c r="G215" s="1162"/>
      <c r="H215" s="1162"/>
      <c r="I215" s="1162"/>
      <c r="J215" s="1162"/>
      <c r="K215" s="1162"/>
      <c r="L215" s="1162"/>
      <c r="M215" s="1162"/>
      <c r="N215" s="1162"/>
      <c r="O215" s="1162"/>
      <c r="P215" s="1162"/>
      <c r="Q215" s="1162"/>
      <c r="R215" s="1162"/>
      <c r="S215" s="1162"/>
      <c r="T215" s="1162"/>
      <c r="U215" s="1162"/>
      <c r="V215" s="1162"/>
      <c r="W215" s="1162"/>
      <c r="X215" s="1162"/>
      <c r="Y215" s="1162"/>
      <c r="Z215" s="1162"/>
      <c r="AA215" s="1162"/>
      <c r="AB215" s="1162"/>
      <c r="AC215" s="1162"/>
      <c r="AD215" s="1162"/>
      <c r="AE215" s="1162"/>
      <c r="AF215" s="1162"/>
      <c r="AG215" s="1162"/>
      <c r="AH215" s="1162"/>
      <c r="AI215" s="1162"/>
      <c r="AJ215" s="1162"/>
      <c r="AK215" s="1162"/>
      <c r="AL215" s="1162"/>
      <c r="AM215" s="1163"/>
      <c r="AN215" s="1176" t="s">
        <v>77</v>
      </c>
      <c r="AO215" s="1177"/>
      <c r="AP215" s="1178"/>
      <c r="AQ215" s="1182" t="s">
        <v>165</v>
      </c>
      <c r="AR215" s="1185" t="s">
        <v>265</v>
      </c>
      <c r="AS215" s="1185" t="s">
        <v>187</v>
      </c>
      <c r="AT215" s="302"/>
      <c r="AU215" s="240"/>
      <c r="AV215" s="240"/>
    </row>
    <row r="216" spans="1:88" ht="14.25" customHeight="1" x14ac:dyDescent="0.2">
      <c r="A216" s="1158"/>
      <c r="B216" s="1159"/>
      <c r="C216" s="1160"/>
      <c r="D216" s="1160"/>
      <c r="E216" s="1160"/>
      <c r="F216" s="1154" t="s">
        <v>167</v>
      </c>
      <c r="G216" s="1170"/>
      <c r="H216" s="1156" t="s">
        <v>100</v>
      </c>
      <c r="I216" s="1181"/>
      <c r="J216" s="1154" t="s">
        <v>101</v>
      </c>
      <c r="K216" s="1170"/>
      <c r="L216" s="1154" t="s">
        <v>57</v>
      </c>
      <c r="M216" s="1170"/>
      <c r="N216" s="1154" t="s">
        <v>8</v>
      </c>
      <c r="O216" s="1170"/>
      <c r="P216" s="1171" t="s">
        <v>59</v>
      </c>
      <c r="Q216" s="1172"/>
      <c r="R216" s="1171" t="s">
        <v>60</v>
      </c>
      <c r="S216" s="1172"/>
      <c r="T216" s="1171" t="s">
        <v>61</v>
      </c>
      <c r="U216" s="1172"/>
      <c r="V216" s="1171" t="s">
        <v>62</v>
      </c>
      <c r="W216" s="1172"/>
      <c r="X216" s="1171" t="s">
        <v>63</v>
      </c>
      <c r="Y216" s="1172"/>
      <c r="Z216" s="1171" t="s">
        <v>64</v>
      </c>
      <c r="AA216" s="1172"/>
      <c r="AB216" s="1171" t="s">
        <v>65</v>
      </c>
      <c r="AC216" s="1172"/>
      <c r="AD216" s="1171" t="s">
        <v>66</v>
      </c>
      <c r="AE216" s="1172"/>
      <c r="AF216" s="1171" t="s">
        <v>67</v>
      </c>
      <c r="AG216" s="1172"/>
      <c r="AH216" s="1171" t="s">
        <v>68</v>
      </c>
      <c r="AI216" s="1172"/>
      <c r="AJ216" s="1171" t="s">
        <v>69</v>
      </c>
      <c r="AK216" s="1172"/>
      <c r="AL216" s="1171" t="s">
        <v>70</v>
      </c>
      <c r="AM216" s="1188"/>
      <c r="AN216" s="1182" t="s">
        <v>266</v>
      </c>
      <c r="AO216" s="1182" t="s">
        <v>267</v>
      </c>
      <c r="AP216" s="1182" t="s">
        <v>268</v>
      </c>
      <c r="AQ216" s="1183"/>
      <c r="AR216" s="1186"/>
      <c r="AS216" s="1186"/>
      <c r="AT216" s="17"/>
      <c r="AU216" s="240"/>
      <c r="AV216" s="240"/>
    </row>
    <row r="217" spans="1:88" x14ac:dyDescent="0.2">
      <c r="A217" s="1149"/>
      <c r="B217" s="1151"/>
      <c r="C217" s="203" t="s">
        <v>149</v>
      </c>
      <c r="D217" s="203" t="s">
        <v>30</v>
      </c>
      <c r="E217" s="215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189"/>
      <c r="AO217" s="1184"/>
      <c r="AP217" s="1184"/>
      <c r="AQ217" s="1184"/>
      <c r="AR217" s="1187"/>
      <c r="AS217" s="1187"/>
      <c r="AT217" s="425"/>
      <c r="AU217" s="240"/>
      <c r="AV217" s="240"/>
    </row>
    <row r="218" spans="1:88" x14ac:dyDescent="0.2">
      <c r="A218" s="1327" t="s">
        <v>168</v>
      </c>
      <c r="B218" s="1328"/>
      <c r="C218" s="426">
        <f>SUM(D218+E218)</f>
        <v>20</v>
      </c>
      <c r="D218" s="426">
        <f>SUM(F218+H218+J218+L218+N218+P218+R218+T218+V218+X218+Z218+AB218+AD218+AF218+AH218+AJ218+AL218)</f>
        <v>1</v>
      </c>
      <c r="E218" s="427">
        <f>SUM(G218+I218+K218+M218+O218+Q218+S218+U218+W218+Y218+AA218+AC218+AE218+AG218+AI218+AK218+AM218)</f>
        <v>19</v>
      </c>
      <c r="F218" s="428">
        <f>SUM(F228:F236)</f>
        <v>0</v>
      </c>
      <c r="G218" s="429">
        <f>SUM(G220:G236)</f>
        <v>1</v>
      </c>
      <c r="H218" s="428">
        <f>SUM(H228:H236)</f>
        <v>0</v>
      </c>
      <c r="I218" s="429">
        <f>SUM(I220:I236)</f>
        <v>0</v>
      </c>
      <c r="J218" s="428">
        <f>SUM(J228:J236)</f>
        <v>0</v>
      </c>
      <c r="K218" s="429">
        <f>SUM(K219:K236)</f>
        <v>0</v>
      </c>
      <c r="L218" s="428">
        <f>SUM(L228:L236)</f>
        <v>0</v>
      </c>
      <c r="M218" s="429">
        <f>SUM(M219:M236)</f>
        <v>2</v>
      </c>
      <c r="N218" s="428">
        <f>SUM(N228:N236)</f>
        <v>1</v>
      </c>
      <c r="O218" s="429">
        <f>SUM(O219:O236)</f>
        <v>7</v>
      </c>
      <c r="P218" s="428">
        <f>SUM(P228:P236)</f>
        <v>0</v>
      </c>
      <c r="Q218" s="429">
        <f>SUM(Q219:Q236)</f>
        <v>2</v>
      </c>
      <c r="R218" s="428">
        <f>SUM(R228:R236)</f>
        <v>0</v>
      </c>
      <c r="S218" s="429">
        <f>SUM(S219:S236)</f>
        <v>1</v>
      </c>
      <c r="T218" s="428">
        <f>SUM(T228:T236)</f>
        <v>0</v>
      </c>
      <c r="U218" s="429">
        <f>SUM(U219:U236)</f>
        <v>2</v>
      </c>
      <c r="V218" s="428">
        <f>SUM(V228:V236)</f>
        <v>0</v>
      </c>
      <c r="W218" s="429">
        <f>SUM(W219:W236)</f>
        <v>1</v>
      </c>
      <c r="X218" s="428">
        <f>SUM(X228:X236)</f>
        <v>0</v>
      </c>
      <c r="Y218" s="429">
        <f>SUM(Y219:Y236)</f>
        <v>1</v>
      </c>
      <c r="Z218" s="428">
        <f>SUM(Z228:Z236)</f>
        <v>0</v>
      </c>
      <c r="AA218" s="429">
        <f>SUM(AA219:AA236)</f>
        <v>2</v>
      </c>
      <c r="AB218" s="428">
        <f t="shared" ref="AB218:AM218" si="34">SUM(AB228:AB236)</f>
        <v>0</v>
      </c>
      <c r="AC218" s="429">
        <f t="shared" si="34"/>
        <v>0</v>
      </c>
      <c r="AD218" s="428">
        <f t="shared" si="34"/>
        <v>0</v>
      </c>
      <c r="AE218" s="429">
        <f t="shared" si="34"/>
        <v>0</v>
      </c>
      <c r="AF218" s="428">
        <f t="shared" si="34"/>
        <v>0</v>
      </c>
      <c r="AG218" s="429">
        <f t="shared" si="34"/>
        <v>0</v>
      </c>
      <c r="AH218" s="428">
        <f t="shared" si="34"/>
        <v>0</v>
      </c>
      <c r="AI218" s="429">
        <f t="shared" si="34"/>
        <v>0</v>
      </c>
      <c r="AJ218" s="428">
        <f t="shared" si="34"/>
        <v>0</v>
      </c>
      <c r="AK218" s="429">
        <f t="shared" si="34"/>
        <v>0</v>
      </c>
      <c r="AL218" s="428">
        <f t="shared" si="34"/>
        <v>0</v>
      </c>
      <c r="AM218" s="429">
        <f t="shared" si="34"/>
        <v>0</v>
      </c>
      <c r="AN218" s="430">
        <f t="shared" ref="AN218:AS218" si="35">SUM(AN219:AN236)</f>
        <v>0</v>
      </c>
      <c r="AO218" s="431">
        <f t="shared" si="35"/>
        <v>0</v>
      </c>
      <c r="AP218" s="431">
        <f t="shared" si="35"/>
        <v>0</v>
      </c>
      <c r="AQ218" s="431">
        <f t="shared" si="35"/>
        <v>0</v>
      </c>
      <c r="AR218" s="426">
        <f t="shared" si="35"/>
        <v>0</v>
      </c>
      <c r="AS218" s="430">
        <f t="shared" si="35"/>
        <v>0</v>
      </c>
      <c r="AT218" s="432"/>
      <c r="AU218" s="240"/>
      <c r="AV218" s="240"/>
    </row>
    <row r="219" spans="1:88" x14ac:dyDescent="0.2">
      <c r="A219" s="1334" t="s">
        <v>249</v>
      </c>
      <c r="B219" s="433" t="s">
        <v>23</v>
      </c>
      <c r="C219" s="434">
        <f t="shared" ref="C219:C227" si="36">E219</f>
        <v>0</v>
      </c>
      <c r="D219" s="435"/>
      <c r="E219" s="436">
        <f>SUM(K219+M219+O219+Q219+S219+U219+W219+Y219+AA219)</f>
        <v>0</v>
      </c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 t="s">
        <v>194</v>
      </c>
      <c r="AU219" s="240"/>
      <c r="AV219" s="240"/>
      <c r="CG219" s="227">
        <v>0</v>
      </c>
      <c r="CJ219" s="227">
        <v>0</v>
      </c>
    </row>
    <row r="220" spans="1:88" x14ac:dyDescent="0.2">
      <c r="A220" s="1334"/>
      <c r="B220" s="438" t="s">
        <v>169</v>
      </c>
      <c r="C220" s="270">
        <f t="shared" si="36"/>
        <v>0</v>
      </c>
      <c r="D220" s="435"/>
      <c r="E220" s="436">
        <f t="shared" ref="E220:E227" si="37">SUM(G220+I220+K220+M220+O220+Q220+S220+U220+W220+Y220+AA220)</f>
        <v>0</v>
      </c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 t="s">
        <v>194</v>
      </c>
      <c r="AU220" s="240"/>
      <c r="AV220" s="240"/>
      <c r="CG220" s="227">
        <v>0</v>
      </c>
      <c r="CJ220" s="227">
        <v>0</v>
      </c>
    </row>
    <row r="221" spans="1:88" x14ac:dyDescent="0.2">
      <c r="A221" s="1334"/>
      <c r="B221" s="439" t="s">
        <v>170</v>
      </c>
      <c r="C221" s="269">
        <f t="shared" si="36"/>
        <v>0</v>
      </c>
      <c r="D221" s="435"/>
      <c r="E221" s="440">
        <f t="shared" si="37"/>
        <v>0</v>
      </c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 t="s">
        <v>194</v>
      </c>
      <c r="AU221" s="240"/>
      <c r="AV221" s="240"/>
      <c r="CG221" s="227">
        <v>0</v>
      </c>
      <c r="CJ221" s="227">
        <v>0</v>
      </c>
    </row>
    <row r="222" spans="1:88" x14ac:dyDescent="0.2">
      <c r="A222" s="1334"/>
      <c r="B222" s="439" t="s">
        <v>171</v>
      </c>
      <c r="C222" s="269">
        <f t="shared" si="36"/>
        <v>0</v>
      </c>
      <c r="D222" s="435"/>
      <c r="E222" s="440">
        <f t="shared" si="37"/>
        <v>0</v>
      </c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 t="s">
        <v>194</v>
      </c>
      <c r="AU222" s="240"/>
      <c r="AV222" s="240"/>
      <c r="CG222" s="227">
        <v>0</v>
      </c>
      <c r="CJ222" s="227">
        <v>0</v>
      </c>
    </row>
    <row r="223" spans="1:88" x14ac:dyDescent="0.2">
      <c r="A223" s="1334"/>
      <c r="B223" s="439" t="s">
        <v>172</v>
      </c>
      <c r="C223" s="269">
        <f t="shared" si="36"/>
        <v>0</v>
      </c>
      <c r="D223" s="435"/>
      <c r="E223" s="440">
        <f t="shared" si="37"/>
        <v>0</v>
      </c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 t="s">
        <v>194</v>
      </c>
      <c r="AU223" s="240"/>
      <c r="AV223" s="240"/>
      <c r="CG223" s="227">
        <v>0</v>
      </c>
      <c r="CJ223" s="227">
        <v>0</v>
      </c>
    </row>
    <row r="224" spans="1:88" x14ac:dyDescent="0.2">
      <c r="A224" s="1334"/>
      <c r="B224" s="439" t="s">
        <v>173</v>
      </c>
      <c r="C224" s="269">
        <f t="shared" si="36"/>
        <v>0</v>
      </c>
      <c r="D224" s="435"/>
      <c r="E224" s="440">
        <f t="shared" si="37"/>
        <v>0</v>
      </c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 t="s">
        <v>194</v>
      </c>
      <c r="AU224" s="240"/>
      <c r="AV224" s="240"/>
      <c r="CG224" s="227">
        <v>0</v>
      </c>
      <c r="CJ224" s="227">
        <v>0</v>
      </c>
    </row>
    <row r="225" spans="1:88" x14ac:dyDescent="0.2">
      <c r="A225" s="1334"/>
      <c r="B225" s="439" t="s">
        <v>174</v>
      </c>
      <c r="C225" s="269">
        <f t="shared" si="36"/>
        <v>0</v>
      </c>
      <c r="D225" s="435"/>
      <c r="E225" s="440">
        <f t="shared" si="37"/>
        <v>0</v>
      </c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 t="s">
        <v>194</v>
      </c>
      <c r="AU225" s="240"/>
      <c r="AV225" s="240"/>
      <c r="CG225" s="227">
        <v>0</v>
      </c>
      <c r="CJ225" s="227">
        <v>0</v>
      </c>
    </row>
    <row r="226" spans="1:88" x14ac:dyDescent="0.2">
      <c r="A226" s="1334"/>
      <c r="B226" s="439" t="s">
        <v>175</v>
      </c>
      <c r="C226" s="269">
        <f t="shared" si="36"/>
        <v>0</v>
      </c>
      <c r="D226" s="435"/>
      <c r="E226" s="440">
        <f t="shared" si="37"/>
        <v>0</v>
      </c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 t="s">
        <v>194</v>
      </c>
      <c r="AU226" s="240"/>
      <c r="AV226" s="240"/>
      <c r="CG226" s="227">
        <v>0</v>
      </c>
      <c r="CJ226" s="227">
        <v>0</v>
      </c>
    </row>
    <row r="227" spans="1:88" x14ac:dyDescent="0.2">
      <c r="A227" s="1334"/>
      <c r="B227" s="441" t="s">
        <v>176</v>
      </c>
      <c r="C227" s="267">
        <f t="shared" si="36"/>
        <v>5</v>
      </c>
      <c r="D227" s="442"/>
      <c r="E227" s="443">
        <f t="shared" si="37"/>
        <v>5</v>
      </c>
      <c r="F227" s="444"/>
      <c r="G227" s="361"/>
      <c r="H227" s="444"/>
      <c r="I227" s="361"/>
      <c r="J227" s="444"/>
      <c r="K227" s="361"/>
      <c r="L227" s="444"/>
      <c r="M227" s="361">
        <v>1</v>
      </c>
      <c r="N227" s="444"/>
      <c r="O227" s="361">
        <v>4</v>
      </c>
      <c r="P227" s="444"/>
      <c r="Q227" s="361"/>
      <c r="R227" s="444"/>
      <c r="S227" s="361"/>
      <c r="T227" s="444"/>
      <c r="U227" s="361"/>
      <c r="V227" s="444"/>
      <c r="W227" s="361"/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>
        <v>0</v>
      </c>
      <c r="AR227" s="36">
        <v>0</v>
      </c>
      <c r="AS227" s="36">
        <v>0</v>
      </c>
      <c r="AT227" s="305" t="s">
        <v>194</v>
      </c>
      <c r="AU227" s="240"/>
      <c r="AV227" s="240"/>
      <c r="CG227" s="227">
        <v>0</v>
      </c>
      <c r="CJ227" s="227">
        <v>0</v>
      </c>
    </row>
    <row r="228" spans="1:88" x14ac:dyDescent="0.2">
      <c r="A228" s="1335" t="s">
        <v>269</v>
      </c>
      <c r="B228" s="433" t="s">
        <v>23</v>
      </c>
      <c r="C228" s="434">
        <f t="shared" ref="C228:C236" si="38">SUM(D228+E228)</f>
        <v>1</v>
      </c>
      <c r="D228" s="434">
        <f t="shared" ref="D228:D236" si="39">SUM(F228+H228+J228+L228+N228+P228+R228+T228+V228+X228+Z228+AB228+AD228+AF228+AH228+AJ228+AL228)</f>
        <v>1</v>
      </c>
      <c r="E228" s="436">
        <f t="shared" ref="E228:E236" si="40">SUM(G228+I228+K228+M228+O228+Q228+S228+U228+W228+Y228+AA228+AC228+AE228+AG228+AI228+AK228+AM228)</f>
        <v>0</v>
      </c>
      <c r="F228" s="445"/>
      <c r="G228" s="446"/>
      <c r="H228" s="447"/>
      <c r="I228" s="446"/>
      <c r="J228" s="447"/>
      <c r="K228" s="354"/>
      <c r="L228" s="445"/>
      <c r="M228" s="446"/>
      <c r="N228" s="447">
        <v>1</v>
      </c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>
        <v>0</v>
      </c>
      <c r="AR228" s="51">
        <v>0</v>
      </c>
      <c r="AS228" s="51">
        <v>0</v>
      </c>
      <c r="AT228" s="307" t="s">
        <v>194</v>
      </c>
      <c r="AU228" s="240"/>
      <c r="AV228" s="240"/>
      <c r="CG228" s="227">
        <v>0</v>
      </c>
      <c r="CJ228" s="227">
        <v>0</v>
      </c>
    </row>
    <row r="229" spans="1:88" x14ac:dyDescent="0.2">
      <c r="A229" s="1336"/>
      <c r="B229" s="438" t="s">
        <v>169</v>
      </c>
      <c r="C229" s="270">
        <f t="shared" si="38"/>
        <v>0</v>
      </c>
      <c r="D229" s="270">
        <f t="shared" si="39"/>
        <v>0</v>
      </c>
      <c r="E229" s="436">
        <f t="shared" si="40"/>
        <v>0</v>
      </c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 t="s">
        <v>194</v>
      </c>
      <c r="AU229" s="240"/>
      <c r="AV229" s="240"/>
      <c r="CG229" s="227">
        <v>0</v>
      </c>
      <c r="CJ229" s="227">
        <v>0</v>
      </c>
    </row>
    <row r="230" spans="1:88" x14ac:dyDescent="0.2">
      <c r="A230" s="1336"/>
      <c r="B230" s="439" t="s">
        <v>170</v>
      </c>
      <c r="C230" s="269">
        <f t="shared" si="38"/>
        <v>2</v>
      </c>
      <c r="D230" s="269">
        <f t="shared" si="39"/>
        <v>0</v>
      </c>
      <c r="E230" s="440">
        <f t="shared" si="40"/>
        <v>2</v>
      </c>
      <c r="F230" s="23"/>
      <c r="G230" s="243"/>
      <c r="H230" s="23"/>
      <c r="I230" s="243"/>
      <c r="J230" s="23"/>
      <c r="K230" s="243"/>
      <c r="L230" s="23"/>
      <c r="M230" s="243"/>
      <c r="N230" s="23"/>
      <c r="O230" s="451">
        <v>1</v>
      </c>
      <c r="P230" s="23"/>
      <c r="Q230" s="243"/>
      <c r="R230" s="384"/>
      <c r="S230" s="451"/>
      <c r="T230" s="23"/>
      <c r="U230" s="243"/>
      <c r="V230" s="384"/>
      <c r="W230" s="451"/>
      <c r="X230" s="23"/>
      <c r="Y230" s="243">
        <v>1</v>
      </c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>
        <v>0</v>
      </c>
      <c r="AR230" s="24">
        <v>0</v>
      </c>
      <c r="AS230" s="24">
        <v>0</v>
      </c>
      <c r="AT230" s="307" t="s">
        <v>194</v>
      </c>
      <c r="AU230" s="240"/>
      <c r="AV230" s="240"/>
      <c r="CG230" s="227">
        <v>0</v>
      </c>
      <c r="CJ230" s="227">
        <v>0</v>
      </c>
    </row>
    <row r="231" spans="1:88" x14ac:dyDescent="0.2">
      <c r="A231" s="1336"/>
      <c r="B231" s="439" t="s">
        <v>171</v>
      </c>
      <c r="C231" s="269">
        <f t="shared" si="38"/>
        <v>0</v>
      </c>
      <c r="D231" s="269">
        <f t="shared" si="39"/>
        <v>0</v>
      </c>
      <c r="E231" s="440">
        <f t="shared" si="40"/>
        <v>0</v>
      </c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 t="s">
        <v>194</v>
      </c>
      <c r="AU231" s="240"/>
      <c r="AV231" s="240"/>
      <c r="CG231" s="227">
        <v>0</v>
      </c>
      <c r="CJ231" s="227">
        <v>0</v>
      </c>
    </row>
    <row r="232" spans="1:88" x14ac:dyDescent="0.2">
      <c r="A232" s="1336"/>
      <c r="B232" s="439" t="s">
        <v>172</v>
      </c>
      <c r="C232" s="269">
        <f t="shared" si="38"/>
        <v>0</v>
      </c>
      <c r="D232" s="269">
        <f t="shared" si="39"/>
        <v>0</v>
      </c>
      <c r="E232" s="440">
        <f t="shared" si="40"/>
        <v>0</v>
      </c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 t="s">
        <v>194</v>
      </c>
      <c r="AU232" s="240"/>
      <c r="AV232" s="240"/>
      <c r="CG232" s="227">
        <v>0</v>
      </c>
      <c r="CJ232" s="227">
        <v>0</v>
      </c>
    </row>
    <row r="233" spans="1:88" x14ac:dyDescent="0.2">
      <c r="A233" s="1336"/>
      <c r="B233" s="439" t="s">
        <v>173</v>
      </c>
      <c r="C233" s="269">
        <f t="shared" si="38"/>
        <v>0</v>
      </c>
      <c r="D233" s="269">
        <f t="shared" si="39"/>
        <v>0</v>
      </c>
      <c r="E233" s="440">
        <f t="shared" si="40"/>
        <v>0</v>
      </c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 t="s">
        <v>194</v>
      </c>
      <c r="AU233" s="240"/>
      <c r="AV233" s="240"/>
      <c r="CG233" s="227">
        <v>0</v>
      </c>
      <c r="CJ233" s="227">
        <v>0</v>
      </c>
    </row>
    <row r="234" spans="1:88" x14ac:dyDescent="0.2">
      <c r="A234" s="1336"/>
      <c r="B234" s="439" t="s">
        <v>174</v>
      </c>
      <c r="C234" s="269">
        <f t="shared" si="38"/>
        <v>0</v>
      </c>
      <c r="D234" s="269">
        <f t="shared" si="39"/>
        <v>0</v>
      </c>
      <c r="E234" s="440">
        <f t="shared" si="40"/>
        <v>0</v>
      </c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 t="s">
        <v>194</v>
      </c>
      <c r="AU234" s="240"/>
      <c r="AV234" s="240"/>
      <c r="CG234" s="227">
        <v>0</v>
      </c>
      <c r="CJ234" s="227">
        <v>0</v>
      </c>
    </row>
    <row r="235" spans="1:88" x14ac:dyDescent="0.2">
      <c r="A235" s="1336"/>
      <c r="B235" s="439" t="s">
        <v>175</v>
      </c>
      <c r="C235" s="269">
        <f t="shared" si="38"/>
        <v>0</v>
      </c>
      <c r="D235" s="269">
        <f t="shared" si="39"/>
        <v>0</v>
      </c>
      <c r="E235" s="440">
        <f t="shared" si="40"/>
        <v>0</v>
      </c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 t="s">
        <v>194</v>
      </c>
      <c r="AU235" s="240"/>
      <c r="AV235" s="240"/>
      <c r="CG235" s="227">
        <v>0</v>
      </c>
      <c r="CJ235" s="227">
        <v>0</v>
      </c>
    </row>
    <row r="236" spans="1:88" x14ac:dyDescent="0.2">
      <c r="A236" s="1337"/>
      <c r="B236" s="441" t="s">
        <v>176</v>
      </c>
      <c r="C236" s="267">
        <f t="shared" si="38"/>
        <v>12</v>
      </c>
      <c r="D236" s="267">
        <f t="shared" si="39"/>
        <v>0</v>
      </c>
      <c r="E236" s="443">
        <f t="shared" si="40"/>
        <v>12</v>
      </c>
      <c r="F236" s="68"/>
      <c r="G236" s="361">
        <v>1</v>
      </c>
      <c r="H236" s="68"/>
      <c r="I236" s="361"/>
      <c r="J236" s="68"/>
      <c r="K236" s="361"/>
      <c r="L236" s="68"/>
      <c r="M236" s="361">
        <v>1</v>
      </c>
      <c r="N236" s="68"/>
      <c r="O236" s="452">
        <v>2</v>
      </c>
      <c r="P236" s="68"/>
      <c r="Q236" s="361">
        <v>2</v>
      </c>
      <c r="R236" s="360"/>
      <c r="S236" s="452">
        <v>1</v>
      </c>
      <c r="T236" s="68"/>
      <c r="U236" s="361">
        <v>2</v>
      </c>
      <c r="V236" s="360"/>
      <c r="W236" s="452">
        <v>1</v>
      </c>
      <c r="X236" s="68"/>
      <c r="Y236" s="361"/>
      <c r="Z236" s="360"/>
      <c r="AA236" s="452">
        <v>2</v>
      </c>
      <c r="AB236" s="68"/>
      <c r="AC236" s="361"/>
      <c r="AD236" s="360"/>
      <c r="AE236" s="452"/>
      <c r="AF236" s="68"/>
      <c r="AG236" s="361"/>
      <c r="AH236" s="360"/>
      <c r="AI236" s="452"/>
      <c r="AJ236" s="68"/>
      <c r="AK236" s="361"/>
      <c r="AL236" s="360"/>
      <c r="AM236" s="452"/>
      <c r="AN236" s="36"/>
      <c r="AO236" s="36"/>
      <c r="AP236" s="36"/>
      <c r="AQ236" s="36">
        <v>0</v>
      </c>
      <c r="AR236" s="36">
        <v>0</v>
      </c>
      <c r="AS236" s="36">
        <v>0</v>
      </c>
      <c r="AT236" s="305" t="s">
        <v>194</v>
      </c>
      <c r="AU236" s="240"/>
      <c r="AV236" s="240"/>
      <c r="CG236" s="227">
        <v>0</v>
      </c>
      <c r="CJ236" s="227">
        <v>0</v>
      </c>
    </row>
    <row r="237" spans="1:88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</row>
    <row r="238" spans="1:88" ht="14.25" customHeight="1" x14ac:dyDescent="0.2">
      <c r="A238" s="1146" t="s">
        <v>32</v>
      </c>
      <c r="B238" s="1148"/>
      <c r="C238" s="1338" t="s">
        <v>163</v>
      </c>
      <c r="D238" s="1339"/>
      <c r="E238" s="1340"/>
      <c r="F238" s="1161" t="s">
        <v>177</v>
      </c>
      <c r="G238" s="1162"/>
      <c r="H238" s="1162"/>
      <c r="I238" s="1162"/>
      <c r="J238" s="1162"/>
      <c r="K238" s="1162"/>
      <c r="L238" s="1162"/>
      <c r="M238" s="1162"/>
      <c r="N238" s="1162"/>
      <c r="O238" s="1162"/>
      <c r="P238" s="1162"/>
      <c r="Q238" s="1162"/>
      <c r="R238" s="1162"/>
      <c r="S238" s="1162"/>
      <c r="T238" s="1162"/>
      <c r="U238" s="1162"/>
      <c r="V238" s="1162"/>
      <c r="W238" s="1162"/>
      <c r="X238" s="1162"/>
      <c r="Y238" s="1162"/>
      <c r="Z238" s="1162"/>
      <c r="AA238" s="1162"/>
      <c r="AB238" s="1162"/>
      <c r="AC238" s="1162"/>
      <c r="AD238" s="1162"/>
      <c r="AE238" s="1162"/>
      <c r="AF238" s="1162"/>
      <c r="AG238" s="1162"/>
      <c r="AH238" s="1162"/>
      <c r="AI238" s="1162"/>
      <c r="AJ238" s="1162"/>
      <c r="AK238" s="1162"/>
      <c r="AL238" s="1162"/>
      <c r="AM238" s="1162"/>
      <c r="AN238" s="1162"/>
      <c r="AO238" s="1344"/>
      <c r="AP238" s="1173" t="s">
        <v>249</v>
      </c>
      <c r="AQ238" s="1164" t="s">
        <v>165</v>
      </c>
      <c r="AR238" s="1164" t="s">
        <v>265</v>
      </c>
      <c r="AS238" s="1164" t="s">
        <v>187</v>
      </c>
      <c r="AT238" s="4"/>
      <c r="AU238" s="234"/>
      <c r="AV238" s="234"/>
    </row>
    <row r="239" spans="1:88" x14ac:dyDescent="0.2">
      <c r="A239" s="1158"/>
      <c r="B239" s="1159"/>
      <c r="C239" s="1341"/>
      <c r="D239" s="1342"/>
      <c r="E239" s="1343"/>
      <c r="F239" s="1154" t="s">
        <v>178</v>
      </c>
      <c r="G239" s="1170"/>
      <c r="H239" s="1154" t="s">
        <v>179</v>
      </c>
      <c r="I239" s="1170"/>
      <c r="J239" s="1156" t="s">
        <v>180</v>
      </c>
      <c r="K239" s="1181"/>
      <c r="L239" s="1154" t="s">
        <v>101</v>
      </c>
      <c r="M239" s="1170"/>
      <c r="N239" s="1154" t="s">
        <v>57</v>
      </c>
      <c r="O239" s="1170"/>
      <c r="P239" s="1154" t="s">
        <v>8</v>
      </c>
      <c r="Q239" s="1170"/>
      <c r="R239" s="1171" t="s">
        <v>59</v>
      </c>
      <c r="S239" s="1172"/>
      <c r="T239" s="1171" t="s">
        <v>60</v>
      </c>
      <c r="U239" s="1172"/>
      <c r="V239" s="1171" t="s">
        <v>61</v>
      </c>
      <c r="W239" s="1172"/>
      <c r="X239" s="1171" t="s">
        <v>62</v>
      </c>
      <c r="Y239" s="1172"/>
      <c r="Z239" s="1171" t="s">
        <v>63</v>
      </c>
      <c r="AA239" s="1172"/>
      <c r="AB239" s="1171" t="s">
        <v>64</v>
      </c>
      <c r="AC239" s="1172"/>
      <c r="AD239" s="1171" t="s">
        <v>65</v>
      </c>
      <c r="AE239" s="1172"/>
      <c r="AF239" s="1171" t="s">
        <v>66</v>
      </c>
      <c r="AG239" s="1172"/>
      <c r="AH239" s="1171" t="s">
        <v>67</v>
      </c>
      <c r="AI239" s="1172"/>
      <c r="AJ239" s="1171" t="s">
        <v>68</v>
      </c>
      <c r="AK239" s="1172"/>
      <c r="AL239" s="1171" t="s">
        <v>69</v>
      </c>
      <c r="AM239" s="1172"/>
      <c r="AN239" s="1171" t="s">
        <v>70</v>
      </c>
      <c r="AO239" s="1188"/>
      <c r="AP239" s="1174"/>
      <c r="AQ239" s="1165"/>
      <c r="AR239" s="1179"/>
      <c r="AS239" s="1179"/>
      <c r="AT239" s="454"/>
      <c r="AU239" s="234"/>
      <c r="AV239" s="234"/>
    </row>
    <row r="240" spans="1:88" x14ac:dyDescent="0.2">
      <c r="A240" s="1149"/>
      <c r="B240" s="1151"/>
      <c r="C240" s="203" t="s">
        <v>149</v>
      </c>
      <c r="D240" s="203" t="s">
        <v>30</v>
      </c>
      <c r="E240" s="197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175"/>
      <c r="AQ240" s="1166"/>
      <c r="AR240" s="1180"/>
      <c r="AS240" s="1180"/>
      <c r="AT240" s="454"/>
      <c r="AU240" s="234"/>
      <c r="AV240" s="240"/>
    </row>
    <row r="241" spans="1:88" x14ac:dyDescent="0.2">
      <c r="A241" s="1321" t="s">
        <v>102</v>
      </c>
      <c r="B241" s="1321"/>
      <c r="C241" s="264">
        <f t="shared" ref="C241:C247" si="41">SUM(D241+E241)</f>
        <v>3</v>
      </c>
      <c r="D241" s="264">
        <f t="shared" ref="D241:E243" si="42">SUM(F241+H241+J241+L241+N241+P241+R241+T241+V241+X241+Z241+AB241+AD241+AF241+AH241+AJ241+AL241+AN241)</f>
        <v>3</v>
      </c>
      <c r="E241" s="264">
        <f t="shared" si="42"/>
        <v>0</v>
      </c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>
        <v>1</v>
      </c>
      <c r="S241" s="19"/>
      <c r="T241" s="19">
        <v>1</v>
      </c>
      <c r="U241" s="19"/>
      <c r="V241" s="19"/>
      <c r="W241" s="19"/>
      <c r="X241" s="19">
        <v>1</v>
      </c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>
        <v>0</v>
      </c>
      <c r="AR241" s="20">
        <v>0</v>
      </c>
      <c r="AS241" s="20">
        <v>0</v>
      </c>
      <c r="AT241" s="307" t="s">
        <v>194</v>
      </c>
      <c r="AU241" s="240"/>
      <c r="AV241" s="240"/>
      <c r="CG241" s="227">
        <v>0</v>
      </c>
      <c r="CH241" s="227">
        <v>0</v>
      </c>
      <c r="CI241" s="227">
        <v>0</v>
      </c>
    </row>
    <row r="242" spans="1:88" ht="15" thickBot="1" x14ac:dyDescent="0.25">
      <c r="A242" s="1322" t="s">
        <v>166</v>
      </c>
      <c r="B242" s="1322"/>
      <c r="C242" s="271">
        <f t="shared" si="41"/>
        <v>0</v>
      </c>
      <c r="D242" s="271">
        <f t="shared" si="42"/>
        <v>0</v>
      </c>
      <c r="E242" s="271">
        <f t="shared" si="42"/>
        <v>0</v>
      </c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/>
      <c r="AR242" s="166"/>
      <c r="AS242" s="166"/>
      <c r="AT242" s="305" t="s">
        <v>194</v>
      </c>
      <c r="AU242" s="240"/>
      <c r="AV242" s="240"/>
      <c r="CG242" s="227">
        <v>0</v>
      </c>
      <c r="CH242" s="227">
        <v>0</v>
      </c>
      <c r="CI242" s="227">
        <v>0</v>
      </c>
    </row>
    <row r="243" spans="1:88" ht="15" thickTop="1" x14ac:dyDescent="0.2">
      <c r="A243" s="1323" t="s">
        <v>271</v>
      </c>
      <c r="B243" s="1324"/>
      <c r="C243" s="457">
        <f t="shared" si="41"/>
        <v>0</v>
      </c>
      <c r="D243" s="457">
        <f t="shared" si="42"/>
        <v>0</v>
      </c>
      <c r="E243" s="457">
        <f t="shared" si="42"/>
        <v>0</v>
      </c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 t="s">
        <v>194</v>
      </c>
      <c r="AU243" s="240"/>
      <c r="AV243" s="229"/>
      <c r="CG243" s="227">
        <v>0</v>
      </c>
      <c r="CH243" s="227">
        <v>0</v>
      </c>
      <c r="CI243" s="227">
        <v>0</v>
      </c>
    </row>
    <row r="244" spans="1:88" ht="23.25" customHeight="1" thickBot="1" x14ac:dyDescent="0.25">
      <c r="A244" s="1319" t="s">
        <v>272</v>
      </c>
      <c r="B244" s="1320"/>
      <c r="C244" s="462">
        <f t="shared" si="41"/>
        <v>0</v>
      </c>
      <c r="D244" s="462">
        <f>SUM(F244+H244)</f>
        <v>0</v>
      </c>
      <c r="E244" s="462">
        <f>SUM(G244+I244)</f>
        <v>0</v>
      </c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 t="s">
        <v>194</v>
      </c>
      <c r="AU244" s="240"/>
      <c r="AV244" s="229"/>
      <c r="CH244" s="227">
        <v>0</v>
      </c>
    </row>
    <row r="245" spans="1:88" ht="15" thickTop="1" x14ac:dyDescent="0.2">
      <c r="A245" s="1325" t="s">
        <v>273</v>
      </c>
      <c r="B245" s="50" t="s">
        <v>274</v>
      </c>
      <c r="C245" s="270">
        <f t="shared" si="41"/>
        <v>0</v>
      </c>
      <c r="D245" s="270">
        <f t="shared" ref="D245:E247" si="43">SUM(F245+H245+J245+L245+N245+P245+R245+T245+V245+X245+Z245+AB245+AD245+AF245+AH245+AJ245+AL245+AN245)</f>
        <v>0</v>
      </c>
      <c r="E245" s="270">
        <f t="shared" si="43"/>
        <v>0</v>
      </c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 t="s">
        <v>194</v>
      </c>
      <c r="AU245" s="240"/>
      <c r="AV245" s="234"/>
      <c r="CG245" s="227">
        <v>0</v>
      </c>
      <c r="CH245" s="227">
        <v>0</v>
      </c>
      <c r="CI245" s="227">
        <v>0</v>
      </c>
    </row>
    <row r="246" spans="1:88" x14ac:dyDescent="0.2">
      <c r="A246" s="1325"/>
      <c r="B246" s="47" t="s">
        <v>275</v>
      </c>
      <c r="C246" s="269">
        <f t="shared" si="41"/>
        <v>0</v>
      </c>
      <c r="D246" s="269">
        <f t="shared" si="43"/>
        <v>0</v>
      </c>
      <c r="E246" s="269">
        <f t="shared" si="43"/>
        <v>0</v>
      </c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 t="s">
        <v>194</v>
      </c>
      <c r="AU246" s="240"/>
      <c r="AV246" s="234"/>
      <c r="CG246" s="227">
        <v>0</v>
      </c>
      <c r="CH246" s="227">
        <v>0</v>
      </c>
      <c r="CI246" s="227">
        <v>0</v>
      </c>
    </row>
    <row r="247" spans="1:88" x14ac:dyDescent="0.2">
      <c r="A247" s="1326"/>
      <c r="B247" s="44" t="s">
        <v>276</v>
      </c>
      <c r="C247" s="267">
        <f t="shared" si="41"/>
        <v>0</v>
      </c>
      <c r="D247" s="267">
        <f t="shared" si="43"/>
        <v>0</v>
      </c>
      <c r="E247" s="267">
        <f t="shared" si="43"/>
        <v>0</v>
      </c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 t="s">
        <v>194</v>
      </c>
      <c r="AU247" s="240"/>
      <c r="AV247" s="234"/>
      <c r="CG247" s="227">
        <v>0</v>
      </c>
      <c r="CH247" s="227">
        <v>0</v>
      </c>
      <c r="CI247" s="227">
        <v>0</v>
      </c>
    </row>
    <row r="248" spans="1:88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</row>
    <row r="249" spans="1:88" x14ac:dyDescent="0.2">
      <c r="A249" s="1146" t="s">
        <v>32</v>
      </c>
      <c r="B249" s="1148"/>
      <c r="C249" s="1160" t="s">
        <v>163</v>
      </c>
      <c r="D249" s="1160"/>
      <c r="E249" s="1160"/>
      <c r="F249" s="1161" t="s">
        <v>152</v>
      </c>
      <c r="G249" s="1162"/>
      <c r="H249" s="1162"/>
      <c r="I249" s="1162"/>
      <c r="J249" s="1162"/>
      <c r="K249" s="1162"/>
      <c r="L249" s="1162"/>
      <c r="M249" s="1162"/>
      <c r="N249" s="1162"/>
      <c r="O249" s="1162"/>
      <c r="P249" s="1162"/>
      <c r="Q249" s="1162"/>
      <c r="R249" s="1162"/>
      <c r="S249" s="1162"/>
      <c r="T249" s="1162"/>
      <c r="U249" s="1162"/>
      <c r="V249" s="1162"/>
      <c r="W249" s="1162"/>
      <c r="X249" s="1162"/>
      <c r="Y249" s="1162"/>
      <c r="Z249" s="1162"/>
      <c r="AA249" s="1162"/>
      <c r="AB249" s="1162"/>
      <c r="AC249" s="1162"/>
      <c r="AD249" s="1162"/>
      <c r="AE249" s="1162"/>
      <c r="AF249" s="1162"/>
      <c r="AG249" s="1163"/>
      <c r="AH249" s="1164" t="s">
        <v>165</v>
      </c>
      <c r="AI249" s="1164" t="s">
        <v>251</v>
      </c>
      <c r="AJ249" s="1167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</row>
    <row r="250" spans="1:88" x14ac:dyDescent="0.2">
      <c r="A250" s="1158"/>
      <c r="B250" s="1159"/>
      <c r="C250" s="1160"/>
      <c r="D250" s="1160"/>
      <c r="E250" s="1160"/>
      <c r="F250" s="1154" t="s">
        <v>57</v>
      </c>
      <c r="G250" s="1170"/>
      <c r="H250" s="1154" t="s">
        <v>8</v>
      </c>
      <c r="I250" s="1170"/>
      <c r="J250" s="1171" t="s">
        <v>59</v>
      </c>
      <c r="K250" s="1172"/>
      <c r="L250" s="1171" t="s">
        <v>60</v>
      </c>
      <c r="M250" s="1172"/>
      <c r="N250" s="1171" t="s">
        <v>61</v>
      </c>
      <c r="O250" s="1172"/>
      <c r="P250" s="1171" t="s">
        <v>62</v>
      </c>
      <c r="Q250" s="1172"/>
      <c r="R250" s="1171" t="s">
        <v>63</v>
      </c>
      <c r="S250" s="1172"/>
      <c r="T250" s="1171" t="s">
        <v>64</v>
      </c>
      <c r="U250" s="1172"/>
      <c r="V250" s="1171" t="s">
        <v>65</v>
      </c>
      <c r="W250" s="1172"/>
      <c r="X250" s="1171" t="s">
        <v>66</v>
      </c>
      <c r="Y250" s="1172"/>
      <c r="Z250" s="1171" t="s">
        <v>67</v>
      </c>
      <c r="AA250" s="1172"/>
      <c r="AB250" s="1171" t="s">
        <v>68</v>
      </c>
      <c r="AC250" s="1172"/>
      <c r="AD250" s="1171" t="s">
        <v>69</v>
      </c>
      <c r="AE250" s="1172"/>
      <c r="AF250" s="1171" t="s">
        <v>70</v>
      </c>
      <c r="AG250" s="1172"/>
      <c r="AH250" s="1165"/>
      <c r="AI250" s="1165"/>
      <c r="AJ250" s="1168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</row>
    <row r="251" spans="1:88" x14ac:dyDescent="0.2">
      <c r="A251" s="1149"/>
      <c r="B251" s="1151"/>
      <c r="C251" s="203" t="s">
        <v>149</v>
      </c>
      <c r="D251" s="203" t="s">
        <v>30</v>
      </c>
      <c r="E251" s="197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166"/>
      <c r="AI251" s="1166"/>
      <c r="AJ251" s="1169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</row>
    <row r="252" spans="1:88" ht="15" thickBot="1" x14ac:dyDescent="0.25">
      <c r="A252" s="1140" t="s">
        <v>102</v>
      </c>
      <c r="B252" s="1140"/>
      <c r="C252" s="473">
        <f>SUM(D252+E252)</f>
        <v>1</v>
      </c>
      <c r="D252" s="473">
        <f t="shared" ref="D252:E254" si="44">SUM(F252+H252+J252+L252+N252+P252+R252+T252+V252+X252+Z252+AB252+AD252+AF252)</f>
        <v>0</v>
      </c>
      <c r="E252" s="406">
        <f t="shared" si="44"/>
        <v>1</v>
      </c>
      <c r="F252" s="163"/>
      <c r="G252" s="163">
        <v>1</v>
      </c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>
        <v>0</v>
      </c>
      <c r="AI252" s="166">
        <v>0</v>
      </c>
      <c r="AJ252" s="474">
        <v>0</v>
      </c>
      <c r="AK252" s="306" t="s">
        <v>194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CJ252" s="227">
        <v>0</v>
      </c>
    </row>
    <row r="253" spans="1:88" ht="15.75" thickTop="1" thickBot="1" x14ac:dyDescent="0.25">
      <c r="A253" s="1141" t="s">
        <v>166</v>
      </c>
      <c r="B253" s="1141"/>
      <c r="C253" s="476">
        <f>SUM(D253+E253)</f>
        <v>0</v>
      </c>
      <c r="D253" s="476">
        <f t="shared" si="44"/>
        <v>0</v>
      </c>
      <c r="E253" s="477">
        <f t="shared" si="44"/>
        <v>0</v>
      </c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CJ253" s="227">
        <v>0</v>
      </c>
    </row>
    <row r="254" spans="1:88" ht="15" thickTop="1" x14ac:dyDescent="0.2">
      <c r="A254" s="1142" t="s">
        <v>55</v>
      </c>
      <c r="B254" s="1142"/>
      <c r="C254" s="281">
        <f>SUM(D254+E254)</f>
        <v>0</v>
      </c>
      <c r="D254" s="281">
        <f t="shared" si="44"/>
        <v>0</v>
      </c>
      <c r="E254" s="395">
        <f t="shared" si="44"/>
        <v>0</v>
      </c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 t="s">
        <v>194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CJ254" s="227">
        <v>0</v>
      </c>
    </row>
    <row r="255" spans="1:88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88" x14ac:dyDescent="0.2">
      <c r="A256" s="1143" t="s">
        <v>279</v>
      </c>
      <c r="B256" s="1146" t="s">
        <v>280</v>
      </c>
      <c r="C256" s="1147"/>
      <c r="D256" s="1148"/>
      <c r="E256" s="1152" t="s">
        <v>281</v>
      </c>
      <c r="F256" s="1153"/>
      <c r="G256" s="1153"/>
      <c r="H256" s="1153"/>
      <c r="I256" s="1153"/>
      <c r="J256" s="1153"/>
      <c r="K256" s="1153"/>
      <c r="L256" s="1153"/>
      <c r="M256" s="1153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144"/>
      <c r="B257" s="1149"/>
      <c r="C257" s="1150"/>
      <c r="D257" s="1151"/>
      <c r="E257" s="1154" t="s">
        <v>99</v>
      </c>
      <c r="F257" s="1155"/>
      <c r="G257" s="1156" t="s">
        <v>100</v>
      </c>
      <c r="H257" s="1157"/>
      <c r="I257" s="1154" t="s">
        <v>101</v>
      </c>
      <c r="J257" s="1155"/>
      <c r="K257" s="1154" t="s">
        <v>57</v>
      </c>
      <c r="L257" s="1155"/>
      <c r="M257" s="1154" t="s">
        <v>8</v>
      </c>
      <c r="N257" s="1155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145"/>
      <c r="B258" s="195" t="s">
        <v>149</v>
      </c>
      <c r="C258" s="197" t="s">
        <v>30</v>
      </c>
      <c r="D258" s="198" t="s">
        <v>48</v>
      </c>
      <c r="E258" s="65" t="s">
        <v>30</v>
      </c>
      <c r="F258" s="219" t="s">
        <v>48</v>
      </c>
      <c r="G258" s="65" t="s">
        <v>30</v>
      </c>
      <c r="H258" s="219" t="s">
        <v>48</v>
      </c>
      <c r="I258" s="65" t="s">
        <v>30</v>
      </c>
      <c r="J258" s="219" t="s">
        <v>48</v>
      </c>
      <c r="K258" s="65" t="s">
        <v>30</v>
      </c>
      <c r="L258" s="219" t="s">
        <v>48</v>
      </c>
      <c r="M258" s="65" t="s">
        <v>30</v>
      </c>
      <c r="N258" s="219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 t="s">
        <v>34</v>
      </c>
      <c r="B259" s="488">
        <f>SUM(C259+D259)</f>
        <v>0</v>
      </c>
      <c r="C259" s="489">
        <f>SUM(E259+G259+I259+K259+M259)</f>
        <v>0</v>
      </c>
      <c r="D259" s="490">
        <f>SUM(F259+H259+J259+L259+N259)</f>
        <v>0</v>
      </c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 t="s">
        <v>77</v>
      </c>
      <c r="B260" s="491">
        <f>SUM(C260+D260)</f>
        <v>0</v>
      </c>
      <c r="C260" s="489">
        <f>SUM(E260+G260+I260+K260+M260)</f>
        <v>0</v>
      </c>
      <c r="D260" s="490">
        <f>SUM(F260+H260+J260+L260+N260)</f>
        <v>0</v>
      </c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2" hidden="1" x14ac:dyDescent="0.2">
      <c r="A287" s="493">
        <f>SUM(C11:C16,C20:C30,C34:C44,B47,C50,C55:C59,C64,C69:C74,C79:C84,C89:C93,C100,C105,C106,C119,C126,C127:C130,D136,D138:D166,D170,D172:D200,C204:C205,C210:C213,C218:C236,C241:C247,C252:C254,B259:B260)</f>
        <v>420</v>
      </c>
      <c r="B287" s="226">
        <f>SUM(CG8:CN254)</f>
        <v>0</v>
      </c>
    </row>
  </sheetData>
  <mergeCells count="421">
    <mergeCell ref="AH86:AJ86"/>
    <mergeCell ref="AH87:AH88"/>
    <mergeCell ref="AI87:AI88"/>
    <mergeCell ref="AJ87:AJ88"/>
    <mergeCell ref="A123:A126"/>
    <mergeCell ref="A161:C161"/>
    <mergeCell ref="A162:C162"/>
    <mergeCell ref="AD202:AE202"/>
    <mergeCell ref="AF202:AG202"/>
    <mergeCell ref="AH202:AI202"/>
    <mergeCell ref="AJ202:AK202"/>
    <mergeCell ref="A105:B105"/>
    <mergeCell ref="A100:B100"/>
    <mergeCell ref="A97:A99"/>
    <mergeCell ref="A101:A104"/>
    <mergeCell ref="A106:B106"/>
    <mergeCell ref="A89:B89"/>
    <mergeCell ref="X87:Y87"/>
    <mergeCell ref="Z87:AA87"/>
    <mergeCell ref="AB87:AC87"/>
    <mergeCell ref="B144:C144"/>
    <mergeCell ref="B145:C145"/>
    <mergeCell ref="A134:C135"/>
    <mergeCell ref="B138:C138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55:B55"/>
    <mergeCell ref="A56:B56"/>
    <mergeCell ref="A49:B49"/>
    <mergeCell ref="A57:B57"/>
    <mergeCell ref="A58:B58"/>
    <mergeCell ref="A59:B59"/>
    <mergeCell ref="A34:B34"/>
    <mergeCell ref="A35:B35"/>
    <mergeCell ref="A32:B33"/>
    <mergeCell ref="A44:B44"/>
    <mergeCell ref="A50:B50"/>
    <mergeCell ref="A52:B54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79:B79"/>
    <mergeCell ref="A80:A84"/>
    <mergeCell ref="AD87:AE87"/>
    <mergeCell ref="AF87:AG87"/>
    <mergeCell ref="A66:B68"/>
    <mergeCell ref="C66:E67"/>
    <mergeCell ref="F66:AG66"/>
    <mergeCell ref="F67:G67"/>
    <mergeCell ref="H67:I67"/>
    <mergeCell ref="J67:K67"/>
    <mergeCell ref="L67:M67"/>
    <mergeCell ref="N67:O67"/>
    <mergeCell ref="A86:B88"/>
    <mergeCell ref="C86:E87"/>
    <mergeCell ref="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B139:C139"/>
    <mergeCell ref="B142:C142"/>
    <mergeCell ref="B143:C143"/>
    <mergeCell ref="A127:A130"/>
    <mergeCell ref="A118:B118"/>
    <mergeCell ref="D168:F168"/>
    <mergeCell ref="G168:H168"/>
    <mergeCell ref="A157:C157"/>
    <mergeCell ref="B146:C146"/>
    <mergeCell ref="B147:C147"/>
    <mergeCell ref="B148:C148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65:C165"/>
    <mergeCell ref="A166:C166"/>
    <mergeCell ref="G134:H134"/>
    <mergeCell ref="B172:C172"/>
    <mergeCell ref="B173:C173"/>
    <mergeCell ref="A158:A160"/>
    <mergeCell ref="B158:C158"/>
    <mergeCell ref="B159:C159"/>
    <mergeCell ref="B160:C160"/>
    <mergeCell ref="A163:C163"/>
    <mergeCell ref="A164:C164"/>
    <mergeCell ref="A168:C169"/>
    <mergeCell ref="A184:A186"/>
    <mergeCell ref="B184:C184"/>
    <mergeCell ref="B185:C185"/>
    <mergeCell ref="B186:C186"/>
    <mergeCell ref="A187:A190"/>
    <mergeCell ref="B187:C187"/>
    <mergeCell ref="B188:C188"/>
    <mergeCell ref="B176:C176"/>
    <mergeCell ref="B177:C177"/>
    <mergeCell ref="B178:C178"/>
    <mergeCell ref="B179:C179"/>
    <mergeCell ref="B180:C180"/>
    <mergeCell ref="B181:C181"/>
    <mergeCell ref="B189:C189"/>
    <mergeCell ref="B190:C190"/>
    <mergeCell ref="A219:A227"/>
    <mergeCell ref="A228:A236"/>
    <mergeCell ref="A238:B240"/>
    <mergeCell ref="C238:E239"/>
    <mergeCell ref="F238:AO238"/>
    <mergeCell ref="A241:B241"/>
    <mergeCell ref="A204:A205"/>
    <mergeCell ref="C207:E208"/>
    <mergeCell ref="A218:B218"/>
    <mergeCell ref="F208:G208"/>
    <mergeCell ref="H208:I208"/>
    <mergeCell ref="J208: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13:B113"/>
    <mergeCell ref="A108:B109"/>
    <mergeCell ref="C108:E108"/>
    <mergeCell ref="F108:G108"/>
    <mergeCell ref="H108:I108"/>
    <mergeCell ref="J108:K108"/>
    <mergeCell ref="L108:M108"/>
    <mergeCell ref="N108:P108"/>
    <mergeCell ref="I134:J134"/>
    <mergeCell ref="K134:L134"/>
    <mergeCell ref="M134:N134"/>
    <mergeCell ref="O134:P134"/>
    <mergeCell ref="Q134:R134"/>
    <mergeCell ref="S134:T134"/>
    <mergeCell ref="U134:V134"/>
    <mergeCell ref="Q108:R108"/>
    <mergeCell ref="S108:T108"/>
    <mergeCell ref="U108:V108"/>
    <mergeCell ref="S168:T168"/>
    <mergeCell ref="U168:V168"/>
    <mergeCell ref="W168:X168"/>
    <mergeCell ref="Y168:Z168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AS168:AS169"/>
    <mergeCell ref="AT168:AU168"/>
    <mergeCell ref="A170:C170"/>
    <mergeCell ref="A171:C171"/>
    <mergeCell ref="A172:A173"/>
    <mergeCell ref="A174:C174"/>
    <mergeCell ref="A175:C175"/>
    <mergeCell ref="A176:A183"/>
    <mergeCell ref="B182:C182"/>
    <mergeCell ref="B183:C183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I168:J168"/>
    <mergeCell ref="K168:L168"/>
    <mergeCell ref="M168:N168"/>
    <mergeCell ref="O168:P168"/>
    <mergeCell ref="Q168:R168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207:A209"/>
    <mergeCell ref="B207:B209"/>
    <mergeCell ref="F207:AK207"/>
    <mergeCell ref="AL207:AL209"/>
    <mergeCell ref="A210:A211"/>
    <mergeCell ref="A212:A213"/>
    <mergeCell ref="A215:B217"/>
    <mergeCell ref="C215:E216"/>
    <mergeCell ref="F215:AM215"/>
    <mergeCell ref="T208:U208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44:B244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1">
    <dataValidation type="whole" allowBlank="1" showInputMessage="1" showErrorMessage="1" errorTitle="ERROR" error="Por favor ingrese solo Números." sqref="A1:XFD1048576">
      <formula1>0</formula1>
      <formula2>1000000000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ZW331"/>
  <sheetViews>
    <sheetView topLeftCell="A198" workbookViewId="0">
      <selection activeCell="E69" sqref="E69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11.42578125" style="226" customWidth="1"/>
    <col min="74" max="76" width="39.5703125" style="226" customWidth="1"/>
    <col min="77" max="78" width="39.5703125" style="227" customWidth="1"/>
    <col min="79" max="79" width="39.5703125" style="227" hidden="1" customWidth="1"/>
    <col min="80" max="81" width="39.5703125" style="227" customWidth="1"/>
    <col min="82" max="93" width="39.5703125" style="227" hidden="1" customWidth="1"/>
    <col min="94" max="107" width="39.5703125" style="226" customWidth="1"/>
    <col min="108" max="5464" width="11.42578125" style="226"/>
    <col min="5465" max="16247" width="11.42578125" style="182"/>
    <col min="16248" max="16384" width="11.42578125" style="226"/>
  </cols>
  <sheetData>
    <row r="1" spans="1:93" s="226" customFormat="1" x14ac:dyDescent="0.2">
      <c r="A1" s="225" t="s">
        <v>0</v>
      </c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</row>
    <row r="2" spans="1:93" s="226" customFormat="1" x14ac:dyDescent="0.2">
      <c r="A2" s="225" t="str">
        <f>CONCATENATE("COMUNA: ",[1]NOMBRE!B2," - ","( ",[1]NOMBRE!C2,[1]NOMBRE!D2,[1]NOMBRE!E2,[1]NOMBRE!F2,[1]NOMBRE!G2," )")</f>
        <v>COMUNA: Linares - ( 07401 )</v>
      </c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</row>
    <row r="3" spans="1:93" s="226" customFormat="1" x14ac:dyDescent="0.2">
      <c r="A3" s="225" t="str">
        <f>CONCATENATE("ESTABLECIMIENTO/ESTRATEGIA: ",[1]NOMBRE!B3," - ","( ",[1]NOMBRE!C3,[1]NOMBRE!D3,[1]NOMBRE!E3,[1]NOMBRE!F3,[1]NOMBRE!G3,[1]NOMBRE!H3," )")</f>
        <v>ESTABLECIMIENTO/ESTRATEGIA: Hospital Presidente Carlos Ibáñez del Campo - ( 116108 )</v>
      </c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</row>
    <row r="4" spans="1:93" s="226" customFormat="1" x14ac:dyDescent="0.2">
      <c r="A4" s="225" t="str">
        <f>CONCATENATE("MES: ",[1]NOMBRE!B6," - ","( ",[1]NOMBRE!C6,[1]NOMBRE!D6," )")</f>
        <v>MES: MARZO - ( 03 )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</row>
    <row r="5" spans="1:93" s="226" customFormat="1" x14ac:dyDescent="0.2">
      <c r="A5" s="225" t="str">
        <f>CONCATENATE("AÑO: ",[1]NOMBRE!B7)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</row>
    <row r="6" spans="1:93" s="226" customFormat="1" ht="15" x14ac:dyDescent="0.2">
      <c r="A6" s="1397" t="s">
        <v>1</v>
      </c>
      <c r="B6" s="1397"/>
      <c r="C6" s="1397"/>
      <c r="D6" s="1397"/>
      <c r="E6" s="1397"/>
      <c r="F6" s="1397"/>
      <c r="G6" s="1397"/>
      <c r="H6" s="1397"/>
      <c r="I6" s="1397"/>
      <c r="J6" s="1397"/>
      <c r="K6" s="1397"/>
      <c r="L6" s="1397"/>
      <c r="M6" s="1397"/>
      <c r="N6" s="1397"/>
      <c r="O6" s="1397"/>
      <c r="P6" s="1397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</row>
    <row r="7" spans="1:93" s="226" customFormat="1" ht="15" x14ac:dyDescent="0.2">
      <c r="A7" s="224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</row>
    <row r="8" spans="1:93" s="226" customFormat="1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  <c r="BY8" s="227"/>
      <c r="BZ8" s="227"/>
      <c r="CA8" s="227"/>
      <c r="CB8" s="227"/>
      <c r="CC8" s="227"/>
      <c r="CD8" s="227"/>
      <c r="CE8" s="227"/>
      <c r="CF8" s="227"/>
      <c r="CG8" s="494"/>
      <c r="CH8" s="494"/>
      <c r="CI8" s="494"/>
      <c r="CJ8" s="494"/>
      <c r="CK8" s="494"/>
      <c r="CL8" s="494"/>
      <c r="CM8" s="494"/>
      <c r="CN8" s="494"/>
      <c r="CO8" s="227"/>
    </row>
    <row r="9" spans="1:93" s="226" customFormat="1" ht="14.25" customHeight="1" x14ac:dyDescent="0.2">
      <c r="A9" s="1362" t="s">
        <v>3</v>
      </c>
      <c r="B9" s="1355"/>
      <c r="C9" s="1182" t="s">
        <v>4</v>
      </c>
      <c r="D9" s="1370" t="s">
        <v>5</v>
      </c>
      <c r="E9" s="1371"/>
      <c r="F9" s="1371"/>
      <c r="G9" s="1371"/>
      <c r="H9" s="1371"/>
      <c r="I9" s="1371"/>
      <c r="J9" s="1371"/>
      <c r="K9" s="1371"/>
      <c r="L9" s="1372"/>
      <c r="M9" s="1185" t="s">
        <v>185</v>
      </c>
      <c r="N9" s="1185" t="s">
        <v>186</v>
      </c>
      <c r="O9" s="1185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  <c r="BY9" s="227"/>
      <c r="BZ9" s="227"/>
      <c r="CA9" s="227"/>
      <c r="CB9" s="227"/>
      <c r="CC9" s="227"/>
      <c r="CD9" s="227"/>
      <c r="CE9" s="227"/>
      <c r="CF9" s="227"/>
      <c r="CG9" s="494"/>
      <c r="CH9" s="494"/>
      <c r="CI9" s="494"/>
      <c r="CJ9" s="494"/>
      <c r="CK9" s="494"/>
      <c r="CL9" s="494"/>
      <c r="CM9" s="494"/>
      <c r="CN9" s="494"/>
      <c r="CO9" s="227"/>
    </row>
    <row r="10" spans="1:93" s="226" customFormat="1" ht="21" x14ac:dyDescent="0.2">
      <c r="A10" s="1364"/>
      <c r="B10" s="1359"/>
      <c r="C10" s="1184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187"/>
      <c r="N10" s="1187"/>
      <c r="O10" s="1187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  <c r="BY10" s="227"/>
      <c r="BZ10" s="227"/>
      <c r="CA10" s="227"/>
      <c r="CB10" s="227"/>
      <c r="CC10" s="227"/>
      <c r="CD10" s="227"/>
      <c r="CE10" s="227"/>
      <c r="CF10" s="227"/>
      <c r="CG10" s="494"/>
      <c r="CH10" s="494"/>
      <c r="CI10" s="494"/>
      <c r="CJ10" s="494"/>
      <c r="CK10" s="494"/>
      <c r="CL10" s="494"/>
      <c r="CM10" s="494"/>
      <c r="CN10" s="494"/>
      <c r="CO10" s="227"/>
    </row>
    <row r="11" spans="1:93" s="226" customFormat="1" x14ac:dyDescent="0.2">
      <c r="A11" s="1398" t="s">
        <v>189</v>
      </c>
      <c r="B11" s="1399"/>
      <c r="C11" s="235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BY11" s="227"/>
      <c r="BZ11" s="227"/>
      <c r="CA11" s="227"/>
      <c r="CB11" s="227"/>
      <c r="CC11" s="227"/>
      <c r="CD11" s="227" t="str">
        <f>IF(C11&gt;=[1]A03!C77,"","Total Gestantes ingresadas a control prenatal debe ser MAYOR o IGUAL que el Total de Evaluaciones a Gestantes de REM A03 Sección B2")</f>
        <v/>
      </c>
      <c r="CE11" s="227"/>
      <c r="CF11" s="227"/>
      <c r="CG11" s="494"/>
      <c r="CH11" s="494">
        <v>0</v>
      </c>
      <c r="CI11" s="494"/>
      <c r="CJ11" s="494">
        <v>0</v>
      </c>
      <c r="CK11" s="494"/>
      <c r="CL11" s="494"/>
      <c r="CM11" s="494"/>
      <c r="CN11" s="494"/>
      <c r="CO11" s="227"/>
    </row>
    <row r="12" spans="1:93" s="226" customFormat="1" x14ac:dyDescent="0.2">
      <c r="A12" s="1394" t="s">
        <v>15</v>
      </c>
      <c r="B12" s="1394"/>
      <c r="C12" s="241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BY12" s="227"/>
      <c r="BZ12" s="227"/>
      <c r="CA12" s="227"/>
      <c r="CB12" s="227"/>
      <c r="CC12" s="227"/>
      <c r="CD12" s="227" t="str">
        <f>IF(C11&lt;C12," Total Gestantes debe ser Mayor a primigestas","")</f>
        <v/>
      </c>
      <c r="CE12" s="227"/>
      <c r="CF12" s="227"/>
      <c r="CG12" s="494"/>
      <c r="CH12" s="494">
        <v>0</v>
      </c>
      <c r="CI12" s="494"/>
      <c r="CJ12" s="494">
        <v>0</v>
      </c>
      <c r="CK12" s="494">
        <v>0</v>
      </c>
      <c r="CL12" s="494"/>
      <c r="CM12" s="494"/>
      <c r="CN12" s="494"/>
      <c r="CO12" s="227"/>
    </row>
    <row r="13" spans="1:93" s="226" customFormat="1" x14ac:dyDescent="0.2">
      <c r="A13" s="1386" t="s">
        <v>16</v>
      </c>
      <c r="B13" s="1387"/>
      <c r="C13" s="241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BY13" s="227"/>
      <c r="BZ13" s="227"/>
      <c r="CA13" s="227"/>
      <c r="CB13" s="227"/>
      <c r="CC13" s="227"/>
      <c r="CD13" s="227" t="str">
        <f>IF(C11&lt;C13,"  Total Gestantes debe ser Mayor que Gestantes Ingresadas Antes De Las 14 Semanas","")</f>
        <v/>
      </c>
      <c r="CE13" s="227"/>
      <c r="CF13" s="227"/>
      <c r="CG13" s="494"/>
      <c r="CH13" s="494">
        <v>0</v>
      </c>
      <c r="CI13" s="494"/>
      <c r="CJ13" s="494">
        <v>0</v>
      </c>
      <c r="CK13" s="494">
        <v>0</v>
      </c>
      <c r="CL13" s="494"/>
      <c r="CM13" s="494"/>
      <c r="CN13" s="494"/>
      <c r="CO13" s="227"/>
    </row>
    <row r="14" spans="1:93" s="226" customFormat="1" x14ac:dyDescent="0.2">
      <c r="A14" s="1386" t="s">
        <v>17</v>
      </c>
      <c r="B14" s="1387"/>
      <c r="C14" s="241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BY14" s="227"/>
      <c r="BZ14" s="227"/>
      <c r="CA14" s="227"/>
      <c r="CB14" s="227"/>
      <c r="CC14" s="227"/>
      <c r="CD14" s="227" t="str">
        <f>IF(C11&lt;C14,"  Total Gestantes debe ser Mayor que Gestantes con Eco Antes De Las 20 Semanas","")</f>
        <v/>
      </c>
      <c r="CE14" s="227"/>
      <c r="CF14" s="227"/>
      <c r="CG14" s="494"/>
      <c r="CH14" s="494">
        <v>0</v>
      </c>
      <c r="CI14" s="494"/>
      <c r="CJ14" s="494">
        <v>0</v>
      </c>
      <c r="CK14" s="494">
        <v>0</v>
      </c>
      <c r="CL14" s="494"/>
      <c r="CM14" s="494"/>
      <c r="CN14" s="494"/>
      <c r="CO14" s="227"/>
    </row>
    <row r="15" spans="1:93" s="226" customFormat="1" x14ac:dyDescent="0.2">
      <c r="A15" s="1395" t="s">
        <v>18</v>
      </c>
      <c r="B15" s="1396"/>
      <c r="C15" s="244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BY15" s="227"/>
      <c r="BZ15" s="227"/>
      <c r="CA15" s="227"/>
      <c r="CB15" s="227"/>
      <c r="CC15" s="227"/>
      <c r="CD15" s="227" t="str">
        <f>IF(C11&lt;C15," Total Gestantes debe ser Mayor Que  Gestantes Con Embarazo No Planificado","")</f>
        <v/>
      </c>
      <c r="CE15" s="227"/>
      <c r="CF15" s="227"/>
      <c r="CG15" s="494"/>
      <c r="CH15" s="494">
        <v>0</v>
      </c>
      <c r="CI15" s="494"/>
      <c r="CJ15" s="494">
        <v>0</v>
      </c>
      <c r="CK15" s="494">
        <v>0</v>
      </c>
      <c r="CL15" s="494"/>
      <c r="CM15" s="494"/>
      <c r="CN15" s="494"/>
      <c r="CO15" s="227"/>
    </row>
    <row r="16" spans="1:93" s="226" customFormat="1" x14ac:dyDescent="0.2">
      <c r="A16" s="1400" t="s">
        <v>191</v>
      </c>
      <c r="B16" s="1401"/>
      <c r="C16" s="247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BY16" s="227"/>
      <c r="BZ16" s="227"/>
      <c r="CA16" s="227"/>
      <c r="CB16" s="227"/>
      <c r="CC16" s="227"/>
      <c r="CD16" s="227"/>
      <c r="CE16" s="227"/>
      <c r="CF16" s="227"/>
      <c r="CG16" s="494"/>
      <c r="CH16" s="494">
        <v>0</v>
      </c>
      <c r="CI16" s="494"/>
      <c r="CJ16" s="494">
        <v>0</v>
      </c>
      <c r="CK16" s="494"/>
      <c r="CL16" s="494"/>
      <c r="CM16" s="494"/>
      <c r="CN16" s="494"/>
      <c r="CO16" s="227"/>
    </row>
    <row r="17" spans="1:93" s="226" customFormat="1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  <c r="BY17" s="227"/>
      <c r="BZ17" s="227"/>
      <c r="CA17" s="227"/>
      <c r="CB17" s="227"/>
      <c r="CC17" s="227"/>
      <c r="CD17" s="227"/>
      <c r="CE17" s="227"/>
      <c r="CF17" s="227"/>
      <c r="CG17" s="494"/>
      <c r="CH17" s="494"/>
      <c r="CI17" s="494"/>
      <c r="CJ17" s="494"/>
      <c r="CK17" s="494"/>
      <c r="CL17" s="494"/>
      <c r="CM17" s="494"/>
      <c r="CN17" s="494"/>
      <c r="CO17" s="227"/>
    </row>
    <row r="18" spans="1:93" s="226" customFormat="1" x14ac:dyDescent="0.2">
      <c r="A18" s="1146" t="s">
        <v>20</v>
      </c>
      <c r="B18" s="1148"/>
      <c r="C18" s="1392" t="s">
        <v>21</v>
      </c>
      <c r="D18" s="1185" t="s">
        <v>192</v>
      </c>
      <c r="E18" s="1185" t="s">
        <v>193</v>
      </c>
      <c r="F18" s="1185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  <c r="BY18" s="227"/>
      <c r="BZ18" s="227"/>
      <c r="CA18" s="227"/>
      <c r="CB18" s="227"/>
      <c r="CC18" s="227"/>
      <c r="CD18" s="227"/>
      <c r="CE18" s="227"/>
      <c r="CF18" s="227"/>
      <c r="CG18" s="494"/>
      <c r="CH18" s="494"/>
      <c r="CI18" s="494"/>
      <c r="CJ18" s="494"/>
      <c r="CK18" s="494"/>
      <c r="CL18" s="494"/>
      <c r="CM18" s="494"/>
      <c r="CN18" s="494"/>
      <c r="CO18" s="227"/>
    </row>
    <row r="19" spans="1:93" s="226" customFormat="1" ht="18.75" customHeight="1" x14ac:dyDescent="0.2">
      <c r="A19" s="1149"/>
      <c r="B19" s="1151"/>
      <c r="C19" s="1393"/>
      <c r="D19" s="1187"/>
      <c r="E19" s="1187"/>
      <c r="F19" s="1187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  <c r="BY19" s="227"/>
      <c r="BZ19" s="227"/>
      <c r="CA19" s="227"/>
      <c r="CB19" s="227"/>
      <c r="CC19" s="227"/>
      <c r="CD19" s="227"/>
      <c r="CE19" s="227"/>
      <c r="CF19" s="227"/>
      <c r="CG19" s="494"/>
      <c r="CH19" s="494"/>
      <c r="CI19" s="494"/>
      <c r="CJ19" s="494"/>
      <c r="CK19" s="494"/>
      <c r="CL19" s="494"/>
      <c r="CM19" s="494"/>
      <c r="CN19" s="494"/>
      <c r="CO19" s="227"/>
    </row>
    <row r="20" spans="1:93" s="226" customFormat="1" x14ac:dyDescent="0.2">
      <c r="A20" s="1388" t="s">
        <v>22</v>
      </c>
      <c r="B20" s="1389"/>
      <c r="C20" s="30">
        <v>102</v>
      </c>
      <c r="D20" s="30">
        <v>0</v>
      </c>
      <c r="E20" s="30">
        <v>3</v>
      </c>
      <c r="F20" s="30">
        <v>0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BY20" s="227"/>
      <c r="BZ20" s="227"/>
      <c r="CA20" s="227"/>
      <c r="CB20" s="227"/>
      <c r="CC20" s="227"/>
      <c r="CD20" s="227" t="str">
        <f>IF(AND(SUM(C21:C30)&lt;&gt;0,C20=0),"Debe ingresar el total de gestantes Ingresadas a ARO","")</f>
        <v/>
      </c>
      <c r="CE20" s="227"/>
      <c r="CF20" s="227"/>
      <c r="CG20" s="494">
        <v>0</v>
      </c>
      <c r="CH20" s="494"/>
      <c r="CI20" s="494">
        <v>0</v>
      </c>
      <c r="CJ20" s="494"/>
      <c r="CK20" s="494"/>
      <c r="CL20" s="494"/>
      <c r="CM20" s="494"/>
      <c r="CN20" s="494"/>
      <c r="CO20" s="227"/>
    </row>
    <row r="21" spans="1:93" s="226" customFormat="1" x14ac:dyDescent="0.2">
      <c r="A21" s="1390" t="s">
        <v>195</v>
      </c>
      <c r="B21" s="1391"/>
      <c r="C21" s="51"/>
      <c r="D21" s="51"/>
      <c r="E21" s="51"/>
      <c r="F21" s="51"/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BY21" s="227"/>
      <c r="BZ21" s="227"/>
      <c r="CA21" s="227"/>
      <c r="CB21" s="227"/>
      <c r="CC21" s="227"/>
      <c r="CD21" s="227"/>
      <c r="CE21" s="227"/>
      <c r="CF21" s="227"/>
      <c r="CG21" s="494">
        <v>0</v>
      </c>
      <c r="CH21" s="494"/>
      <c r="CI21" s="494">
        <v>0</v>
      </c>
      <c r="CJ21" s="494"/>
      <c r="CK21" s="494"/>
      <c r="CL21" s="494"/>
      <c r="CM21" s="494"/>
      <c r="CN21" s="494"/>
      <c r="CO21" s="227"/>
    </row>
    <row r="22" spans="1:93" s="226" customFormat="1" ht="14.25" customHeight="1" x14ac:dyDescent="0.2">
      <c r="A22" s="1386" t="s">
        <v>196</v>
      </c>
      <c r="B22" s="1387"/>
      <c r="C22" s="24">
        <v>6</v>
      </c>
      <c r="D22" s="24">
        <v>0</v>
      </c>
      <c r="E22" s="24">
        <v>0</v>
      </c>
      <c r="F22" s="24"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BY22" s="227"/>
      <c r="BZ22" s="227"/>
      <c r="CA22" s="227"/>
      <c r="CB22" s="227"/>
      <c r="CC22" s="227"/>
      <c r="CD22" s="227"/>
      <c r="CE22" s="227"/>
      <c r="CF22" s="227"/>
      <c r="CG22" s="494">
        <v>0</v>
      </c>
      <c r="CH22" s="494"/>
      <c r="CI22" s="494">
        <v>0</v>
      </c>
      <c r="CJ22" s="494"/>
      <c r="CK22" s="494"/>
      <c r="CL22" s="494"/>
      <c r="CM22" s="494"/>
      <c r="CN22" s="494"/>
      <c r="CO22" s="227"/>
    </row>
    <row r="23" spans="1:93" s="226" customFormat="1" ht="14.25" customHeight="1" x14ac:dyDescent="0.2">
      <c r="A23" s="1386" t="s">
        <v>197</v>
      </c>
      <c r="B23" s="1387"/>
      <c r="C23" s="24">
        <v>15</v>
      </c>
      <c r="D23" s="24">
        <v>0</v>
      </c>
      <c r="E23" s="24">
        <v>0</v>
      </c>
      <c r="F23" s="24"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BY23" s="227"/>
      <c r="BZ23" s="227"/>
      <c r="CA23" s="227"/>
      <c r="CB23" s="227"/>
      <c r="CC23" s="227"/>
      <c r="CD23" s="227"/>
      <c r="CE23" s="227"/>
      <c r="CF23" s="227"/>
      <c r="CG23" s="494">
        <v>0</v>
      </c>
      <c r="CH23" s="494"/>
      <c r="CI23" s="494">
        <v>0</v>
      </c>
      <c r="CJ23" s="494"/>
      <c r="CK23" s="494"/>
      <c r="CL23" s="494"/>
      <c r="CM23" s="494"/>
      <c r="CN23" s="494"/>
      <c r="CO23" s="227"/>
    </row>
    <row r="24" spans="1:93" s="226" customFormat="1" ht="14.25" customHeight="1" x14ac:dyDescent="0.2">
      <c r="A24" s="1380" t="s">
        <v>198</v>
      </c>
      <c r="B24" s="1381"/>
      <c r="C24" s="24"/>
      <c r="D24" s="24"/>
      <c r="E24" s="24"/>
      <c r="F24" s="24"/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BY24" s="227"/>
      <c r="BZ24" s="227"/>
      <c r="CA24" s="227"/>
      <c r="CB24" s="227"/>
      <c r="CC24" s="227"/>
      <c r="CD24" s="227"/>
      <c r="CE24" s="227"/>
      <c r="CF24" s="227"/>
      <c r="CG24" s="494">
        <v>0</v>
      </c>
      <c r="CH24" s="494"/>
      <c r="CI24" s="494">
        <v>0</v>
      </c>
      <c r="CJ24" s="494"/>
      <c r="CK24" s="494"/>
      <c r="CL24" s="494"/>
      <c r="CM24" s="494"/>
      <c r="CN24" s="494"/>
      <c r="CO24" s="227"/>
    </row>
    <row r="25" spans="1:93" s="226" customFormat="1" x14ac:dyDescent="0.2">
      <c r="A25" s="1380" t="s">
        <v>23</v>
      </c>
      <c r="B25" s="1381"/>
      <c r="C25" s="24"/>
      <c r="D25" s="24"/>
      <c r="E25" s="24"/>
      <c r="F25" s="24"/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BY25" s="227"/>
      <c r="BZ25" s="227"/>
      <c r="CA25" s="227"/>
      <c r="CB25" s="227"/>
      <c r="CC25" s="227"/>
      <c r="CD25" s="227"/>
      <c r="CE25" s="227"/>
      <c r="CF25" s="227"/>
      <c r="CG25" s="494">
        <v>0</v>
      </c>
      <c r="CH25" s="494"/>
      <c r="CI25" s="494">
        <v>0</v>
      </c>
      <c r="CJ25" s="494"/>
      <c r="CK25" s="494"/>
      <c r="CL25" s="494"/>
      <c r="CM25" s="494"/>
      <c r="CN25" s="494"/>
      <c r="CO25" s="227"/>
    </row>
    <row r="26" spans="1:93" s="226" customFormat="1" x14ac:dyDescent="0.2">
      <c r="A26" s="1380" t="s">
        <v>24</v>
      </c>
      <c r="B26" s="1381"/>
      <c r="C26" s="24"/>
      <c r="D26" s="24"/>
      <c r="E26" s="24"/>
      <c r="F26" s="24"/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BY26" s="227"/>
      <c r="BZ26" s="227"/>
      <c r="CA26" s="227"/>
      <c r="CB26" s="227"/>
      <c r="CC26" s="227"/>
      <c r="CD26" s="227"/>
      <c r="CE26" s="227"/>
      <c r="CF26" s="227"/>
      <c r="CG26" s="494">
        <v>0</v>
      </c>
      <c r="CH26" s="494"/>
      <c r="CI26" s="494">
        <v>0</v>
      </c>
      <c r="CJ26" s="494"/>
      <c r="CK26" s="494"/>
      <c r="CL26" s="494"/>
      <c r="CM26" s="494"/>
      <c r="CN26" s="494"/>
      <c r="CO26" s="227"/>
    </row>
    <row r="27" spans="1:93" s="226" customFormat="1" x14ac:dyDescent="0.2">
      <c r="A27" s="1380" t="s">
        <v>199</v>
      </c>
      <c r="B27" s="1381"/>
      <c r="C27" s="24">
        <v>13</v>
      </c>
      <c r="D27" s="24">
        <v>0</v>
      </c>
      <c r="E27" s="24">
        <v>0</v>
      </c>
      <c r="F27" s="24"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BY27" s="227"/>
      <c r="BZ27" s="227"/>
      <c r="CA27" s="227"/>
      <c r="CB27" s="227"/>
      <c r="CC27" s="227"/>
      <c r="CD27" s="227"/>
      <c r="CE27" s="227"/>
      <c r="CF27" s="227"/>
      <c r="CG27" s="494">
        <v>0</v>
      </c>
      <c r="CH27" s="494"/>
      <c r="CI27" s="494">
        <v>0</v>
      </c>
      <c r="CJ27" s="494"/>
      <c r="CK27" s="494"/>
      <c r="CL27" s="494"/>
      <c r="CM27" s="494"/>
      <c r="CN27" s="494"/>
      <c r="CO27" s="227"/>
    </row>
    <row r="28" spans="1:93" s="226" customFormat="1" x14ac:dyDescent="0.2">
      <c r="A28" s="1380" t="s">
        <v>200</v>
      </c>
      <c r="B28" s="1381"/>
      <c r="C28" s="24">
        <v>14</v>
      </c>
      <c r="D28" s="24">
        <v>0</v>
      </c>
      <c r="E28" s="24">
        <v>0</v>
      </c>
      <c r="F28" s="24">
        <v>0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BY28" s="227"/>
      <c r="BZ28" s="227"/>
      <c r="CA28" s="227"/>
      <c r="CB28" s="227"/>
      <c r="CC28" s="227"/>
      <c r="CD28" s="227"/>
      <c r="CE28" s="227"/>
      <c r="CF28" s="227"/>
      <c r="CG28" s="494">
        <v>0</v>
      </c>
      <c r="CH28" s="494"/>
      <c r="CI28" s="494">
        <v>0</v>
      </c>
      <c r="CJ28" s="494"/>
      <c r="CK28" s="494"/>
      <c r="CL28" s="494"/>
      <c r="CM28" s="494"/>
      <c r="CN28" s="494"/>
      <c r="CO28" s="227"/>
    </row>
    <row r="29" spans="1:93" s="226" customFormat="1" x14ac:dyDescent="0.2">
      <c r="A29" s="1382" t="s">
        <v>201</v>
      </c>
      <c r="B29" s="1383"/>
      <c r="C29" s="24">
        <v>4</v>
      </c>
      <c r="D29" s="24">
        <v>0</v>
      </c>
      <c r="E29" s="24">
        <v>0</v>
      </c>
      <c r="F29" s="24">
        <v>0</v>
      </c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BY29" s="227"/>
      <c r="BZ29" s="227"/>
      <c r="CA29" s="227"/>
      <c r="CB29" s="227"/>
      <c r="CC29" s="227"/>
      <c r="CD29" s="227"/>
      <c r="CE29" s="227"/>
      <c r="CF29" s="227"/>
      <c r="CG29" s="494">
        <v>0</v>
      </c>
      <c r="CH29" s="494"/>
      <c r="CI29" s="494">
        <v>0</v>
      </c>
      <c r="CJ29" s="494"/>
      <c r="CK29" s="494"/>
      <c r="CL29" s="494"/>
      <c r="CM29" s="494"/>
      <c r="CN29" s="494"/>
      <c r="CO29" s="227"/>
    </row>
    <row r="30" spans="1:93" s="226" customFormat="1" ht="14.25" customHeight="1" x14ac:dyDescent="0.2">
      <c r="A30" s="1384" t="s">
        <v>202</v>
      </c>
      <c r="B30" s="1385"/>
      <c r="C30" s="36">
        <v>50</v>
      </c>
      <c r="D30" s="36">
        <v>0</v>
      </c>
      <c r="E30" s="36">
        <v>3</v>
      </c>
      <c r="F30" s="36">
        <v>0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BY30" s="227"/>
      <c r="BZ30" s="227"/>
      <c r="CA30" s="227"/>
      <c r="CB30" s="227"/>
      <c r="CC30" s="227"/>
      <c r="CD30" s="227"/>
      <c r="CE30" s="227"/>
      <c r="CF30" s="227"/>
      <c r="CG30" s="494">
        <v>0</v>
      </c>
      <c r="CH30" s="494"/>
      <c r="CI30" s="494">
        <v>0</v>
      </c>
      <c r="CJ30" s="494"/>
      <c r="CK30" s="494"/>
      <c r="CL30" s="494"/>
      <c r="CM30" s="494"/>
      <c r="CN30" s="494"/>
      <c r="CO30" s="227"/>
    </row>
    <row r="31" spans="1:93" s="226" customFormat="1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  <c r="BY31" s="227"/>
      <c r="BZ31" s="227"/>
      <c r="CA31" s="227"/>
      <c r="CB31" s="227"/>
      <c r="CC31" s="227"/>
      <c r="CD31" s="227"/>
      <c r="CE31" s="227"/>
      <c r="CF31" s="227"/>
      <c r="CG31" s="494"/>
      <c r="CH31" s="494"/>
      <c r="CI31" s="494"/>
      <c r="CJ31" s="494"/>
      <c r="CK31" s="494"/>
      <c r="CL31" s="494"/>
      <c r="CM31" s="494"/>
      <c r="CN31" s="494"/>
      <c r="CO31" s="227"/>
    </row>
    <row r="32" spans="1:93" s="226" customFormat="1" x14ac:dyDescent="0.2">
      <c r="A32" s="1362" t="s">
        <v>26</v>
      </c>
      <c r="B32" s="1355"/>
      <c r="C32" s="1182" t="s">
        <v>4</v>
      </c>
      <c r="D32" s="1370" t="s">
        <v>5</v>
      </c>
      <c r="E32" s="1371"/>
      <c r="F32" s="1371"/>
      <c r="G32" s="1371"/>
      <c r="H32" s="1371"/>
      <c r="I32" s="1371"/>
      <c r="J32" s="1371"/>
      <c r="K32" s="1371"/>
      <c r="L32" s="1372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  <c r="BY32" s="227"/>
      <c r="BZ32" s="227"/>
      <c r="CA32" s="227"/>
      <c r="CB32" s="227"/>
      <c r="CC32" s="227"/>
      <c r="CD32" s="227"/>
      <c r="CE32" s="227"/>
      <c r="CF32" s="227"/>
      <c r="CG32" s="494"/>
      <c r="CH32" s="494"/>
      <c r="CI32" s="494"/>
      <c r="CJ32" s="494"/>
      <c r="CK32" s="494"/>
      <c r="CL32" s="494"/>
      <c r="CM32" s="494"/>
      <c r="CN32" s="494"/>
      <c r="CO32" s="227"/>
    </row>
    <row r="33" spans="1:93" s="226" customFormat="1" ht="21" x14ac:dyDescent="0.2">
      <c r="A33" s="1364"/>
      <c r="B33" s="1359"/>
      <c r="C33" s="1184"/>
      <c r="D33" s="210" t="s">
        <v>6</v>
      </c>
      <c r="E33" s="204" t="s">
        <v>7</v>
      </c>
      <c r="F33" s="204" t="s">
        <v>8</v>
      </c>
      <c r="G33" s="204" t="s">
        <v>9</v>
      </c>
      <c r="H33" s="204" t="s">
        <v>10</v>
      </c>
      <c r="I33" s="204" t="s">
        <v>11</v>
      </c>
      <c r="J33" s="204" t="s">
        <v>12</v>
      </c>
      <c r="K33" s="204" t="s">
        <v>13</v>
      </c>
      <c r="L33" s="20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  <c r="BY33" s="227"/>
      <c r="BZ33" s="227"/>
      <c r="CA33" s="227"/>
      <c r="CB33" s="227"/>
      <c r="CC33" s="227"/>
      <c r="CD33" s="227"/>
      <c r="CE33" s="227"/>
      <c r="CF33" s="227"/>
      <c r="CG33" s="494"/>
      <c r="CH33" s="494"/>
      <c r="CI33" s="494"/>
      <c r="CJ33" s="494"/>
      <c r="CK33" s="494"/>
      <c r="CL33" s="494"/>
      <c r="CM33" s="494"/>
      <c r="CN33" s="494"/>
      <c r="CO33" s="227"/>
    </row>
    <row r="34" spans="1:93" s="226" customFormat="1" x14ac:dyDescent="0.2">
      <c r="A34" s="1160" t="s">
        <v>27</v>
      </c>
      <c r="B34" s="1160"/>
      <c r="C34" s="258">
        <f t="shared" ref="C34:C44" si="1">SUM(D34:L34)</f>
        <v>0</v>
      </c>
      <c r="D34" s="258">
        <f t="shared" ref="D34:L34" si="2">SUM(D35:D43)</f>
        <v>0</v>
      </c>
      <c r="E34" s="258">
        <f t="shared" si="2"/>
        <v>0</v>
      </c>
      <c r="F34" s="258">
        <f t="shared" si="2"/>
        <v>0</v>
      </c>
      <c r="G34" s="258">
        <f t="shared" si="2"/>
        <v>0</v>
      </c>
      <c r="H34" s="258">
        <f t="shared" si="2"/>
        <v>0</v>
      </c>
      <c r="I34" s="258">
        <f t="shared" si="2"/>
        <v>0</v>
      </c>
      <c r="J34" s="258">
        <f t="shared" si="2"/>
        <v>0</v>
      </c>
      <c r="K34" s="258">
        <f t="shared" si="2"/>
        <v>0</v>
      </c>
      <c r="L34" s="258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  <c r="BY34" s="227"/>
      <c r="BZ34" s="227"/>
      <c r="CA34" s="227"/>
      <c r="CB34" s="227"/>
      <c r="CC34" s="227"/>
      <c r="CD34" s="227"/>
      <c r="CE34" s="227"/>
      <c r="CF34" s="227"/>
      <c r="CG34" s="494"/>
      <c r="CH34" s="494"/>
      <c r="CI34" s="494"/>
      <c r="CJ34" s="494"/>
      <c r="CK34" s="494"/>
      <c r="CL34" s="494"/>
      <c r="CM34" s="494"/>
      <c r="CN34" s="494"/>
      <c r="CO34" s="227"/>
    </row>
    <row r="35" spans="1:93" s="226" customFormat="1" x14ac:dyDescent="0.2">
      <c r="A35" s="1368" t="s">
        <v>203</v>
      </c>
      <c r="B35" s="1369"/>
      <c r="C35" s="264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BY35" s="227"/>
      <c r="BZ35" s="227"/>
      <c r="CA35" s="227"/>
      <c r="CB35" s="227"/>
      <c r="CC35" s="227"/>
      <c r="CD35" s="227"/>
      <c r="CE35" s="227"/>
      <c r="CF35" s="227"/>
      <c r="CG35" s="494"/>
      <c r="CH35" s="494"/>
      <c r="CI35" s="494"/>
      <c r="CJ35" s="494"/>
      <c r="CK35" s="494"/>
      <c r="CL35" s="494"/>
      <c r="CM35" s="494"/>
      <c r="CN35" s="494"/>
      <c r="CO35" s="227"/>
    </row>
    <row r="36" spans="1:93" s="226" customFormat="1" x14ac:dyDescent="0.2">
      <c r="A36" s="1373" t="s">
        <v>204</v>
      </c>
      <c r="B36" s="1374"/>
      <c r="C36" s="267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222"/>
      <c r="O36" s="222"/>
      <c r="P36" s="222"/>
      <c r="Q36" s="222"/>
      <c r="R36" s="222"/>
      <c r="S36" s="22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BY36" s="227"/>
      <c r="BZ36" s="227"/>
      <c r="CA36" s="227"/>
      <c r="CB36" s="227"/>
      <c r="CC36" s="227"/>
      <c r="CD36" s="227"/>
      <c r="CE36" s="227"/>
      <c r="CF36" s="227"/>
      <c r="CG36" s="494"/>
      <c r="CH36" s="494"/>
      <c r="CI36" s="494"/>
      <c r="CJ36" s="494"/>
      <c r="CK36" s="494"/>
      <c r="CL36" s="494"/>
      <c r="CM36" s="494"/>
      <c r="CN36" s="494"/>
      <c r="CO36" s="227"/>
    </row>
    <row r="37" spans="1:93" s="226" customFormat="1" x14ac:dyDescent="0.2">
      <c r="A37" s="1375" t="s">
        <v>28</v>
      </c>
      <c r="B37" s="45" t="s">
        <v>205</v>
      </c>
      <c r="C37" s="264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BY37" s="227"/>
      <c r="BZ37" s="227"/>
      <c r="CA37" s="227"/>
      <c r="CB37" s="227"/>
      <c r="CC37" s="227"/>
      <c r="CD37" s="227"/>
      <c r="CE37" s="227"/>
      <c r="CF37" s="227"/>
      <c r="CG37" s="494"/>
      <c r="CH37" s="494"/>
      <c r="CI37" s="494"/>
      <c r="CJ37" s="494"/>
      <c r="CK37" s="494"/>
      <c r="CL37" s="494"/>
      <c r="CM37" s="494"/>
      <c r="CN37" s="494"/>
      <c r="CO37" s="227"/>
    </row>
    <row r="38" spans="1:93" s="226" customFormat="1" x14ac:dyDescent="0.2">
      <c r="A38" s="1376"/>
      <c r="B38" s="46" t="s">
        <v>206</v>
      </c>
      <c r="C38" s="269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BY38" s="227"/>
      <c r="BZ38" s="227"/>
      <c r="CA38" s="227"/>
      <c r="CB38" s="227"/>
      <c r="CC38" s="227"/>
      <c r="CD38" s="227"/>
      <c r="CE38" s="227"/>
      <c r="CF38" s="227"/>
      <c r="CG38" s="494"/>
      <c r="CH38" s="494"/>
      <c r="CI38" s="494"/>
      <c r="CJ38" s="494"/>
      <c r="CK38" s="494"/>
      <c r="CL38" s="494"/>
      <c r="CM38" s="494"/>
      <c r="CN38" s="494"/>
      <c r="CO38" s="227"/>
    </row>
    <row r="39" spans="1:93" s="226" customFormat="1" x14ac:dyDescent="0.2">
      <c r="A39" s="1376"/>
      <c r="B39" s="46" t="s">
        <v>207</v>
      </c>
      <c r="C39" s="269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  <c r="BY39" s="227"/>
      <c r="BZ39" s="227"/>
      <c r="CA39" s="227"/>
      <c r="CB39" s="227"/>
      <c r="CC39" s="227"/>
      <c r="CD39" s="227"/>
      <c r="CE39" s="227"/>
      <c r="CF39" s="227"/>
      <c r="CG39" s="494"/>
      <c r="CH39" s="494"/>
      <c r="CI39" s="494"/>
      <c r="CJ39" s="494"/>
      <c r="CK39" s="494"/>
      <c r="CL39" s="494"/>
      <c r="CM39" s="494"/>
      <c r="CN39" s="494"/>
      <c r="CO39" s="227"/>
    </row>
    <row r="40" spans="1:93" s="226" customFormat="1" x14ac:dyDescent="0.2">
      <c r="A40" s="1376"/>
      <c r="B40" s="46" t="s">
        <v>208</v>
      </c>
      <c r="C40" s="269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  <c r="BY40" s="227"/>
      <c r="BZ40" s="227"/>
      <c r="CA40" s="227"/>
      <c r="CB40" s="227"/>
      <c r="CC40" s="227"/>
      <c r="CD40" s="227"/>
      <c r="CE40" s="227"/>
      <c r="CF40" s="227"/>
      <c r="CG40" s="494"/>
      <c r="CH40" s="494"/>
      <c r="CI40" s="494"/>
      <c r="CJ40" s="494"/>
      <c r="CK40" s="494"/>
      <c r="CL40" s="494"/>
      <c r="CM40" s="494"/>
      <c r="CN40" s="494"/>
      <c r="CO40" s="227"/>
    </row>
    <row r="41" spans="1:93" s="226" customFormat="1" x14ac:dyDescent="0.2">
      <c r="A41" s="1377"/>
      <c r="B41" s="48" t="s">
        <v>209</v>
      </c>
      <c r="C41" s="267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  <c r="BY41" s="227"/>
      <c r="BZ41" s="227"/>
      <c r="CA41" s="227"/>
      <c r="CB41" s="227"/>
      <c r="CC41" s="227"/>
      <c r="CD41" s="227"/>
      <c r="CE41" s="227"/>
      <c r="CF41" s="227"/>
      <c r="CG41" s="494"/>
      <c r="CH41" s="494"/>
      <c r="CI41" s="494"/>
      <c r="CJ41" s="494"/>
      <c r="CK41" s="494"/>
      <c r="CL41" s="494"/>
      <c r="CM41" s="494"/>
      <c r="CN41" s="494"/>
      <c r="CO41" s="227"/>
    </row>
    <row r="42" spans="1:93" s="226" customFormat="1" x14ac:dyDescent="0.2">
      <c r="A42" s="1378" t="s">
        <v>29</v>
      </c>
      <c r="B42" s="49" t="s">
        <v>210</v>
      </c>
      <c r="C42" s="27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BY42" s="227"/>
      <c r="BZ42" s="227"/>
      <c r="CA42" s="227"/>
      <c r="CB42" s="227"/>
      <c r="CC42" s="227"/>
      <c r="CD42" s="227"/>
      <c r="CE42" s="227"/>
      <c r="CF42" s="227"/>
      <c r="CG42" s="494"/>
      <c r="CH42" s="494"/>
      <c r="CI42" s="494"/>
      <c r="CJ42" s="494"/>
      <c r="CK42" s="494"/>
      <c r="CL42" s="494"/>
      <c r="CM42" s="494"/>
      <c r="CN42" s="494"/>
      <c r="CO42" s="227"/>
    </row>
    <row r="43" spans="1:93" s="226" customFormat="1" ht="15" thickBot="1" x14ac:dyDescent="0.25">
      <c r="A43" s="1379"/>
      <c r="B43" s="52" t="s">
        <v>211</v>
      </c>
      <c r="C43" s="271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BY43" s="227"/>
      <c r="BZ43" s="227"/>
      <c r="CA43" s="227"/>
      <c r="CB43" s="227"/>
      <c r="CC43" s="227"/>
      <c r="CD43" s="227"/>
      <c r="CE43" s="227"/>
      <c r="CF43" s="227"/>
      <c r="CG43" s="494"/>
      <c r="CH43" s="494"/>
      <c r="CI43" s="494"/>
      <c r="CJ43" s="494"/>
      <c r="CK43" s="494"/>
      <c r="CL43" s="494"/>
      <c r="CM43" s="494"/>
      <c r="CN43" s="494"/>
      <c r="CO43" s="227"/>
    </row>
    <row r="44" spans="1:93" s="226" customFormat="1" ht="15" thickTop="1" x14ac:dyDescent="0.2">
      <c r="A44" s="1278" t="s">
        <v>212</v>
      </c>
      <c r="B44" s="1279"/>
      <c r="C44" s="272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BY44" s="227"/>
      <c r="BZ44" s="227"/>
      <c r="CA44" s="227"/>
      <c r="CB44" s="227"/>
      <c r="CC44" s="227"/>
      <c r="CD44" s="227"/>
      <c r="CE44" s="227"/>
      <c r="CF44" s="227"/>
      <c r="CG44" s="494"/>
      <c r="CH44" s="494"/>
      <c r="CI44" s="494"/>
      <c r="CJ44" s="494"/>
      <c r="CK44" s="494"/>
      <c r="CL44" s="494"/>
      <c r="CM44" s="494"/>
      <c r="CN44" s="494"/>
      <c r="CO44" s="227"/>
    </row>
    <row r="45" spans="1:93" s="226" customFormat="1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  <c r="BY45" s="227"/>
      <c r="BZ45" s="227"/>
      <c r="CA45" s="227"/>
      <c r="CB45" s="227"/>
      <c r="CC45" s="227"/>
      <c r="CD45" s="227"/>
      <c r="CE45" s="227"/>
      <c r="CF45" s="227"/>
      <c r="CG45" s="494"/>
      <c r="CH45" s="494"/>
      <c r="CI45" s="494"/>
      <c r="CJ45" s="494"/>
      <c r="CK45" s="494"/>
      <c r="CL45" s="494"/>
      <c r="CM45" s="494"/>
      <c r="CN45" s="494"/>
      <c r="CO45" s="227"/>
    </row>
    <row r="46" spans="1:93" s="226" customFormat="1" x14ac:dyDescent="0.2">
      <c r="A46" s="196" t="s">
        <v>32</v>
      </c>
      <c r="B46" s="210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  <c r="BY46" s="227"/>
      <c r="BZ46" s="227"/>
      <c r="CA46" s="227"/>
      <c r="CB46" s="227"/>
      <c r="CC46" s="227"/>
      <c r="CD46" s="227"/>
      <c r="CE46" s="227"/>
      <c r="CF46" s="227"/>
      <c r="CG46" s="494"/>
      <c r="CH46" s="494"/>
      <c r="CI46" s="494"/>
      <c r="CJ46" s="494"/>
      <c r="CK46" s="494"/>
      <c r="CL46" s="494"/>
      <c r="CM46" s="494"/>
      <c r="CN46" s="494"/>
      <c r="CO46" s="227"/>
    </row>
    <row r="47" spans="1:93" s="226" customFormat="1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  <c r="BY47" s="227"/>
      <c r="BZ47" s="227"/>
      <c r="CA47" s="227"/>
      <c r="CB47" s="227"/>
      <c r="CC47" s="227"/>
      <c r="CD47" s="227"/>
      <c r="CE47" s="227"/>
      <c r="CF47" s="227"/>
      <c r="CG47" s="494"/>
      <c r="CH47" s="494"/>
      <c r="CI47" s="494"/>
      <c r="CJ47" s="494"/>
      <c r="CK47" s="494"/>
      <c r="CL47" s="494"/>
      <c r="CM47" s="494"/>
      <c r="CN47" s="494"/>
      <c r="CO47" s="227"/>
    </row>
    <row r="48" spans="1:93" s="226" customFormat="1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  <c r="BY48" s="227"/>
      <c r="BZ48" s="227"/>
      <c r="CA48" s="227"/>
      <c r="CB48" s="227"/>
      <c r="CC48" s="227"/>
      <c r="CD48" s="227"/>
      <c r="CE48" s="227"/>
      <c r="CF48" s="227"/>
      <c r="CG48" s="494"/>
      <c r="CH48" s="494"/>
      <c r="CI48" s="494"/>
      <c r="CJ48" s="494"/>
      <c r="CK48" s="494"/>
      <c r="CL48" s="494"/>
      <c r="CM48" s="494"/>
      <c r="CN48" s="494"/>
      <c r="CO48" s="227"/>
    </row>
    <row r="49" spans="1:93" s="226" customFormat="1" x14ac:dyDescent="0.2">
      <c r="A49" s="1190" t="s">
        <v>36</v>
      </c>
      <c r="B49" s="1191"/>
      <c r="C49" s="210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  <c r="BY49" s="227"/>
      <c r="BZ49" s="227"/>
      <c r="CA49" s="227"/>
      <c r="CB49" s="227"/>
      <c r="CC49" s="227"/>
      <c r="CD49" s="227"/>
      <c r="CE49" s="227"/>
      <c r="CF49" s="227"/>
      <c r="CG49" s="494"/>
      <c r="CH49" s="494"/>
      <c r="CI49" s="494"/>
      <c r="CJ49" s="494"/>
      <c r="CK49" s="494"/>
      <c r="CL49" s="494"/>
      <c r="CM49" s="494"/>
      <c r="CN49" s="494"/>
      <c r="CO49" s="227"/>
    </row>
    <row r="50" spans="1:93" s="226" customFormat="1" x14ac:dyDescent="0.2">
      <c r="A50" s="1272" t="s">
        <v>39</v>
      </c>
      <c r="B50" s="1273"/>
      <c r="C50" s="258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BY50" s="227"/>
      <c r="BZ50" s="227"/>
      <c r="CA50" s="227" t="str">
        <f>IF(AND(([1]A01!$C18+[1]A01!$C19+[1]A01!$C20+[1]A01!$C21+[1]A01!$F31+[1]A01!$F32+[1]A01!$F33)&lt;&gt;0,D50=0,E50=""),"Observacion : En A01 existen contoles no ingresados, Revisar","")</f>
        <v/>
      </c>
      <c r="CB50" s="227"/>
      <c r="CC50" s="227"/>
      <c r="CD50" s="227"/>
      <c r="CE50" s="227"/>
      <c r="CF50" s="227"/>
      <c r="CG50" s="494"/>
      <c r="CH50" s="494"/>
      <c r="CI50" s="494"/>
      <c r="CJ50" s="494"/>
      <c r="CK50" s="494"/>
      <c r="CL50" s="494"/>
      <c r="CM50" s="494"/>
      <c r="CN50" s="494"/>
      <c r="CO50" s="227"/>
    </row>
    <row r="51" spans="1:93" s="226" customFormat="1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  <c r="BY51" s="227"/>
      <c r="BZ51" s="227"/>
      <c r="CA51" s="227"/>
      <c r="CB51" s="227"/>
      <c r="CC51" s="227"/>
      <c r="CD51" s="227"/>
      <c r="CE51" s="227"/>
      <c r="CF51" s="227"/>
      <c r="CG51" s="494"/>
      <c r="CH51" s="494"/>
      <c r="CI51" s="494"/>
      <c r="CJ51" s="494"/>
      <c r="CK51" s="494"/>
      <c r="CL51" s="494"/>
      <c r="CM51" s="494"/>
      <c r="CN51" s="494"/>
      <c r="CO51" s="227"/>
    </row>
    <row r="52" spans="1:93" s="226" customFormat="1" ht="14.25" customHeight="1" x14ac:dyDescent="0.2">
      <c r="A52" s="1270" t="s">
        <v>40</v>
      </c>
      <c r="B52" s="1167"/>
      <c r="C52" s="1146" t="s">
        <v>41</v>
      </c>
      <c r="D52" s="1147"/>
      <c r="E52" s="1148"/>
      <c r="F52" s="1170" t="s">
        <v>34</v>
      </c>
      <c r="G52" s="1170"/>
      <c r="H52" s="1170"/>
      <c r="I52" s="1170"/>
      <c r="J52" s="1170"/>
      <c r="K52" s="1170"/>
      <c r="L52" s="1170"/>
      <c r="M52" s="1170"/>
      <c r="N52" s="1170"/>
      <c r="O52" s="1170"/>
      <c r="P52" s="1170"/>
      <c r="Q52" s="1155"/>
      <c r="R52" s="1281" t="s">
        <v>214</v>
      </c>
      <c r="S52" s="1282"/>
      <c r="T52" s="1282"/>
      <c r="U52" s="1282"/>
      <c r="V52" s="128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  <c r="BY52" s="227"/>
      <c r="BZ52" s="227"/>
      <c r="CA52" s="227"/>
      <c r="CB52" s="227"/>
      <c r="CC52" s="227"/>
      <c r="CD52" s="227"/>
      <c r="CE52" s="227"/>
      <c r="CF52" s="227"/>
      <c r="CG52" s="494"/>
      <c r="CH52" s="494"/>
      <c r="CI52" s="494"/>
      <c r="CJ52" s="494"/>
      <c r="CK52" s="494"/>
      <c r="CL52" s="494"/>
      <c r="CM52" s="494"/>
      <c r="CN52" s="494"/>
      <c r="CO52" s="227"/>
    </row>
    <row r="53" spans="1:93" s="226" customFormat="1" ht="22.5" customHeight="1" x14ac:dyDescent="0.2">
      <c r="A53" s="1280"/>
      <c r="B53" s="1168"/>
      <c r="C53" s="1149"/>
      <c r="D53" s="1150"/>
      <c r="E53" s="1151"/>
      <c r="F53" s="1154" t="s">
        <v>42</v>
      </c>
      <c r="G53" s="1155"/>
      <c r="H53" s="1154" t="s">
        <v>43</v>
      </c>
      <c r="I53" s="1155"/>
      <c r="J53" s="1154" t="s">
        <v>44</v>
      </c>
      <c r="K53" s="1155"/>
      <c r="L53" s="1154" t="s">
        <v>45</v>
      </c>
      <c r="M53" s="1155"/>
      <c r="N53" s="1154" t="s">
        <v>46</v>
      </c>
      <c r="O53" s="1155"/>
      <c r="P53" s="1154" t="s">
        <v>47</v>
      </c>
      <c r="Q53" s="1155"/>
      <c r="R53" s="1154" t="s">
        <v>53</v>
      </c>
      <c r="S53" s="1155"/>
      <c r="T53" s="1164" t="s">
        <v>215</v>
      </c>
      <c r="U53" s="1154" t="s">
        <v>54</v>
      </c>
      <c r="V53" s="1155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  <c r="BY53" s="227"/>
      <c r="BZ53" s="227"/>
      <c r="CA53" s="227"/>
      <c r="CB53" s="227"/>
      <c r="CC53" s="227"/>
      <c r="CD53" s="227"/>
      <c r="CE53" s="227"/>
      <c r="CF53" s="227"/>
      <c r="CG53" s="494"/>
      <c r="CH53" s="494"/>
      <c r="CI53" s="494"/>
      <c r="CJ53" s="494"/>
      <c r="CK53" s="494"/>
      <c r="CL53" s="494"/>
      <c r="CM53" s="494"/>
      <c r="CN53" s="494"/>
      <c r="CO53" s="227"/>
    </row>
    <row r="54" spans="1:93" s="226" customFormat="1" ht="31.5" x14ac:dyDescent="0.2">
      <c r="A54" s="1152"/>
      <c r="B54" s="1169"/>
      <c r="C54" s="220" t="s">
        <v>149</v>
      </c>
      <c r="D54" s="221" t="s">
        <v>30</v>
      </c>
      <c r="E54" s="212" t="s">
        <v>48</v>
      </c>
      <c r="F54" s="278" t="s">
        <v>30</v>
      </c>
      <c r="G54" s="219" t="s">
        <v>48</v>
      </c>
      <c r="H54" s="278" t="s">
        <v>30</v>
      </c>
      <c r="I54" s="219" t="s">
        <v>48</v>
      </c>
      <c r="J54" s="278" t="s">
        <v>30</v>
      </c>
      <c r="K54" s="219" t="s">
        <v>48</v>
      </c>
      <c r="L54" s="278" t="s">
        <v>30</v>
      </c>
      <c r="M54" s="219" t="s">
        <v>48</v>
      </c>
      <c r="N54" s="278" t="s">
        <v>30</v>
      </c>
      <c r="O54" s="219" t="s">
        <v>48</v>
      </c>
      <c r="P54" s="278" t="s">
        <v>30</v>
      </c>
      <c r="Q54" s="219" t="s">
        <v>48</v>
      </c>
      <c r="R54" s="221" t="s">
        <v>216</v>
      </c>
      <c r="S54" s="221" t="s">
        <v>217</v>
      </c>
      <c r="T54" s="1166"/>
      <c r="U54" s="199" t="s">
        <v>218</v>
      </c>
      <c r="V54" s="221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  <c r="BY54" s="227"/>
      <c r="BZ54" s="227"/>
      <c r="CA54" s="227"/>
      <c r="CB54" s="227"/>
      <c r="CC54" s="227"/>
      <c r="CD54" s="227"/>
      <c r="CE54" s="227"/>
      <c r="CF54" s="227"/>
      <c r="CG54" s="494"/>
      <c r="CH54" s="494"/>
      <c r="CI54" s="494"/>
      <c r="CJ54" s="494"/>
      <c r="CK54" s="494"/>
      <c r="CL54" s="494"/>
      <c r="CM54" s="494"/>
      <c r="CN54" s="494"/>
      <c r="CO54" s="227"/>
    </row>
    <row r="55" spans="1:93" s="226" customFormat="1" x14ac:dyDescent="0.2">
      <c r="A55" s="1366" t="s">
        <v>49</v>
      </c>
      <c r="B55" s="1367"/>
      <c r="C55" s="264">
        <f>SUM(D55:E55)</f>
        <v>0</v>
      </c>
      <c r="D55" s="264">
        <f t="shared" ref="D55:E59" si="3">SUM(F55+H55+J55+L55+N55+P55)</f>
        <v>0</v>
      </c>
      <c r="E55" s="264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  <c r="BY55" s="227"/>
      <c r="BZ55" s="227"/>
      <c r="CA55" s="227"/>
      <c r="CB55" s="227"/>
      <c r="CC55" s="227"/>
      <c r="CD55" s="227"/>
      <c r="CE55" s="227"/>
      <c r="CF55" s="227"/>
      <c r="CG55" s="494"/>
      <c r="CH55" s="494"/>
      <c r="CI55" s="494"/>
      <c r="CJ55" s="494"/>
      <c r="CK55" s="494"/>
      <c r="CL55" s="494"/>
      <c r="CM55" s="494"/>
      <c r="CN55" s="494"/>
      <c r="CO55" s="227"/>
    </row>
    <row r="56" spans="1:93" s="226" customFormat="1" x14ac:dyDescent="0.2">
      <c r="A56" s="1289" t="s">
        <v>50</v>
      </c>
      <c r="B56" s="1291"/>
      <c r="C56" s="269">
        <f>SUM(D56:E56)</f>
        <v>0</v>
      </c>
      <c r="D56" s="269">
        <f t="shared" si="3"/>
        <v>0</v>
      </c>
      <c r="E56" s="269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  <c r="BY56" s="227"/>
      <c r="BZ56" s="227"/>
      <c r="CA56" s="227"/>
      <c r="CB56" s="227"/>
      <c r="CC56" s="227"/>
      <c r="CD56" s="227"/>
      <c r="CE56" s="227"/>
      <c r="CF56" s="227"/>
      <c r="CG56" s="494"/>
      <c r="CH56" s="494"/>
      <c r="CI56" s="494"/>
      <c r="CJ56" s="494"/>
      <c r="CK56" s="494"/>
      <c r="CL56" s="494"/>
      <c r="CM56" s="494"/>
      <c r="CN56" s="494"/>
      <c r="CO56" s="227"/>
    </row>
    <row r="57" spans="1:93" s="226" customFormat="1" x14ac:dyDescent="0.2">
      <c r="A57" s="1289" t="s">
        <v>51</v>
      </c>
      <c r="B57" s="1291"/>
      <c r="C57" s="269">
        <f>SUM(D57:E57)</f>
        <v>0</v>
      </c>
      <c r="D57" s="269">
        <f t="shared" si="3"/>
        <v>0</v>
      </c>
      <c r="E57" s="269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  <c r="BY57" s="227"/>
      <c r="BZ57" s="227"/>
      <c r="CA57" s="227"/>
      <c r="CB57" s="227"/>
      <c r="CC57" s="227"/>
      <c r="CD57" s="227"/>
      <c r="CE57" s="227"/>
      <c r="CF57" s="227"/>
      <c r="CG57" s="494"/>
      <c r="CH57" s="494"/>
      <c r="CI57" s="494"/>
      <c r="CJ57" s="494"/>
      <c r="CK57" s="494"/>
      <c r="CL57" s="494"/>
      <c r="CM57" s="494"/>
      <c r="CN57" s="494"/>
      <c r="CO57" s="227"/>
    </row>
    <row r="58" spans="1:93" s="226" customFormat="1" ht="15" customHeight="1" x14ac:dyDescent="0.2">
      <c r="A58" s="1210" t="s">
        <v>220</v>
      </c>
      <c r="B58" s="1211"/>
      <c r="C58" s="280">
        <f>SUM(D58:E58)</f>
        <v>0</v>
      </c>
      <c r="D58" s="280">
        <f t="shared" si="3"/>
        <v>0</v>
      </c>
      <c r="E58" s="28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  <c r="BY58" s="227"/>
      <c r="BZ58" s="227"/>
      <c r="CA58" s="227"/>
      <c r="CB58" s="227"/>
      <c r="CC58" s="227"/>
      <c r="CD58" s="227"/>
      <c r="CE58" s="227"/>
      <c r="CF58" s="227"/>
      <c r="CG58" s="494"/>
      <c r="CH58" s="494"/>
      <c r="CI58" s="494"/>
      <c r="CJ58" s="494"/>
      <c r="CK58" s="494"/>
      <c r="CL58" s="494"/>
      <c r="CM58" s="494"/>
      <c r="CN58" s="494"/>
      <c r="CO58" s="227"/>
    </row>
    <row r="59" spans="1:93" s="226" customFormat="1" x14ac:dyDescent="0.2">
      <c r="A59" s="1360" t="s">
        <v>52</v>
      </c>
      <c r="B59" s="1361"/>
      <c r="C59" s="281">
        <f>SUM(D59:E59)</f>
        <v>0</v>
      </c>
      <c r="D59" s="281">
        <f t="shared" si="3"/>
        <v>0</v>
      </c>
      <c r="E59" s="281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  <c r="BY59" s="227"/>
      <c r="BZ59" s="227"/>
      <c r="CA59" s="227"/>
      <c r="CB59" s="227"/>
      <c r="CC59" s="227"/>
      <c r="CD59" s="227"/>
      <c r="CE59" s="227"/>
      <c r="CF59" s="227"/>
      <c r="CG59" s="494"/>
      <c r="CH59" s="494"/>
      <c r="CI59" s="494"/>
      <c r="CJ59" s="494"/>
      <c r="CK59" s="494"/>
      <c r="CL59" s="494"/>
      <c r="CM59" s="494"/>
      <c r="CN59" s="494"/>
      <c r="CO59" s="227"/>
    </row>
    <row r="60" spans="1:93" s="226" customFormat="1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  <c r="BY60" s="227"/>
      <c r="BZ60" s="227"/>
      <c r="CA60" s="227"/>
      <c r="CB60" s="227"/>
      <c r="CC60" s="227"/>
      <c r="CD60" s="227"/>
      <c r="CE60" s="227"/>
      <c r="CF60" s="227"/>
      <c r="CG60" s="494"/>
      <c r="CH60" s="494"/>
      <c r="CI60" s="494"/>
      <c r="CJ60" s="494"/>
      <c r="CK60" s="494"/>
      <c r="CL60" s="494"/>
      <c r="CM60" s="494"/>
      <c r="CN60" s="494"/>
      <c r="CO60" s="227"/>
    </row>
    <row r="61" spans="1:93" s="226" customFormat="1" ht="15" customHeight="1" x14ac:dyDescent="0.2">
      <c r="A61" s="1362" t="s">
        <v>222</v>
      </c>
      <c r="B61" s="1355"/>
      <c r="C61" s="1329" t="s">
        <v>33</v>
      </c>
      <c r="D61" s="1330"/>
      <c r="E61" s="1331"/>
      <c r="F61" s="1154" t="s">
        <v>223</v>
      </c>
      <c r="G61" s="1170"/>
      <c r="H61" s="1170"/>
      <c r="I61" s="1170"/>
      <c r="J61" s="1170"/>
      <c r="K61" s="1170"/>
      <c r="L61" s="1170"/>
      <c r="M61" s="1170"/>
      <c r="N61" s="1170"/>
      <c r="O61" s="1170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  <c r="BY61" s="227"/>
      <c r="BZ61" s="227"/>
      <c r="CA61" s="227"/>
      <c r="CB61" s="227"/>
      <c r="CC61" s="227"/>
      <c r="CD61" s="227"/>
      <c r="CE61" s="227"/>
      <c r="CF61" s="227"/>
      <c r="CG61" s="494"/>
      <c r="CH61" s="494"/>
      <c r="CI61" s="494"/>
      <c r="CJ61" s="494"/>
      <c r="CK61" s="494"/>
      <c r="CL61" s="494"/>
      <c r="CM61" s="494"/>
      <c r="CN61" s="494"/>
      <c r="CO61" s="227"/>
    </row>
    <row r="62" spans="1:93" s="226" customFormat="1" x14ac:dyDescent="0.2">
      <c r="A62" s="1363"/>
      <c r="B62" s="1356"/>
      <c r="C62" s="1275"/>
      <c r="D62" s="1365"/>
      <c r="E62" s="1276"/>
      <c r="F62" s="1171" t="s">
        <v>224</v>
      </c>
      <c r="G62" s="1172"/>
      <c r="H62" s="1171" t="s">
        <v>225</v>
      </c>
      <c r="I62" s="1172"/>
      <c r="J62" s="1171" t="s">
        <v>226</v>
      </c>
      <c r="K62" s="1172"/>
      <c r="L62" s="1171" t="s">
        <v>227</v>
      </c>
      <c r="M62" s="1172"/>
      <c r="N62" s="1190" t="s">
        <v>8</v>
      </c>
      <c r="O62" s="1191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  <c r="BY62" s="227"/>
      <c r="BZ62" s="227"/>
      <c r="CA62" s="227"/>
      <c r="CB62" s="227"/>
      <c r="CC62" s="227"/>
      <c r="CD62" s="227"/>
      <c r="CE62" s="227"/>
      <c r="CF62" s="227"/>
      <c r="CG62" s="494"/>
      <c r="CH62" s="494"/>
      <c r="CI62" s="494"/>
      <c r="CJ62" s="494"/>
      <c r="CK62" s="494"/>
      <c r="CL62" s="494"/>
      <c r="CM62" s="494"/>
      <c r="CN62" s="494"/>
      <c r="CO62" s="227"/>
    </row>
    <row r="63" spans="1:93" s="226" customFormat="1" x14ac:dyDescent="0.2">
      <c r="A63" s="1364"/>
      <c r="B63" s="1359"/>
      <c r="C63" s="209" t="s">
        <v>149</v>
      </c>
      <c r="D63" s="221" t="s">
        <v>30</v>
      </c>
      <c r="E63" s="221" t="s">
        <v>48</v>
      </c>
      <c r="F63" s="221" t="s">
        <v>30</v>
      </c>
      <c r="G63" s="221" t="s">
        <v>48</v>
      </c>
      <c r="H63" s="221" t="s">
        <v>30</v>
      </c>
      <c r="I63" s="221" t="s">
        <v>48</v>
      </c>
      <c r="J63" s="221" t="s">
        <v>30</v>
      </c>
      <c r="K63" s="221" t="s">
        <v>48</v>
      </c>
      <c r="L63" s="221" t="s">
        <v>30</v>
      </c>
      <c r="M63" s="221" t="s">
        <v>48</v>
      </c>
      <c r="N63" s="221" t="s">
        <v>30</v>
      </c>
      <c r="O63" s="221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  <c r="BY63" s="227"/>
      <c r="BZ63" s="227"/>
      <c r="CA63" s="227"/>
      <c r="CB63" s="227"/>
      <c r="CC63" s="227"/>
      <c r="CD63" s="227"/>
      <c r="CE63" s="227"/>
      <c r="CF63" s="227"/>
      <c r="CG63" s="494"/>
      <c r="CH63" s="494"/>
      <c r="CI63" s="494"/>
      <c r="CJ63" s="494"/>
      <c r="CK63" s="494"/>
      <c r="CL63" s="494"/>
      <c r="CM63" s="494"/>
      <c r="CN63" s="494"/>
      <c r="CO63" s="227"/>
    </row>
    <row r="64" spans="1:93" s="226" customFormat="1" ht="15" customHeight="1" x14ac:dyDescent="0.2">
      <c r="A64" s="1154" t="s">
        <v>34</v>
      </c>
      <c r="B64" s="1155"/>
      <c r="C64" s="287">
        <f>SUM(D64:E64)</f>
        <v>0</v>
      </c>
      <c r="D64" s="288">
        <f>SUM(F64+H64+J64+L64+N64)</f>
        <v>0</v>
      </c>
      <c r="E64" s="289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  <c r="BY64" s="227"/>
      <c r="BZ64" s="227"/>
      <c r="CA64" s="227"/>
      <c r="CB64" s="227"/>
      <c r="CC64" s="227"/>
      <c r="CD64" s="227"/>
      <c r="CE64" s="227"/>
      <c r="CF64" s="227"/>
      <c r="CG64" s="494"/>
      <c r="CH64" s="494"/>
      <c r="CI64" s="494"/>
      <c r="CJ64" s="494"/>
      <c r="CK64" s="494"/>
      <c r="CL64" s="494"/>
      <c r="CM64" s="494"/>
      <c r="CN64" s="494"/>
      <c r="CO64" s="227"/>
    </row>
    <row r="65" spans="1:93" s="226" customFormat="1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  <c r="BY65" s="227"/>
      <c r="BZ65" s="227"/>
      <c r="CA65" s="227"/>
      <c r="CB65" s="227"/>
      <c r="CC65" s="227"/>
      <c r="CD65" s="227"/>
      <c r="CE65" s="227"/>
      <c r="CF65" s="227"/>
      <c r="CG65" s="494"/>
      <c r="CH65" s="494"/>
      <c r="CI65" s="494"/>
      <c r="CJ65" s="494"/>
      <c r="CK65" s="494"/>
      <c r="CL65" s="494"/>
      <c r="CM65" s="494"/>
      <c r="CN65" s="494"/>
      <c r="CO65" s="227"/>
    </row>
    <row r="66" spans="1:93" s="226" customFormat="1" ht="14.25" customHeight="1" x14ac:dyDescent="0.2">
      <c r="A66" s="1146" t="s">
        <v>32</v>
      </c>
      <c r="B66" s="1148"/>
      <c r="C66" s="1146" t="s">
        <v>33</v>
      </c>
      <c r="D66" s="1147"/>
      <c r="E66" s="1148"/>
      <c r="F66" s="1176" t="s">
        <v>34</v>
      </c>
      <c r="G66" s="1177"/>
      <c r="H66" s="1177"/>
      <c r="I66" s="1177"/>
      <c r="J66" s="1177"/>
      <c r="K66" s="1177"/>
      <c r="L66" s="1177"/>
      <c r="M66" s="1177"/>
      <c r="N66" s="1177"/>
      <c r="O66" s="1177"/>
      <c r="P66" s="1177"/>
      <c r="Q66" s="1177"/>
      <c r="R66" s="1177"/>
      <c r="S66" s="1177"/>
      <c r="T66" s="1177"/>
      <c r="U66" s="1177"/>
      <c r="V66" s="1177"/>
      <c r="W66" s="1177"/>
      <c r="X66" s="1177"/>
      <c r="Y66" s="1177"/>
      <c r="Z66" s="1177"/>
      <c r="AA66" s="1177"/>
      <c r="AB66" s="1177"/>
      <c r="AC66" s="1177"/>
      <c r="AD66" s="1177"/>
      <c r="AE66" s="1177"/>
      <c r="AF66" s="1177"/>
      <c r="AG66" s="1178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  <c r="BY66" s="227"/>
      <c r="BZ66" s="227"/>
      <c r="CA66" s="227"/>
      <c r="CB66" s="227"/>
      <c r="CC66" s="227"/>
      <c r="CD66" s="227"/>
      <c r="CE66" s="227"/>
      <c r="CF66" s="227"/>
      <c r="CG66" s="494"/>
      <c r="CH66" s="494"/>
      <c r="CI66" s="494"/>
      <c r="CJ66" s="494"/>
      <c r="CK66" s="494"/>
      <c r="CL66" s="494"/>
      <c r="CM66" s="494"/>
      <c r="CN66" s="494"/>
      <c r="CO66" s="227"/>
    </row>
    <row r="67" spans="1:93" s="226" customFormat="1" x14ac:dyDescent="0.2">
      <c r="A67" s="1158"/>
      <c r="B67" s="1159"/>
      <c r="C67" s="1158"/>
      <c r="D67" s="1274"/>
      <c r="E67" s="1159"/>
      <c r="F67" s="1160" t="s">
        <v>57</v>
      </c>
      <c r="G67" s="1160"/>
      <c r="H67" s="1160" t="s">
        <v>58</v>
      </c>
      <c r="I67" s="1160"/>
      <c r="J67" s="1160" t="s">
        <v>59</v>
      </c>
      <c r="K67" s="1160"/>
      <c r="L67" s="1160" t="s">
        <v>60</v>
      </c>
      <c r="M67" s="1160"/>
      <c r="N67" s="1160" t="s">
        <v>61</v>
      </c>
      <c r="O67" s="1160"/>
      <c r="P67" s="1160" t="s">
        <v>62</v>
      </c>
      <c r="Q67" s="1160"/>
      <c r="R67" s="1160" t="s">
        <v>63</v>
      </c>
      <c r="S67" s="1160"/>
      <c r="T67" s="1160" t="s">
        <v>64</v>
      </c>
      <c r="U67" s="1160"/>
      <c r="V67" s="1160" t="s">
        <v>65</v>
      </c>
      <c r="W67" s="1160"/>
      <c r="X67" s="1160" t="s">
        <v>66</v>
      </c>
      <c r="Y67" s="1160"/>
      <c r="Z67" s="1171" t="s">
        <v>67</v>
      </c>
      <c r="AA67" s="1172"/>
      <c r="AB67" s="1171" t="s">
        <v>68</v>
      </c>
      <c r="AC67" s="1172"/>
      <c r="AD67" s="1171" t="s">
        <v>69</v>
      </c>
      <c r="AE67" s="1172"/>
      <c r="AF67" s="1171" t="s">
        <v>70</v>
      </c>
      <c r="AG67" s="1172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  <c r="BY67" s="227"/>
      <c r="BZ67" s="227"/>
      <c r="CA67" s="227"/>
      <c r="CB67" s="227"/>
      <c r="CC67" s="227"/>
      <c r="CD67" s="227"/>
      <c r="CE67" s="227"/>
      <c r="CF67" s="227"/>
      <c r="CG67" s="494"/>
      <c r="CH67" s="494"/>
      <c r="CI67" s="494"/>
      <c r="CJ67" s="494"/>
      <c r="CK67" s="494"/>
      <c r="CL67" s="494"/>
      <c r="CM67" s="494"/>
      <c r="CN67" s="494"/>
      <c r="CO67" s="227"/>
    </row>
    <row r="68" spans="1:93" s="226" customFormat="1" x14ac:dyDescent="0.2">
      <c r="A68" s="1275"/>
      <c r="B68" s="1276"/>
      <c r="C68" s="210" t="s">
        <v>149</v>
      </c>
      <c r="D68" s="210" t="s">
        <v>30</v>
      </c>
      <c r="E68" s="217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  <c r="BY68" s="227"/>
      <c r="BZ68" s="227"/>
      <c r="CA68" s="227"/>
      <c r="CB68" s="227"/>
      <c r="CC68" s="227"/>
      <c r="CD68" s="227"/>
      <c r="CE68" s="227"/>
      <c r="CF68" s="227"/>
      <c r="CG68" s="494"/>
      <c r="CH68" s="494"/>
      <c r="CI68" s="494"/>
      <c r="CJ68" s="494"/>
      <c r="CK68" s="494"/>
      <c r="CL68" s="494"/>
      <c r="CM68" s="494"/>
      <c r="CN68" s="494"/>
      <c r="CO68" s="227"/>
    </row>
    <row r="69" spans="1:93" s="226" customFormat="1" x14ac:dyDescent="0.2">
      <c r="A69" s="1272" t="s">
        <v>71</v>
      </c>
      <c r="B69" s="1273"/>
      <c r="C69" s="258">
        <f t="shared" ref="C69:C74" si="4">SUM(D69:E69)</f>
        <v>0</v>
      </c>
      <c r="D69" s="258">
        <f t="shared" ref="D69:E74" si="5">SUM(F69+H69+J69+L69+N69+P69+R69+T69+V69+X69+Z69+AB69+AD69+AF69)</f>
        <v>0</v>
      </c>
      <c r="E69" s="295">
        <f t="shared" si="5"/>
        <v>0</v>
      </c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  <c r="BY69" s="227"/>
      <c r="BZ69" s="227"/>
      <c r="CA69" s="227"/>
      <c r="CB69" s="227"/>
      <c r="CC69" s="227"/>
      <c r="CD69" s="227"/>
      <c r="CE69" s="227"/>
      <c r="CF69" s="227"/>
      <c r="CG69" s="494"/>
      <c r="CH69" s="494"/>
      <c r="CI69" s="494"/>
      <c r="CJ69" s="494"/>
      <c r="CK69" s="494"/>
      <c r="CL69" s="494"/>
      <c r="CM69" s="494"/>
      <c r="CN69" s="494"/>
      <c r="CO69" s="227"/>
    </row>
    <row r="70" spans="1:93" s="226" customFormat="1" x14ac:dyDescent="0.2">
      <c r="A70" s="1147" t="s">
        <v>72</v>
      </c>
      <c r="B70" s="205" t="s">
        <v>73</v>
      </c>
      <c r="C70" s="264">
        <f t="shared" si="4"/>
        <v>0</v>
      </c>
      <c r="D70" s="264">
        <f t="shared" si="5"/>
        <v>0</v>
      </c>
      <c r="E70" s="264">
        <f t="shared" si="5"/>
        <v>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  <c r="BY70" s="227"/>
      <c r="BZ70" s="227"/>
      <c r="CA70" s="227"/>
      <c r="CB70" s="227"/>
      <c r="CC70" s="227"/>
      <c r="CD70" s="227"/>
      <c r="CE70" s="227"/>
      <c r="CF70" s="227"/>
      <c r="CG70" s="494"/>
      <c r="CH70" s="494"/>
      <c r="CI70" s="494"/>
      <c r="CJ70" s="494"/>
      <c r="CK70" s="494"/>
      <c r="CL70" s="494"/>
      <c r="CM70" s="494"/>
      <c r="CN70" s="494"/>
      <c r="CO70" s="227"/>
    </row>
    <row r="71" spans="1:93" s="226" customFormat="1" x14ac:dyDescent="0.2">
      <c r="A71" s="1274"/>
      <c r="B71" s="214" t="s">
        <v>74</v>
      </c>
      <c r="C71" s="269">
        <f t="shared" si="4"/>
        <v>15</v>
      </c>
      <c r="D71" s="269">
        <f t="shared" si="5"/>
        <v>5</v>
      </c>
      <c r="E71" s="269">
        <f t="shared" si="5"/>
        <v>10</v>
      </c>
      <c r="F71" s="24"/>
      <c r="G71" s="24">
        <v>1</v>
      </c>
      <c r="H71" s="24"/>
      <c r="I71" s="24"/>
      <c r="J71" s="24"/>
      <c r="K71" s="24"/>
      <c r="L71" s="24"/>
      <c r="M71" s="24"/>
      <c r="N71" s="24">
        <v>1</v>
      </c>
      <c r="O71" s="24"/>
      <c r="P71" s="24"/>
      <c r="Q71" s="24"/>
      <c r="R71" s="24"/>
      <c r="S71" s="24">
        <v>3</v>
      </c>
      <c r="T71" s="24">
        <v>1</v>
      </c>
      <c r="U71" s="24">
        <v>1</v>
      </c>
      <c r="V71" s="24"/>
      <c r="W71" s="24">
        <v>3</v>
      </c>
      <c r="X71" s="24">
        <v>1</v>
      </c>
      <c r="Y71" s="24"/>
      <c r="Z71" s="24"/>
      <c r="AA71" s="24"/>
      <c r="AB71" s="24">
        <v>1</v>
      </c>
      <c r="AC71" s="24">
        <v>2</v>
      </c>
      <c r="AD71" s="24"/>
      <c r="AE71" s="24"/>
      <c r="AF71" s="24">
        <v>1</v>
      </c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  <c r="BY71" s="227"/>
      <c r="BZ71" s="227"/>
      <c r="CA71" s="227"/>
      <c r="CB71" s="227"/>
      <c r="CC71" s="227"/>
      <c r="CD71" s="227"/>
      <c r="CE71" s="227"/>
      <c r="CF71" s="227"/>
      <c r="CG71" s="494"/>
      <c r="CH71" s="494"/>
      <c r="CI71" s="494"/>
      <c r="CJ71" s="494"/>
      <c r="CK71" s="494"/>
      <c r="CL71" s="494"/>
      <c r="CM71" s="494"/>
      <c r="CN71" s="494"/>
      <c r="CO71" s="227"/>
    </row>
    <row r="72" spans="1:93" s="226" customFormat="1" x14ac:dyDescent="0.2">
      <c r="A72" s="1274"/>
      <c r="B72" s="214" t="s">
        <v>228</v>
      </c>
      <c r="C72" s="269">
        <f t="shared" si="4"/>
        <v>0</v>
      </c>
      <c r="D72" s="269">
        <f t="shared" si="5"/>
        <v>0</v>
      </c>
      <c r="E72" s="269">
        <f t="shared" si="5"/>
        <v>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  <c r="BY72" s="227"/>
      <c r="BZ72" s="227"/>
      <c r="CA72" s="227"/>
      <c r="CB72" s="227"/>
      <c r="CC72" s="227"/>
      <c r="CD72" s="227"/>
      <c r="CE72" s="227"/>
      <c r="CF72" s="227"/>
      <c r="CG72" s="494"/>
      <c r="CH72" s="494"/>
      <c r="CI72" s="494"/>
      <c r="CJ72" s="494"/>
      <c r="CK72" s="494"/>
      <c r="CL72" s="494"/>
      <c r="CM72" s="494"/>
      <c r="CN72" s="494"/>
      <c r="CO72" s="227"/>
    </row>
    <row r="73" spans="1:93" s="226" customFormat="1" ht="26.25" customHeight="1" x14ac:dyDescent="0.2">
      <c r="A73" s="1274"/>
      <c r="B73" s="80" t="s">
        <v>229</v>
      </c>
      <c r="C73" s="269">
        <f t="shared" si="4"/>
        <v>0</v>
      </c>
      <c r="D73" s="269">
        <f t="shared" si="5"/>
        <v>0</v>
      </c>
      <c r="E73" s="269">
        <f t="shared" si="5"/>
        <v>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  <c r="BY73" s="227"/>
      <c r="BZ73" s="227"/>
      <c r="CA73" s="227"/>
      <c r="CB73" s="227"/>
      <c r="CC73" s="227"/>
      <c r="CD73" s="227"/>
      <c r="CE73" s="227"/>
      <c r="CF73" s="227"/>
      <c r="CG73" s="494"/>
      <c r="CH73" s="494"/>
      <c r="CI73" s="494"/>
      <c r="CJ73" s="494"/>
      <c r="CK73" s="494"/>
      <c r="CL73" s="494"/>
      <c r="CM73" s="494"/>
      <c r="CN73" s="494"/>
      <c r="CO73" s="227"/>
    </row>
    <row r="74" spans="1:93" s="226" customFormat="1" x14ac:dyDescent="0.2">
      <c r="A74" s="1150"/>
      <c r="B74" s="211" t="s">
        <v>75</v>
      </c>
      <c r="C74" s="267">
        <f t="shared" si="4"/>
        <v>0</v>
      </c>
      <c r="D74" s="267">
        <f t="shared" si="5"/>
        <v>0</v>
      </c>
      <c r="E74" s="267">
        <f t="shared" si="5"/>
        <v>0</v>
      </c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  <c r="BY74" s="227"/>
      <c r="BZ74" s="227"/>
      <c r="CA74" s="227"/>
      <c r="CB74" s="227"/>
      <c r="CC74" s="227"/>
      <c r="CD74" s="227"/>
      <c r="CE74" s="227"/>
      <c r="CF74" s="227"/>
      <c r="CG74" s="494"/>
      <c r="CH74" s="494"/>
      <c r="CI74" s="494"/>
      <c r="CJ74" s="494"/>
      <c r="CK74" s="494"/>
      <c r="CL74" s="494"/>
      <c r="CM74" s="494"/>
      <c r="CN74" s="494"/>
      <c r="CO74" s="227"/>
    </row>
    <row r="75" spans="1:93" s="226" customFormat="1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  <c r="BY75" s="227"/>
      <c r="BZ75" s="227"/>
      <c r="CA75" s="227"/>
      <c r="CB75" s="227"/>
      <c r="CC75" s="227"/>
      <c r="CD75" s="227"/>
      <c r="CE75" s="227"/>
      <c r="CF75" s="227"/>
      <c r="CG75" s="494"/>
      <c r="CH75" s="494"/>
      <c r="CI75" s="494"/>
      <c r="CJ75" s="494"/>
      <c r="CK75" s="494"/>
      <c r="CL75" s="494"/>
      <c r="CM75" s="494"/>
      <c r="CN75" s="494"/>
      <c r="CO75" s="227"/>
    </row>
    <row r="76" spans="1:93" s="226" customFormat="1" ht="14.25" customHeight="1" x14ac:dyDescent="0.2">
      <c r="A76" s="1146" t="s">
        <v>32</v>
      </c>
      <c r="B76" s="1148"/>
      <c r="C76" s="1185" t="s">
        <v>33</v>
      </c>
      <c r="D76" s="1185"/>
      <c r="E76" s="1185"/>
      <c r="F76" s="1277" t="s">
        <v>77</v>
      </c>
      <c r="G76" s="1277"/>
      <c r="H76" s="1277"/>
      <c r="I76" s="1277"/>
      <c r="J76" s="1277"/>
      <c r="K76" s="1277"/>
      <c r="L76" s="1277"/>
      <c r="M76" s="1277"/>
      <c r="N76" s="1277"/>
      <c r="O76" s="1277"/>
      <c r="P76" s="1277"/>
      <c r="Q76" s="1277"/>
      <c r="R76" s="1277"/>
      <c r="S76" s="1277"/>
      <c r="T76" s="1277"/>
      <c r="U76" s="1277"/>
      <c r="V76" s="1277"/>
      <c r="W76" s="1277"/>
      <c r="X76" s="1277"/>
      <c r="Y76" s="1277"/>
      <c r="Z76" s="1277"/>
      <c r="AA76" s="1277"/>
      <c r="AB76" s="1277"/>
      <c r="AC76" s="1277"/>
      <c r="AD76" s="1277"/>
      <c r="AE76" s="1277"/>
      <c r="AF76" s="1277"/>
      <c r="AG76" s="1277"/>
      <c r="AH76" s="1271" t="s">
        <v>230</v>
      </c>
      <c r="AI76" s="1271"/>
      <c r="AJ76" s="1271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  <c r="BY76" s="227"/>
      <c r="BZ76" s="227"/>
      <c r="CA76" s="227"/>
      <c r="CB76" s="227"/>
      <c r="CC76" s="227"/>
      <c r="CD76" s="227"/>
      <c r="CE76" s="227"/>
      <c r="CF76" s="227"/>
      <c r="CG76" s="494"/>
      <c r="CH76" s="494"/>
      <c r="CI76" s="494"/>
      <c r="CJ76" s="494"/>
      <c r="CK76" s="494"/>
      <c r="CL76" s="494"/>
      <c r="CM76" s="494"/>
      <c r="CN76" s="494"/>
      <c r="CO76" s="227"/>
    </row>
    <row r="77" spans="1:93" s="226" customFormat="1" ht="14.25" customHeight="1" x14ac:dyDescent="0.2">
      <c r="A77" s="1158"/>
      <c r="B77" s="1159"/>
      <c r="C77" s="1186"/>
      <c r="D77" s="1186"/>
      <c r="E77" s="1186"/>
      <c r="F77" s="1160" t="s">
        <v>57</v>
      </c>
      <c r="G77" s="1160"/>
      <c r="H77" s="1160" t="s">
        <v>58</v>
      </c>
      <c r="I77" s="1160"/>
      <c r="J77" s="1243" t="s">
        <v>59</v>
      </c>
      <c r="K77" s="1243"/>
      <c r="L77" s="1243" t="s">
        <v>60</v>
      </c>
      <c r="M77" s="1243"/>
      <c r="N77" s="1243" t="s">
        <v>61</v>
      </c>
      <c r="O77" s="1243"/>
      <c r="P77" s="1243" t="s">
        <v>62</v>
      </c>
      <c r="Q77" s="1243"/>
      <c r="R77" s="1160" t="s">
        <v>63</v>
      </c>
      <c r="S77" s="1160"/>
      <c r="T77" s="1243" t="s">
        <v>64</v>
      </c>
      <c r="U77" s="1243"/>
      <c r="V77" s="1243" t="s">
        <v>65</v>
      </c>
      <c r="W77" s="1243"/>
      <c r="X77" s="1243" t="s">
        <v>66</v>
      </c>
      <c r="Y77" s="1243"/>
      <c r="Z77" s="1243" t="s">
        <v>67</v>
      </c>
      <c r="AA77" s="1243"/>
      <c r="AB77" s="1243" t="s">
        <v>68</v>
      </c>
      <c r="AC77" s="1243"/>
      <c r="AD77" s="1243" t="s">
        <v>69</v>
      </c>
      <c r="AE77" s="1243"/>
      <c r="AF77" s="1243" t="s">
        <v>70</v>
      </c>
      <c r="AG77" s="1243"/>
      <c r="AH77" s="1182" t="s">
        <v>231</v>
      </c>
      <c r="AI77" s="1182" t="s">
        <v>232</v>
      </c>
      <c r="AJ77" s="1182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  <c r="BY77" s="227"/>
      <c r="BZ77" s="227"/>
      <c r="CA77" s="227"/>
      <c r="CB77" s="227"/>
      <c r="CC77" s="227"/>
      <c r="CD77" s="227"/>
      <c r="CE77" s="227"/>
      <c r="CF77" s="227"/>
      <c r="CG77" s="494"/>
      <c r="CH77" s="494"/>
      <c r="CI77" s="494"/>
      <c r="CJ77" s="494"/>
      <c r="CK77" s="494"/>
      <c r="CL77" s="494"/>
      <c r="CM77" s="494"/>
      <c r="CN77" s="494"/>
      <c r="CO77" s="227"/>
    </row>
    <row r="78" spans="1:93" s="226" customFormat="1" x14ac:dyDescent="0.2">
      <c r="A78" s="1275"/>
      <c r="B78" s="1276"/>
      <c r="C78" s="210" t="s">
        <v>149</v>
      </c>
      <c r="D78" s="210" t="s">
        <v>30</v>
      </c>
      <c r="E78" s="210" t="s">
        <v>48</v>
      </c>
      <c r="F78" s="200" t="s">
        <v>30</v>
      </c>
      <c r="G78" s="200" t="s">
        <v>48</v>
      </c>
      <c r="H78" s="200" t="s">
        <v>30</v>
      </c>
      <c r="I78" s="200" t="s">
        <v>48</v>
      </c>
      <c r="J78" s="200" t="s">
        <v>30</v>
      </c>
      <c r="K78" s="200" t="s">
        <v>48</v>
      </c>
      <c r="L78" s="200" t="s">
        <v>30</v>
      </c>
      <c r="M78" s="200" t="s">
        <v>48</v>
      </c>
      <c r="N78" s="200" t="s">
        <v>30</v>
      </c>
      <c r="O78" s="200" t="s">
        <v>48</v>
      </c>
      <c r="P78" s="200" t="s">
        <v>30</v>
      </c>
      <c r="Q78" s="200" t="s">
        <v>48</v>
      </c>
      <c r="R78" s="200" t="s">
        <v>30</v>
      </c>
      <c r="S78" s="200" t="s">
        <v>48</v>
      </c>
      <c r="T78" s="200" t="s">
        <v>30</v>
      </c>
      <c r="U78" s="200" t="s">
        <v>48</v>
      </c>
      <c r="V78" s="200" t="s">
        <v>30</v>
      </c>
      <c r="W78" s="200" t="s">
        <v>48</v>
      </c>
      <c r="X78" s="200" t="s">
        <v>30</v>
      </c>
      <c r="Y78" s="200" t="s">
        <v>48</v>
      </c>
      <c r="Z78" s="200" t="s">
        <v>30</v>
      </c>
      <c r="AA78" s="200" t="s">
        <v>48</v>
      </c>
      <c r="AB78" s="200" t="s">
        <v>30</v>
      </c>
      <c r="AC78" s="200" t="s">
        <v>48</v>
      </c>
      <c r="AD78" s="200" t="s">
        <v>30</v>
      </c>
      <c r="AE78" s="200" t="s">
        <v>48</v>
      </c>
      <c r="AF78" s="200" t="s">
        <v>30</v>
      </c>
      <c r="AG78" s="200" t="s">
        <v>48</v>
      </c>
      <c r="AH78" s="1184"/>
      <c r="AI78" s="1184"/>
      <c r="AJ78" s="1184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  <c r="BY78" s="227"/>
      <c r="BZ78" s="227"/>
      <c r="CA78" s="227"/>
      <c r="CB78" s="227"/>
      <c r="CC78" s="227"/>
      <c r="CD78" s="227"/>
      <c r="CE78" s="227"/>
      <c r="CF78" s="227"/>
      <c r="CG78" s="494"/>
      <c r="CH78" s="494"/>
      <c r="CI78" s="494"/>
      <c r="CJ78" s="494"/>
      <c r="CK78" s="494"/>
      <c r="CL78" s="494"/>
      <c r="CM78" s="494"/>
      <c r="CN78" s="494"/>
      <c r="CO78" s="227"/>
    </row>
    <row r="79" spans="1:93" s="226" customFormat="1" x14ac:dyDescent="0.2">
      <c r="A79" s="1272" t="s">
        <v>80</v>
      </c>
      <c r="B79" s="1273"/>
      <c r="C79" s="258">
        <f t="shared" ref="C79:C84" si="6">SUM(D79:E79)</f>
        <v>0</v>
      </c>
      <c r="D79" s="258">
        <f t="shared" ref="D79:E84" si="7">SUM(F79+H79+J79+L79+N79+P79+R79+T79+V79+X79+Z79+AB79+AD79+AF79)</f>
        <v>0</v>
      </c>
      <c r="E79" s="258">
        <f t="shared" si="7"/>
        <v>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BY79" s="227"/>
      <c r="BZ79" s="227"/>
      <c r="CA79" s="227"/>
      <c r="CB79" s="227"/>
      <c r="CC79" s="227"/>
      <c r="CD79" s="227"/>
      <c r="CE79" s="227"/>
      <c r="CF79" s="227"/>
      <c r="CG79" s="494">
        <v>0</v>
      </c>
      <c r="CH79" s="494"/>
      <c r="CI79" s="494"/>
      <c r="CJ79" s="494"/>
      <c r="CK79" s="494"/>
      <c r="CL79" s="494"/>
      <c r="CM79" s="494"/>
      <c r="CN79" s="494"/>
      <c r="CO79" s="227"/>
    </row>
    <row r="80" spans="1:93" s="226" customFormat="1" x14ac:dyDescent="0.2">
      <c r="A80" s="1147" t="s">
        <v>72</v>
      </c>
      <c r="B80" s="205" t="s">
        <v>73</v>
      </c>
      <c r="C80" s="264">
        <f t="shared" si="6"/>
        <v>0</v>
      </c>
      <c r="D80" s="264">
        <f t="shared" si="7"/>
        <v>0</v>
      </c>
      <c r="E80" s="264">
        <f t="shared" si="7"/>
        <v>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BY80" s="227"/>
      <c r="BZ80" s="227"/>
      <c r="CA80" s="227"/>
      <c r="CB80" s="227"/>
      <c r="CC80" s="227"/>
      <c r="CD80" s="227"/>
      <c r="CE80" s="227"/>
      <c r="CF80" s="227"/>
      <c r="CG80" s="494">
        <v>0</v>
      </c>
      <c r="CH80" s="494"/>
      <c r="CI80" s="494"/>
      <c r="CJ80" s="494"/>
      <c r="CK80" s="494"/>
      <c r="CL80" s="494"/>
      <c r="CM80" s="494"/>
      <c r="CN80" s="494"/>
      <c r="CO80" s="227"/>
    </row>
    <row r="81" spans="1:93" s="226" customFormat="1" x14ac:dyDescent="0.2">
      <c r="A81" s="1274"/>
      <c r="B81" s="214" t="s">
        <v>74</v>
      </c>
      <c r="C81" s="269">
        <f t="shared" si="6"/>
        <v>0</v>
      </c>
      <c r="D81" s="269">
        <f t="shared" si="7"/>
        <v>0</v>
      </c>
      <c r="E81" s="269">
        <f t="shared" si="7"/>
        <v>0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BY81" s="227"/>
      <c r="BZ81" s="227"/>
      <c r="CA81" s="227"/>
      <c r="CB81" s="227"/>
      <c r="CC81" s="227"/>
      <c r="CD81" s="227"/>
      <c r="CE81" s="227"/>
      <c r="CF81" s="227"/>
      <c r="CG81" s="494">
        <v>0</v>
      </c>
      <c r="CH81" s="494"/>
      <c r="CI81" s="494"/>
      <c r="CJ81" s="494"/>
      <c r="CK81" s="494"/>
      <c r="CL81" s="494"/>
      <c r="CM81" s="494"/>
      <c r="CN81" s="494"/>
      <c r="CO81" s="227"/>
    </row>
    <row r="82" spans="1:93" s="226" customFormat="1" x14ac:dyDescent="0.2">
      <c r="A82" s="1274"/>
      <c r="B82" s="214" t="s">
        <v>228</v>
      </c>
      <c r="C82" s="269">
        <f t="shared" si="6"/>
        <v>0</v>
      </c>
      <c r="D82" s="269">
        <f t="shared" si="7"/>
        <v>0</v>
      </c>
      <c r="E82" s="269">
        <f t="shared" si="7"/>
        <v>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BY82" s="227"/>
      <c r="BZ82" s="227"/>
      <c r="CA82" s="227"/>
      <c r="CB82" s="227"/>
      <c r="CC82" s="227"/>
      <c r="CD82" s="227"/>
      <c r="CE82" s="227"/>
      <c r="CF82" s="227"/>
      <c r="CG82" s="494">
        <v>0</v>
      </c>
      <c r="CH82" s="494"/>
      <c r="CI82" s="494"/>
      <c r="CJ82" s="494"/>
      <c r="CK82" s="494"/>
      <c r="CL82" s="494"/>
      <c r="CM82" s="494"/>
      <c r="CN82" s="494"/>
      <c r="CO82" s="227"/>
    </row>
    <row r="83" spans="1:93" s="226" customFormat="1" ht="30" customHeight="1" x14ac:dyDescent="0.2">
      <c r="A83" s="1274"/>
      <c r="B83" s="80" t="s">
        <v>229</v>
      </c>
      <c r="C83" s="269">
        <f t="shared" si="6"/>
        <v>0</v>
      </c>
      <c r="D83" s="269">
        <f t="shared" si="7"/>
        <v>0</v>
      </c>
      <c r="E83" s="269">
        <f t="shared" si="7"/>
        <v>0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BY83" s="227"/>
      <c r="BZ83" s="227"/>
      <c r="CA83" s="227"/>
      <c r="CB83" s="227"/>
      <c r="CC83" s="227"/>
      <c r="CD83" s="227"/>
      <c r="CE83" s="227"/>
      <c r="CF83" s="227"/>
      <c r="CG83" s="494">
        <v>0</v>
      </c>
      <c r="CH83" s="494"/>
      <c r="CI83" s="494"/>
      <c r="CJ83" s="494"/>
      <c r="CK83" s="494"/>
      <c r="CL83" s="494"/>
      <c r="CM83" s="494"/>
      <c r="CN83" s="494"/>
      <c r="CO83" s="227"/>
    </row>
    <row r="84" spans="1:93" s="226" customFormat="1" x14ac:dyDescent="0.2">
      <c r="A84" s="1150"/>
      <c r="B84" s="211" t="s">
        <v>75</v>
      </c>
      <c r="C84" s="267">
        <f t="shared" si="6"/>
        <v>0</v>
      </c>
      <c r="D84" s="267">
        <f t="shared" si="7"/>
        <v>0</v>
      </c>
      <c r="E84" s="267">
        <f t="shared" si="7"/>
        <v>0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BY84" s="227"/>
      <c r="BZ84" s="227"/>
      <c r="CA84" s="227"/>
      <c r="CB84" s="227"/>
      <c r="CC84" s="227"/>
      <c r="CD84" s="227"/>
      <c r="CE84" s="227"/>
      <c r="CF84" s="227"/>
      <c r="CG84" s="494">
        <v>0</v>
      </c>
      <c r="CH84" s="494"/>
      <c r="CI84" s="494"/>
      <c r="CJ84" s="494"/>
      <c r="CK84" s="494"/>
      <c r="CL84" s="494"/>
      <c r="CM84" s="494"/>
      <c r="CN84" s="494"/>
      <c r="CO84" s="227"/>
    </row>
    <row r="85" spans="1:93" s="226" customFormat="1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  <c r="BY85" s="227"/>
      <c r="BZ85" s="227"/>
      <c r="CA85" s="227"/>
      <c r="CB85" s="227"/>
      <c r="CC85" s="227"/>
      <c r="CD85" s="227"/>
      <c r="CE85" s="227"/>
      <c r="CF85" s="227"/>
      <c r="CG85" s="494"/>
      <c r="CH85" s="494"/>
      <c r="CI85" s="494"/>
      <c r="CJ85" s="494"/>
      <c r="CK85" s="494"/>
      <c r="CL85" s="494"/>
      <c r="CM85" s="494"/>
      <c r="CN85" s="494"/>
      <c r="CO85" s="227"/>
    </row>
    <row r="86" spans="1:93" s="226" customFormat="1" ht="14.25" customHeight="1" x14ac:dyDescent="0.2">
      <c r="A86" s="1147" t="s">
        <v>32</v>
      </c>
      <c r="B86" s="1147"/>
      <c r="C86" s="1146" t="s">
        <v>33</v>
      </c>
      <c r="D86" s="1147"/>
      <c r="E86" s="1148"/>
      <c r="F86" s="1176" t="s">
        <v>34</v>
      </c>
      <c r="G86" s="1177"/>
      <c r="H86" s="1177"/>
      <c r="I86" s="1177"/>
      <c r="J86" s="1177"/>
      <c r="K86" s="1177"/>
      <c r="L86" s="1177"/>
      <c r="M86" s="1177"/>
      <c r="N86" s="1177"/>
      <c r="O86" s="1177"/>
      <c r="P86" s="1177"/>
      <c r="Q86" s="1177"/>
      <c r="R86" s="1177"/>
      <c r="S86" s="1177"/>
      <c r="T86" s="1177"/>
      <c r="U86" s="1177"/>
      <c r="V86" s="1177"/>
      <c r="W86" s="1177"/>
      <c r="X86" s="1177"/>
      <c r="Y86" s="1177"/>
      <c r="Z86" s="1177"/>
      <c r="AA86" s="1177"/>
      <c r="AB86" s="1177"/>
      <c r="AC86" s="1177"/>
      <c r="AD86" s="1177"/>
      <c r="AE86" s="1177"/>
      <c r="AF86" s="1177"/>
      <c r="AG86" s="1178"/>
      <c r="AH86" s="1271" t="s">
        <v>230</v>
      </c>
      <c r="AI86" s="1271"/>
      <c r="AJ86" s="1271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  <c r="BY86" s="227"/>
      <c r="BZ86" s="227"/>
      <c r="CA86" s="227"/>
      <c r="CB86" s="227"/>
      <c r="CC86" s="227"/>
      <c r="CD86" s="227"/>
      <c r="CE86" s="227"/>
      <c r="CF86" s="227"/>
      <c r="CG86" s="494"/>
      <c r="CH86" s="494"/>
      <c r="CI86" s="494"/>
      <c r="CJ86" s="494"/>
      <c r="CK86" s="494"/>
      <c r="CL86" s="494"/>
      <c r="CM86" s="494"/>
      <c r="CN86" s="494"/>
      <c r="CO86" s="227"/>
    </row>
    <row r="87" spans="1:93" s="226" customFormat="1" ht="14.25" customHeight="1" x14ac:dyDescent="0.2">
      <c r="A87" s="1274"/>
      <c r="B87" s="1274"/>
      <c r="C87" s="1158"/>
      <c r="D87" s="1274"/>
      <c r="E87" s="1159"/>
      <c r="F87" s="1161" t="s">
        <v>82</v>
      </c>
      <c r="G87" s="1163"/>
      <c r="H87" s="1161" t="s">
        <v>58</v>
      </c>
      <c r="I87" s="1163"/>
      <c r="J87" s="1161" t="s">
        <v>59</v>
      </c>
      <c r="K87" s="1163"/>
      <c r="L87" s="1161" t="s">
        <v>60</v>
      </c>
      <c r="M87" s="1163"/>
      <c r="N87" s="1161" t="s">
        <v>61</v>
      </c>
      <c r="O87" s="1163"/>
      <c r="P87" s="1161" t="s">
        <v>62</v>
      </c>
      <c r="Q87" s="1163"/>
      <c r="R87" s="1161" t="s">
        <v>63</v>
      </c>
      <c r="S87" s="1163"/>
      <c r="T87" s="1161" t="s">
        <v>64</v>
      </c>
      <c r="U87" s="1163"/>
      <c r="V87" s="1161" t="s">
        <v>65</v>
      </c>
      <c r="W87" s="1163"/>
      <c r="X87" s="1161" t="s">
        <v>66</v>
      </c>
      <c r="Y87" s="1163"/>
      <c r="Z87" s="1171" t="s">
        <v>67</v>
      </c>
      <c r="AA87" s="1172"/>
      <c r="AB87" s="1171" t="s">
        <v>68</v>
      </c>
      <c r="AC87" s="1172"/>
      <c r="AD87" s="1171" t="s">
        <v>69</v>
      </c>
      <c r="AE87" s="1172"/>
      <c r="AF87" s="1171" t="s">
        <v>70</v>
      </c>
      <c r="AG87" s="1172"/>
      <c r="AH87" s="1182" t="s">
        <v>234</v>
      </c>
      <c r="AI87" s="1182" t="s">
        <v>235</v>
      </c>
      <c r="AJ87" s="1182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  <c r="BY87" s="227"/>
      <c r="BZ87" s="227"/>
      <c r="CA87" s="227"/>
      <c r="CB87" s="227"/>
      <c r="CC87" s="227"/>
      <c r="CD87" s="227"/>
      <c r="CE87" s="227"/>
      <c r="CF87" s="227"/>
      <c r="CG87" s="494"/>
      <c r="CH87" s="494"/>
      <c r="CI87" s="494"/>
      <c r="CJ87" s="494"/>
      <c r="CK87" s="494"/>
      <c r="CL87" s="494"/>
      <c r="CM87" s="494"/>
      <c r="CN87" s="494"/>
      <c r="CO87" s="227"/>
    </row>
    <row r="88" spans="1:93" s="226" customFormat="1" x14ac:dyDescent="0.2">
      <c r="A88" s="1150"/>
      <c r="B88" s="1150"/>
      <c r="C88" s="210" t="s">
        <v>149</v>
      </c>
      <c r="D88" s="210" t="s">
        <v>30</v>
      </c>
      <c r="E88" s="210" t="s">
        <v>48</v>
      </c>
      <c r="F88" s="200" t="s">
        <v>30</v>
      </c>
      <c r="G88" s="200" t="s">
        <v>48</v>
      </c>
      <c r="H88" s="200" t="s">
        <v>30</v>
      </c>
      <c r="I88" s="200" t="s">
        <v>48</v>
      </c>
      <c r="J88" s="200" t="s">
        <v>30</v>
      </c>
      <c r="K88" s="200" t="s">
        <v>48</v>
      </c>
      <c r="L88" s="200" t="s">
        <v>30</v>
      </c>
      <c r="M88" s="200" t="s">
        <v>48</v>
      </c>
      <c r="N88" s="200" t="s">
        <v>30</v>
      </c>
      <c r="O88" s="200" t="s">
        <v>48</v>
      </c>
      <c r="P88" s="200" t="s">
        <v>30</v>
      </c>
      <c r="Q88" s="200" t="s">
        <v>48</v>
      </c>
      <c r="R88" s="200" t="s">
        <v>30</v>
      </c>
      <c r="S88" s="200" t="s">
        <v>48</v>
      </c>
      <c r="T88" s="200" t="s">
        <v>30</v>
      </c>
      <c r="U88" s="200" t="s">
        <v>48</v>
      </c>
      <c r="V88" s="200" t="s">
        <v>30</v>
      </c>
      <c r="W88" s="200" t="s">
        <v>48</v>
      </c>
      <c r="X88" s="200" t="s">
        <v>30</v>
      </c>
      <c r="Y88" s="200" t="s">
        <v>48</v>
      </c>
      <c r="Z88" s="200" t="s">
        <v>30</v>
      </c>
      <c r="AA88" s="200" t="s">
        <v>48</v>
      </c>
      <c r="AB88" s="200" t="s">
        <v>30</v>
      </c>
      <c r="AC88" s="200" t="s">
        <v>48</v>
      </c>
      <c r="AD88" s="200" t="s">
        <v>30</v>
      </c>
      <c r="AE88" s="200" t="s">
        <v>48</v>
      </c>
      <c r="AF88" s="200" t="s">
        <v>30</v>
      </c>
      <c r="AG88" s="200" t="s">
        <v>48</v>
      </c>
      <c r="AH88" s="1184"/>
      <c r="AI88" s="1184"/>
      <c r="AJ88" s="1184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  <c r="BY88" s="227"/>
      <c r="BZ88" s="227"/>
      <c r="CA88" s="227"/>
      <c r="CB88" s="227"/>
      <c r="CC88" s="227"/>
      <c r="CD88" s="227"/>
      <c r="CE88" s="227"/>
      <c r="CF88" s="227"/>
      <c r="CG88" s="494"/>
      <c r="CH88" s="494"/>
      <c r="CI88" s="494"/>
      <c r="CJ88" s="494"/>
      <c r="CK88" s="494"/>
      <c r="CL88" s="494"/>
      <c r="CM88" s="494"/>
      <c r="CN88" s="494"/>
      <c r="CO88" s="227"/>
    </row>
    <row r="89" spans="1:93" s="226" customFormat="1" x14ac:dyDescent="0.2">
      <c r="A89" s="1307" t="s">
        <v>83</v>
      </c>
      <c r="B89" s="1308"/>
      <c r="C89" s="264">
        <f>SUM(D89:E89)</f>
        <v>0</v>
      </c>
      <c r="D89" s="264">
        <f t="shared" ref="D89:E92" si="8">SUM(F89+H89+J89+L89+N89+P89+R89+T89+V89+X89+Z89+AB89+AD89+AF89)</f>
        <v>0</v>
      </c>
      <c r="E89" s="264">
        <f t="shared" si="8"/>
        <v>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  <c r="BY89" s="227"/>
      <c r="BZ89" s="227"/>
      <c r="CA89" s="227"/>
      <c r="CB89" s="227"/>
      <c r="CC89" s="227"/>
      <c r="CD89" s="227"/>
      <c r="CE89" s="227"/>
      <c r="CF89" s="227"/>
      <c r="CG89" s="494"/>
      <c r="CH89" s="494"/>
      <c r="CI89" s="494"/>
      <c r="CJ89" s="494"/>
      <c r="CK89" s="494"/>
      <c r="CL89" s="494"/>
      <c r="CM89" s="494"/>
      <c r="CN89" s="494"/>
      <c r="CO89" s="227"/>
    </row>
    <row r="90" spans="1:93" s="226" customFormat="1" x14ac:dyDescent="0.2">
      <c r="A90" s="1309" t="s">
        <v>84</v>
      </c>
      <c r="B90" s="1310"/>
      <c r="C90" s="271">
        <f>SUM(D90:E90)</f>
        <v>0</v>
      </c>
      <c r="D90" s="271">
        <f t="shared" si="8"/>
        <v>0</v>
      </c>
      <c r="E90" s="271">
        <f t="shared" si="8"/>
        <v>0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  <c r="BY90" s="227"/>
      <c r="BZ90" s="227"/>
      <c r="CA90" s="227"/>
      <c r="CB90" s="227"/>
      <c r="CC90" s="227"/>
      <c r="CD90" s="227"/>
      <c r="CE90" s="227"/>
      <c r="CF90" s="227"/>
      <c r="CG90" s="494"/>
      <c r="CH90" s="494"/>
      <c r="CI90" s="494"/>
      <c r="CJ90" s="494"/>
      <c r="CK90" s="494"/>
      <c r="CL90" s="494"/>
      <c r="CM90" s="494"/>
      <c r="CN90" s="494"/>
      <c r="CO90" s="227"/>
    </row>
    <row r="91" spans="1:93" s="226" customFormat="1" x14ac:dyDescent="0.2">
      <c r="A91" s="1311" t="s">
        <v>236</v>
      </c>
      <c r="B91" s="83" t="s">
        <v>85</v>
      </c>
      <c r="C91" s="264">
        <f>SUM(D91:E91)</f>
        <v>0</v>
      </c>
      <c r="D91" s="264">
        <f t="shared" si="8"/>
        <v>0</v>
      </c>
      <c r="E91" s="264">
        <f t="shared" si="8"/>
        <v>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  <c r="BY91" s="227"/>
      <c r="BZ91" s="227"/>
      <c r="CA91" s="227"/>
      <c r="CB91" s="227"/>
      <c r="CC91" s="227"/>
      <c r="CD91" s="227"/>
      <c r="CE91" s="227"/>
      <c r="CF91" s="227"/>
      <c r="CG91" s="494"/>
      <c r="CH91" s="494"/>
      <c r="CI91" s="494"/>
      <c r="CJ91" s="494"/>
      <c r="CK91" s="494"/>
      <c r="CL91" s="494"/>
      <c r="CM91" s="494"/>
      <c r="CN91" s="494"/>
      <c r="CO91" s="227"/>
    </row>
    <row r="92" spans="1:93" s="226" customFormat="1" x14ac:dyDescent="0.2">
      <c r="A92" s="1312"/>
      <c r="B92" s="84" t="s">
        <v>86</v>
      </c>
      <c r="C92" s="267">
        <f>SUM(D92:E92)</f>
        <v>0</v>
      </c>
      <c r="D92" s="267">
        <f t="shared" si="8"/>
        <v>0</v>
      </c>
      <c r="E92" s="267">
        <f t="shared" si="8"/>
        <v>0</v>
      </c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  <c r="BY92" s="227"/>
      <c r="BZ92" s="227"/>
      <c r="CA92" s="227"/>
      <c r="CB92" s="227"/>
      <c r="CC92" s="227"/>
      <c r="CD92" s="227"/>
      <c r="CE92" s="227"/>
      <c r="CF92" s="227"/>
      <c r="CG92" s="494"/>
      <c r="CH92" s="494"/>
      <c r="CI92" s="494"/>
      <c r="CJ92" s="494"/>
      <c r="CK92" s="494"/>
      <c r="CL92" s="494"/>
      <c r="CM92" s="494"/>
      <c r="CN92" s="494"/>
      <c r="CO92" s="227"/>
    </row>
    <row r="93" spans="1:93" s="226" customFormat="1" x14ac:dyDescent="0.2">
      <c r="A93" s="1313" t="s">
        <v>87</v>
      </c>
      <c r="B93" s="1314"/>
      <c r="C93" s="281">
        <f>SUM(D93:E93)</f>
        <v>0</v>
      </c>
      <c r="D93" s="281">
        <f>SUM(F93+H93+J93+L93+N93+P93+R93+T93+V89+X93+Z93+AB93+AD93+AF93)</f>
        <v>0</v>
      </c>
      <c r="E93" s="281">
        <f>SUM(G93+I93+K93+M93+O93+Q93+S93+U93+W93+Y93+AA93+AC93+AE93+AG93)</f>
        <v>0</v>
      </c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BY93" s="227"/>
      <c r="BZ93" s="227"/>
      <c r="CA93" s="227" t="str">
        <f>IF(C93&gt;C91+C92,"Los Ingresos de pacientes dependientes severos con escaras DEBEN estar incluidos en los Ingresos de pacientes dependientes severos Oncológicos o No Oncológicos","")</f>
        <v/>
      </c>
      <c r="CB93" s="227"/>
      <c r="CC93" s="227"/>
      <c r="CD93" s="227"/>
      <c r="CE93" s="227"/>
      <c r="CF93" s="227"/>
      <c r="CG93" s="494"/>
      <c r="CH93" s="494"/>
      <c r="CI93" s="494"/>
      <c r="CJ93" s="494"/>
      <c r="CK93" s="494"/>
      <c r="CL93" s="494"/>
      <c r="CM93" s="494"/>
      <c r="CN93" s="494"/>
      <c r="CO93" s="227"/>
    </row>
    <row r="94" spans="1:93" s="226" customFormat="1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  <c r="BY94" s="227"/>
      <c r="BZ94" s="227"/>
      <c r="CA94" s="227"/>
      <c r="CB94" s="227"/>
      <c r="CC94" s="227"/>
      <c r="CD94" s="227"/>
      <c r="CE94" s="227"/>
      <c r="CF94" s="227"/>
      <c r="CG94" s="494"/>
      <c r="CH94" s="494"/>
      <c r="CI94" s="494"/>
      <c r="CJ94" s="494"/>
      <c r="CK94" s="494"/>
      <c r="CL94" s="494"/>
      <c r="CM94" s="494"/>
      <c r="CN94" s="494"/>
      <c r="CO94" s="227"/>
    </row>
    <row r="95" spans="1:93" s="226" customFormat="1" ht="14.25" customHeight="1" x14ac:dyDescent="0.2">
      <c r="A95" s="1270" t="s">
        <v>3</v>
      </c>
      <c r="B95" s="1167"/>
      <c r="C95" s="1171" t="s">
        <v>33</v>
      </c>
      <c r="D95" s="1188"/>
      <c r="E95" s="1172"/>
      <c r="F95" s="1171" t="s">
        <v>67</v>
      </c>
      <c r="G95" s="1172"/>
      <c r="H95" s="1171" t="s">
        <v>68</v>
      </c>
      <c r="I95" s="1172"/>
      <c r="J95" s="1171" t="s">
        <v>69</v>
      </c>
      <c r="K95" s="1172"/>
      <c r="L95" s="1171" t="s">
        <v>70</v>
      </c>
      <c r="M95" s="1172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  <c r="BY95" s="227"/>
      <c r="BZ95" s="227"/>
      <c r="CA95" s="227"/>
      <c r="CB95" s="227"/>
      <c r="CC95" s="227"/>
      <c r="CD95" s="227"/>
      <c r="CE95" s="227"/>
      <c r="CF95" s="227"/>
      <c r="CG95" s="494"/>
      <c r="CH95" s="494"/>
      <c r="CI95" s="494"/>
      <c r="CJ95" s="494"/>
      <c r="CK95" s="494"/>
      <c r="CL95" s="494"/>
      <c r="CM95" s="494"/>
      <c r="CN95" s="494"/>
      <c r="CO95" s="227"/>
    </row>
    <row r="96" spans="1:93" s="226" customFormat="1" x14ac:dyDescent="0.2">
      <c r="A96" s="1152"/>
      <c r="B96" s="1169"/>
      <c r="C96" s="210" t="s">
        <v>149</v>
      </c>
      <c r="D96" s="210" t="s">
        <v>30</v>
      </c>
      <c r="E96" s="210" t="s">
        <v>48</v>
      </c>
      <c r="F96" s="210" t="s">
        <v>30</v>
      </c>
      <c r="G96" s="210" t="s">
        <v>48</v>
      </c>
      <c r="H96" s="210" t="s">
        <v>30</v>
      </c>
      <c r="I96" s="210" t="s">
        <v>48</v>
      </c>
      <c r="J96" s="210" t="s">
        <v>30</v>
      </c>
      <c r="K96" s="210" t="s">
        <v>48</v>
      </c>
      <c r="L96" s="210" t="s">
        <v>30</v>
      </c>
      <c r="M96" s="210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  <c r="BY96" s="227"/>
      <c r="BZ96" s="227"/>
      <c r="CA96" s="227"/>
      <c r="CB96" s="227"/>
      <c r="CC96" s="227"/>
      <c r="CD96" s="227"/>
      <c r="CE96" s="227"/>
      <c r="CF96" s="227"/>
      <c r="CG96" s="494"/>
      <c r="CH96" s="494"/>
      <c r="CI96" s="494"/>
      <c r="CJ96" s="494"/>
      <c r="CK96" s="494"/>
      <c r="CL96" s="494"/>
      <c r="CM96" s="494"/>
      <c r="CN96" s="494"/>
      <c r="CO96" s="227"/>
    </row>
    <row r="97" spans="1:93" s="226" customFormat="1" x14ac:dyDescent="0.2">
      <c r="A97" s="1304" t="s">
        <v>282</v>
      </c>
      <c r="B97" s="317" t="s">
        <v>88</v>
      </c>
      <c r="C97" s="264">
        <f>SUM(D97:E97)</f>
        <v>0</v>
      </c>
      <c r="D97" s="264">
        <f t="shared" ref="D97:E99" si="9">SUM(F97+H97+J97+L97)</f>
        <v>0</v>
      </c>
      <c r="E97" s="264">
        <f t="shared" si="9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  <c r="BY97" s="227"/>
      <c r="BZ97" s="227"/>
      <c r="CA97" s="227"/>
      <c r="CB97" s="227"/>
      <c r="CC97" s="227"/>
      <c r="CD97" s="227"/>
      <c r="CE97" s="227"/>
      <c r="CF97" s="227"/>
      <c r="CG97" s="494"/>
      <c r="CH97" s="494"/>
      <c r="CI97" s="494"/>
      <c r="CJ97" s="494"/>
      <c r="CK97" s="494"/>
      <c r="CL97" s="494"/>
      <c r="CM97" s="494"/>
      <c r="CN97" s="494"/>
      <c r="CO97" s="227"/>
    </row>
    <row r="98" spans="1:93" s="226" customFormat="1" x14ac:dyDescent="0.2">
      <c r="A98" s="1305"/>
      <c r="B98" s="206" t="s">
        <v>89</v>
      </c>
      <c r="C98" s="269">
        <f>SUM(D98:E98)</f>
        <v>0</v>
      </c>
      <c r="D98" s="269">
        <f t="shared" si="9"/>
        <v>0</v>
      </c>
      <c r="E98" s="269">
        <f t="shared" si="9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  <c r="BY98" s="227"/>
      <c r="BZ98" s="227"/>
      <c r="CA98" s="227"/>
      <c r="CB98" s="227"/>
      <c r="CC98" s="227"/>
      <c r="CD98" s="227"/>
      <c r="CE98" s="227"/>
      <c r="CF98" s="227"/>
      <c r="CG98" s="494"/>
      <c r="CH98" s="494"/>
      <c r="CI98" s="494"/>
      <c r="CJ98" s="494"/>
      <c r="CK98" s="494"/>
      <c r="CL98" s="494"/>
      <c r="CM98" s="494"/>
      <c r="CN98" s="494"/>
      <c r="CO98" s="227"/>
    </row>
    <row r="99" spans="1:93" s="226" customFormat="1" x14ac:dyDescent="0.2">
      <c r="A99" s="1306"/>
      <c r="B99" s="213" t="s">
        <v>90</v>
      </c>
      <c r="C99" s="271">
        <f>SUM(D99:E99)</f>
        <v>0</v>
      </c>
      <c r="D99" s="271">
        <f t="shared" si="9"/>
        <v>0</v>
      </c>
      <c r="E99" s="271">
        <f t="shared" si="9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  <c r="BY99" s="227"/>
      <c r="BZ99" s="227"/>
      <c r="CA99" s="227"/>
      <c r="CB99" s="227"/>
      <c r="CC99" s="227"/>
      <c r="CD99" s="227"/>
      <c r="CE99" s="227"/>
      <c r="CF99" s="227"/>
      <c r="CG99" s="494"/>
      <c r="CH99" s="494"/>
      <c r="CI99" s="494"/>
      <c r="CJ99" s="494"/>
      <c r="CK99" s="494"/>
      <c r="CL99" s="494"/>
      <c r="CM99" s="494"/>
      <c r="CN99" s="494"/>
      <c r="CO99" s="227"/>
    </row>
    <row r="100" spans="1:93" s="226" customFormat="1" x14ac:dyDescent="0.2">
      <c r="A100" s="1303" t="s">
        <v>91</v>
      </c>
      <c r="B100" s="1303"/>
      <c r="C100" s="258">
        <f t="shared" ref="C100:M100" si="10">SUM(C97:C99)</f>
        <v>0</v>
      </c>
      <c r="D100" s="258">
        <f t="shared" si="10"/>
        <v>0</v>
      </c>
      <c r="E100" s="258">
        <f t="shared" si="10"/>
        <v>0</v>
      </c>
      <c r="F100" s="258">
        <f t="shared" si="10"/>
        <v>0</v>
      </c>
      <c r="G100" s="258">
        <f t="shared" si="10"/>
        <v>0</v>
      </c>
      <c r="H100" s="258">
        <f t="shared" si="10"/>
        <v>0</v>
      </c>
      <c r="I100" s="258">
        <f t="shared" si="10"/>
        <v>0</v>
      </c>
      <c r="J100" s="258">
        <f t="shared" si="10"/>
        <v>0</v>
      </c>
      <c r="K100" s="258">
        <f t="shared" si="10"/>
        <v>0</v>
      </c>
      <c r="L100" s="258">
        <f t="shared" si="10"/>
        <v>0</v>
      </c>
      <c r="M100" s="258">
        <f t="shared" si="10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  <c r="BY100" s="227"/>
      <c r="BZ100" s="227"/>
      <c r="CA100" s="227"/>
      <c r="CB100" s="227"/>
      <c r="CC100" s="227"/>
      <c r="CD100" s="227"/>
      <c r="CE100" s="227"/>
      <c r="CF100" s="227"/>
      <c r="CG100" s="494"/>
      <c r="CH100" s="494"/>
      <c r="CI100" s="494"/>
      <c r="CJ100" s="494"/>
      <c r="CK100" s="494"/>
      <c r="CL100" s="494"/>
      <c r="CM100" s="494"/>
      <c r="CN100" s="494"/>
      <c r="CO100" s="227"/>
    </row>
    <row r="101" spans="1:93" s="226" customFormat="1" x14ac:dyDescent="0.2">
      <c r="A101" s="1345" t="s">
        <v>239</v>
      </c>
      <c r="B101" s="207" t="s">
        <v>92</v>
      </c>
      <c r="C101" s="270">
        <f>SUM(D101:E101)</f>
        <v>0</v>
      </c>
      <c r="D101" s="270">
        <f t="shared" ref="D101:E104" si="11">SUM(F101+H101+J101+L101)</f>
        <v>0</v>
      </c>
      <c r="E101" s="270">
        <f t="shared" si="11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  <c r="BY101" s="227"/>
      <c r="BZ101" s="227"/>
      <c r="CA101" s="227"/>
      <c r="CB101" s="227"/>
      <c r="CC101" s="227"/>
      <c r="CD101" s="227"/>
      <c r="CE101" s="227"/>
      <c r="CF101" s="227"/>
      <c r="CG101" s="494"/>
      <c r="CH101" s="494"/>
      <c r="CI101" s="494"/>
      <c r="CJ101" s="494"/>
      <c r="CK101" s="494"/>
      <c r="CL101" s="494"/>
      <c r="CM101" s="494"/>
      <c r="CN101" s="494"/>
      <c r="CO101" s="227"/>
    </row>
    <row r="102" spans="1:93" s="226" customFormat="1" x14ac:dyDescent="0.2">
      <c r="A102" s="1346"/>
      <c r="B102" s="206" t="s">
        <v>93</v>
      </c>
      <c r="C102" s="269">
        <f>SUM(D102:E102)</f>
        <v>0</v>
      </c>
      <c r="D102" s="269">
        <f t="shared" si="11"/>
        <v>0</v>
      </c>
      <c r="E102" s="269">
        <f t="shared" si="11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  <c r="BY102" s="227"/>
      <c r="BZ102" s="227"/>
      <c r="CA102" s="227"/>
      <c r="CB102" s="227"/>
      <c r="CC102" s="227"/>
      <c r="CD102" s="227"/>
      <c r="CE102" s="227"/>
      <c r="CF102" s="227"/>
      <c r="CG102" s="494"/>
      <c r="CH102" s="494"/>
      <c r="CI102" s="494"/>
      <c r="CJ102" s="494"/>
      <c r="CK102" s="494"/>
      <c r="CL102" s="494"/>
      <c r="CM102" s="494"/>
      <c r="CN102" s="494"/>
      <c r="CO102" s="227"/>
    </row>
    <row r="103" spans="1:93" s="226" customFormat="1" x14ac:dyDescent="0.2">
      <c r="A103" s="1346"/>
      <c r="B103" s="206" t="s">
        <v>94</v>
      </c>
      <c r="C103" s="269">
        <f>SUM(D103:E103)</f>
        <v>0</v>
      </c>
      <c r="D103" s="269">
        <f t="shared" si="11"/>
        <v>0</v>
      </c>
      <c r="E103" s="269">
        <f t="shared" si="11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  <c r="BY103" s="227"/>
      <c r="BZ103" s="227"/>
      <c r="CA103" s="227"/>
      <c r="CB103" s="227"/>
      <c r="CC103" s="227"/>
      <c r="CD103" s="227"/>
      <c r="CE103" s="227"/>
      <c r="CF103" s="227"/>
      <c r="CG103" s="494"/>
      <c r="CH103" s="494"/>
      <c r="CI103" s="494"/>
      <c r="CJ103" s="494"/>
      <c r="CK103" s="494"/>
      <c r="CL103" s="494"/>
      <c r="CM103" s="494"/>
      <c r="CN103" s="494"/>
      <c r="CO103" s="227"/>
    </row>
    <row r="104" spans="1:93" s="226" customFormat="1" x14ac:dyDescent="0.2">
      <c r="A104" s="1347"/>
      <c r="B104" s="319" t="s">
        <v>95</v>
      </c>
      <c r="C104" s="271">
        <f>SUM(D104:E104)</f>
        <v>0</v>
      </c>
      <c r="D104" s="271">
        <f t="shared" si="11"/>
        <v>0</v>
      </c>
      <c r="E104" s="271">
        <f t="shared" si="11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  <c r="BY104" s="227"/>
      <c r="BZ104" s="227"/>
      <c r="CA104" s="227"/>
      <c r="CB104" s="227"/>
      <c r="CC104" s="227"/>
      <c r="CD104" s="227"/>
      <c r="CE104" s="227"/>
      <c r="CF104" s="227"/>
      <c r="CG104" s="494"/>
      <c r="CH104" s="494"/>
      <c r="CI104" s="494"/>
      <c r="CJ104" s="494"/>
      <c r="CK104" s="494"/>
      <c r="CL104" s="494"/>
      <c r="CM104" s="494"/>
      <c r="CN104" s="494"/>
      <c r="CO104" s="227"/>
    </row>
    <row r="105" spans="1:93" s="226" customFormat="1" x14ac:dyDescent="0.2">
      <c r="A105" s="1303" t="s">
        <v>91</v>
      </c>
      <c r="B105" s="1303"/>
      <c r="C105" s="258">
        <f t="shared" ref="C105:M105" si="12">SUM(C101:C104)</f>
        <v>0</v>
      </c>
      <c r="D105" s="258">
        <f t="shared" si="12"/>
        <v>0</v>
      </c>
      <c r="E105" s="258">
        <f t="shared" si="12"/>
        <v>0</v>
      </c>
      <c r="F105" s="258">
        <f t="shared" si="12"/>
        <v>0</v>
      </c>
      <c r="G105" s="258">
        <f t="shared" si="12"/>
        <v>0</v>
      </c>
      <c r="H105" s="258">
        <f t="shared" si="12"/>
        <v>0</v>
      </c>
      <c r="I105" s="258">
        <f t="shared" si="12"/>
        <v>0</v>
      </c>
      <c r="J105" s="258">
        <f t="shared" si="12"/>
        <v>0</v>
      </c>
      <c r="K105" s="258">
        <f t="shared" si="12"/>
        <v>0</v>
      </c>
      <c r="L105" s="258">
        <f t="shared" si="12"/>
        <v>0</v>
      </c>
      <c r="M105" s="258">
        <f t="shared" si="12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  <c r="BY105" s="227"/>
      <c r="BZ105" s="227"/>
      <c r="CA105" s="227"/>
      <c r="CB105" s="227"/>
      <c r="CC105" s="227"/>
      <c r="CD105" s="227"/>
      <c r="CE105" s="227"/>
      <c r="CF105" s="227"/>
      <c r="CG105" s="494"/>
      <c r="CH105" s="494"/>
      <c r="CI105" s="494"/>
      <c r="CJ105" s="494"/>
      <c r="CK105" s="494"/>
      <c r="CL105" s="494"/>
      <c r="CM105" s="494"/>
      <c r="CN105" s="494"/>
      <c r="CO105" s="227"/>
    </row>
    <row r="106" spans="1:93" s="226" customFormat="1" x14ac:dyDescent="0.2">
      <c r="A106" s="1348" t="s">
        <v>96</v>
      </c>
      <c r="B106" s="1348"/>
      <c r="C106" s="281">
        <f t="shared" ref="C106:M106" si="13">SUM(C100+C105)</f>
        <v>0</v>
      </c>
      <c r="D106" s="281">
        <f t="shared" si="13"/>
        <v>0</v>
      </c>
      <c r="E106" s="281">
        <f t="shared" si="13"/>
        <v>0</v>
      </c>
      <c r="F106" s="281">
        <f t="shared" si="13"/>
        <v>0</v>
      </c>
      <c r="G106" s="281">
        <f t="shared" si="13"/>
        <v>0</v>
      </c>
      <c r="H106" s="281">
        <f t="shared" si="13"/>
        <v>0</v>
      </c>
      <c r="I106" s="281">
        <f t="shared" si="13"/>
        <v>0</v>
      </c>
      <c r="J106" s="281">
        <f t="shared" si="13"/>
        <v>0</v>
      </c>
      <c r="K106" s="281">
        <f t="shared" si="13"/>
        <v>0</v>
      </c>
      <c r="L106" s="281">
        <f t="shared" si="13"/>
        <v>0</v>
      </c>
      <c r="M106" s="281">
        <f t="shared" si="13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  <c r="BY106" s="227"/>
      <c r="BZ106" s="227"/>
      <c r="CA106" s="227"/>
      <c r="CB106" s="227"/>
      <c r="CC106" s="227"/>
      <c r="CD106" s="227"/>
      <c r="CE106" s="227"/>
      <c r="CF106" s="227"/>
      <c r="CG106" s="494"/>
      <c r="CH106" s="494"/>
      <c r="CI106" s="494"/>
      <c r="CJ106" s="494"/>
      <c r="CK106" s="494"/>
      <c r="CL106" s="494"/>
      <c r="CM106" s="494"/>
      <c r="CN106" s="494"/>
      <c r="CO106" s="227"/>
    </row>
    <row r="107" spans="1:93" s="226" customFormat="1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  <c r="BY107" s="227"/>
      <c r="BZ107" s="227"/>
      <c r="CA107" s="227"/>
      <c r="CB107" s="227"/>
      <c r="CC107" s="227"/>
      <c r="CD107" s="227"/>
      <c r="CE107" s="227"/>
      <c r="CF107" s="227"/>
      <c r="CG107" s="494"/>
      <c r="CH107" s="494"/>
      <c r="CI107" s="494"/>
      <c r="CJ107" s="494"/>
      <c r="CK107" s="494"/>
      <c r="CL107" s="494"/>
      <c r="CM107" s="494"/>
      <c r="CN107" s="494"/>
      <c r="CO107" s="227"/>
    </row>
    <row r="108" spans="1:93" s="226" customFormat="1" ht="14.25" customHeight="1" x14ac:dyDescent="0.2">
      <c r="A108" s="1270" t="s">
        <v>3</v>
      </c>
      <c r="B108" s="1167"/>
      <c r="C108" s="1171" t="s">
        <v>33</v>
      </c>
      <c r="D108" s="1188"/>
      <c r="E108" s="1172"/>
      <c r="F108" s="1171" t="s">
        <v>67</v>
      </c>
      <c r="G108" s="1172"/>
      <c r="H108" s="1171" t="s">
        <v>68</v>
      </c>
      <c r="I108" s="1172"/>
      <c r="J108" s="1171" t="s">
        <v>69</v>
      </c>
      <c r="K108" s="1172"/>
      <c r="L108" s="1171" t="s">
        <v>70</v>
      </c>
      <c r="M108" s="1188"/>
      <c r="N108" s="1315" t="s">
        <v>230</v>
      </c>
      <c r="O108" s="1188"/>
      <c r="P108" s="1172"/>
      <c r="Q108" s="1316"/>
      <c r="R108" s="1317"/>
      <c r="S108" s="1318"/>
      <c r="T108" s="1318"/>
      <c r="U108" s="1318"/>
      <c r="V108" s="1318"/>
      <c r="W108" s="1318"/>
      <c r="X108" s="1318"/>
      <c r="Y108" s="1318"/>
      <c r="Z108" s="1318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  <c r="BY108" s="227"/>
      <c r="BZ108" s="227"/>
      <c r="CA108" s="227"/>
      <c r="CB108" s="227"/>
      <c r="CC108" s="227"/>
      <c r="CD108" s="227"/>
      <c r="CE108" s="227"/>
      <c r="CF108" s="227"/>
      <c r="CG108" s="494"/>
      <c r="CH108" s="494"/>
      <c r="CI108" s="494"/>
      <c r="CJ108" s="494"/>
      <c r="CK108" s="494"/>
      <c r="CL108" s="494"/>
      <c r="CM108" s="494"/>
      <c r="CN108" s="494"/>
      <c r="CO108" s="227"/>
    </row>
    <row r="109" spans="1:93" s="226" customFormat="1" ht="21" x14ac:dyDescent="0.2">
      <c r="A109" s="1152"/>
      <c r="B109" s="1169"/>
      <c r="C109" s="210" t="s">
        <v>149</v>
      </c>
      <c r="D109" s="210" t="s">
        <v>30</v>
      </c>
      <c r="E109" s="210" t="s">
        <v>48</v>
      </c>
      <c r="F109" s="210" t="s">
        <v>30</v>
      </c>
      <c r="G109" s="210" t="s">
        <v>48</v>
      </c>
      <c r="H109" s="210" t="s">
        <v>30</v>
      </c>
      <c r="I109" s="210" t="s">
        <v>48</v>
      </c>
      <c r="J109" s="210" t="s">
        <v>30</v>
      </c>
      <c r="K109" s="210" t="s">
        <v>48</v>
      </c>
      <c r="L109" s="210" t="s">
        <v>30</v>
      </c>
      <c r="M109" s="216" t="s">
        <v>48</v>
      </c>
      <c r="N109" s="323" t="s">
        <v>231</v>
      </c>
      <c r="O109" s="196" t="s">
        <v>232</v>
      </c>
      <c r="P109" s="203" t="s">
        <v>233</v>
      </c>
      <c r="Q109" s="324"/>
      <c r="R109" s="325"/>
      <c r="S109" s="325"/>
      <c r="T109" s="325"/>
      <c r="U109" s="325"/>
      <c r="V109" s="325"/>
      <c r="W109" s="325"/>
      <c r="X109" s="325"/>
      <c r="Y109" s="325"/>
      <c r="Z109" s="32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  <c r="BY109" s="227"/>
      <c r="BZ109" s="227"/>
      <c r="CA109" s="227"/>
      <c r="CB109" s="227"/>
      <c r="CC109" s="227"/>
      <c r="CD109" s="227"/>
      <c r="CE109" s="227"/>
      <c r="CF109" s="227"/>
      <c r="CG109" s="494"/>
      <c r="CH109" s="494"/>
      <c r="CI109" s="494"/>
      <c r="CJ109" s="494"/>
      <c r="CK109" s="494"/>
      <c r="CL109" s="494"/>
      <c r="CM109" s="494"/>
      <c r="CN109" s="494"/>
      <c r="CO109" s="227"/>
    </row>
    <row r="110" spans="1:93" s="226" customFormat="1" x14ac:dyDescent="0.2">
      <c r="A110" s="1304" t="s">
        <v>282</v>
      </c>
      <c r="B110" s="317" t="s">
        <v>88</v>
      </c>
      <c r="C110" s="326">
        <f>SUM(D110:E110)</f>
        <v>0</v>
      </c>
      <c r="D110" s="327">
        <f t="shared" ref="D110:E112" si="14">SUM(F110+H110+J110+L110)</f>
        <v>0</v>
      </c>
      <c r="E110" s="327">
        <f t="shared" si="14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  <c r="BY110" s="227"/>
      <c r="BZ110" s="227"/>
      <c r="CA110" s="227"/>
      <c r="CB110" s="227"/>
      <c r="CC110" s="227"/>
      <c r="CD110" s="227"/>
      <c r="CE110" s="227"/>
      <c r="CF110" s="227"/>
      <c r="CG110" s="494"/>
      <c r="CH110" s="494"/>
      <c r="CI110" s="494"/>
      <c r="CJ110" s="494"/>
      <c r="CK110" s="494"/>
      <c r="CL110" s="494"/>
      <c r="CM110" s="494"/>
      <c r="CN110" s="494"/>
      <c r="CO110" s="227"/>
    </row>
    <row r="111" spans="1:93" s="226" customFormat="1" x14ac:dyDescent="0.2">
      <c r="A111" s="1305"/>
      <c r="B111" s="206" t="s">
        <v>89</v>
      </c>
      <c r="C111" s="330">
        <f>SUM(D111:E111)</f>
        <v>0</v>
      </c>
      <c r="D111" s="330">
        <f t="shared" si="14"/>
        <v>0</v>
      </c>
      <c r="E111" s="330">
        <f t="shared" si="14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  <c r="BY111" s="227"/>
      <c r="BZ111" s="227"/>
      <c r="CA111" s="227"/>
      <c r="CB111" s="227"/>
      <c r="CC111" s="227"/>
      <c r="CD111" s="227"/>
      <c r="CE111" s="227"/>
      <c r="CF111" s="227"/>
      <c r="CG111" s="494"/>
      <c r="CH111" s="494"/>
      <c r="CI111" s="494"/>
      <c r="CJ111" s="494"/>
      <c r="CK111" s="494"/>
      <c r="CL111" s="494"/>
      <c r="CM111" s="494"/>
      <c r="CN111" s="494"/>
      <c r="CO111" s="227"/>
    </row>
    <row r="112" spans="1:93" s="226" customFormat="1" x14ac:dyDescent="0.2">
      <c r="A112" s="1306"/>
      <c r="B112" s="213" t="s">
        <v>90</v>
      </c>
      <c r="C112" s="334">
        <f>SUM(D112:E112)</f>
        <v>0</v>
      </c>
      <c r="D112" s="334">
        <f t="shared" si="14"/>
        <v>0</v>
      </c>
      <c r="E112" s="334">
        <f t="shared" si="14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  <c r="BY112" s="227"/>
      <c r="BZ112" s="227"/>
      <c r="CA112" s="227"/>
      <c r="CB112" s="227"/>
      <c r="CC112" s="227"/>
      <c r="CD112" s="227"/>
      <c r="CE112" s="227"/>
      <c r="CF112" s="227"/>
      <c r="CG112" s="494"/>
      <c r="CH112" s="494"/>
      <c r="CI112" s="494"/>
      <c r="CJ112" s="494"/>
      <c r="CK112" s="494"/>
      <c r="CL112" s="494"/>
      <c r="CM112" s="494"/>
      <c r="CN112" s="494"/>
      <c r="CO112" s="227"/>
    </row>
    <row r="113" spans="1:5464" s="226" customFormat="1" x14ac:dyDescent="0.2">
      <c r="A113" s="1303" t="s">
        <v>91</v>
      </c>
      <c r="B113" s="1303"/>
      <c r="C113" s="336">
        <f t="shared" ref="C113:P113" si="15">SUM(C110:C112)</f>
        <v>0</v>
      </c>
      <c r="D113" s="336">
        <f t="shared" si="15"/>
        <v>0</v>
      </c>
      <c r="E113" s="336">
        <f t="shared" si="15"/>
        <v>0</v>
      </c>
      <c r="F113" s="336">
        <f t="shared" si="15"/>
        <v>0</v>
      </c>
      <c r="G113" s="336">
        <f t="shared" si="15"/>
        <v>0</v>
      </c>
      <c r="H113" s="336">
        <f t="shared" si="15"/>
        <v>0</v>
      </c>
      <c r="I113" s="336">
        <f t="shared" si="15"/>
        <v>0</v>
      </c>
      <c r="J113" s="336">
        <f t="shared" si="15"/>
        <v>0</v>
      </c>
      <c r="K113" s="336">
        <f t="shared" si="15"/>
        <v>0</v>
      </c>
      <c r="L113" s="336">
        <f t="shared" si="15"/>
        <v>0</v>
      </c>
      <c r="M113" s="337">
        <f t="shared" si="15"/>
        <v>0</v>
      </c>
      <c r="N113" s="338">
        <f t="shared" si="15"/>
        <v>0</v>
      </c>
      <c r="O113" s="337">
        <f t="shared" si="15"/>
        <v>0</v>
      </c>
      <c r="P113" s="336">
        <f t="shared" si="15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BY113" s="227"/>
      <c r="BZ113" s="227"/>
      <c r="CA113" s="227"/>
      <c r="CB113" s="227"/>
      <c r="CC113" s="227"/>
      <c r="CD113" s="227"/>
      <c r="CE113" s="227"/>
      <c r="CF113" s="227"/>
      <c r="CG113" s="494">
        <v>0</v>
      </c>
      <c r="CH113" s="494"/>
      <c r="CI113" s="494"/>
      <c r="CJ113" s="494"/>
      <c r="CK113" s="494"/>
      <c r="CL113" s="494"/>
      <c r="CM113" s="494"/>
      <c r="CN113" s="494"/>
      <c r="CO113" s="227"/>
    </row>
    <row r="114" spans="1:5464" s="226" customFormat="1" x14ac:dyDescent="0.2">
      <c r="A114" s="1345" t="s">
        <v>239</v>
      </c>
      <c r="B114" s="207" t="s">
        <v>92</v>
      </c>
      <c r="C114" s="340">
        <f>SUM(D114:E114)</f>
        <v>0</v>
      </c>
      <c r="D114" s="340">
        <f t="shared" ref="D114:E117" si="16">SUM(F114+H114+J114+L114)</f>
        <v>0</v>
      </c>
      <c r="E114" s="340">
        <f t="shared" si="16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  <c r="BY114" s="227"/>
      <c r="BZ114" s="227"/>
      <c r="CA114" s="227"/>
      <c r="CB114" s="227"/>
      <c r="CC114" s="227"/>
      <c r="CD114" s="227"/>
      <c r="CE114" s="227"/>
      <c r="CF114" s="227"/>
      <c r="CG114" s="494"/>
      <c r="CH114" s="494"/>
      <c r="CI114" s="494"/>
      <c r="CJ114" s="494"/>
      <c r="CK114" s="494"/>
      <c r="CL114" s="494"/>
      <c r="CM114" s="494"/>
      <c r="CN114" s="494"/>
      <c r="CO114" s="227"/>
    </row>
    <row r="115" spans="1:5464" s="226" customFormat="1" x14ac:dyDescent="0.2">
      <c r="A115" s="1346"/>
      <c r="B115" s="206" t="s">
        <v>93</v>
      </c>
      <c r="C115" s="330">
        <f>SUM(D115:E115)</f>
        <v>0</v>
      </c>
      <c r="D115" s="330">
        <f t="shared" si="16"/>
        <v>0</v>
      </c>
      <c r="E115" s="330">
        <f t="shared" si="16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  <c r="BY115" s="227"/>
      <c r="BZ115" s="227"/>
      <c r="CA115" s="227"/>
      <c r="CB115" s="227"/>
      <c r="CC115" s="227"/>
      <c r="CD115" s="227"/>
      <c r="CE115" s="227"/>
      <c r="CF115" s="227"/>
      <c r="CG115" s="494"/>
      <c r="CH115" s="494"/>
      <c r="CI115" s="494"/>
      <c r="CJ115" s="494"/>
      <c r="CK115" s="494"/>
      <c r="CL115" s="494"/>
      <c r="CM115" s="494"/>
      <c r="CN115" s="494"/>
      <c r="CO115" s="227"/>
    </row>
    <row r="116" spans="1:5464" s="226" customFormat="1" x14ac:dyDescent="0.2">
      <c r="A116" s="1346"/>
      <c r="B116" s="206" t="s">
        <v>94</v>
      </c>
      <c r="C116" s="330">
        <f>SUM(D116:E116)</f>
        <v>0</v>
      </c>
      <c r="D116" s="330">
        <f t="shared" si="16"/>
        <v>0</v>
      </c>
      <c r="E116" s="330">
        <f t="shared" si="16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  <c r="BY116" s="227"/>
      <c r="BZ116" s="227"/>
      <c r="CA116" s="227"/>
      <c r="CB116" s="227"/>
      <c r="CC116" s="227"/>
      <c r="CD116" s="227"/>
      <c r="CE116" s="227"/>
      <c r="CF116" s="227"/>
      <c r="CG116" s="494"/>
      <c r="CH116" s="494"/>
      <c r="CI116" s="494"/>
      <c r="CJ116" s="494"/>
      <c r="CK116" s="494"/>
      <c r="CL116" s="494"/>
      <c r="CM116" s="494"/>
      <c r="CN116" s="494"/>
      <c r="CO116" s="227"/>
    </row>
    <row r="117" spans="1:5464" s="226" customFormat="1" x14ac:dyDescent="0.2">
      <c r="A117" s="1347"/>
      <c r="B117" s="319" t="s">
        <v>95</v>
      </c>
      <c r="C117" s="334">
        <f>SUM(D117:E117)</f>
        <v>0</v>
      </c>
      <c r="D117" s="334">
        <f t="shared" si="16"/>
        <v>0</v>
      </c>
      <c r="E117" s="334">
        <f t="shared" si="16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  <c r="BY117" s="227"/>
      <c r="BZ117" s="227"/>
      <c r="CA117" s="227"/>
      <c r="CB117" s="227"/>
      <c r="CC117" s="227"/>
      <c r="CD117" s="227"/>
      <c r="CE117" s="227"/>
      <c r="CF117" s="227"/>
      <c r="CG117" s="494"/>
      <c r="CH117" s="494"/>
      <c r="CI117" s="494"/>
      <c r="CJ117" s="494"/>
      <c r="CK117" s="494"/>
      <c r="CL117" s="494"/>
      <c r="CM117" s="494"/>
      <c r="CN117" s="494"/>
      <c r="CO117" s="227"/>
    </row>
    <row r="118" spans="1:5464" s="226" customFormat="1" x14ac:dyDescent="0.2">
      <c r="A118" s="1303" t="s">
        <v>91</v>
      </c>
      <c r="B118" s="1303"/>
      <c r="C118" s="336">
        <f t="shared" ref="C118:P118" si="17">SUM(C114:C117)</f>
        <v>0</v>
      </c>
      <c r="D118" s="336">
        <f t="shared" si="17"/>
        <v>0</v>
      </c>
      <c r="E118" s="336">
        <f t="shared" si="17"/>
        <v>0</v>
      </c>
      <c r="F118" s="336">
        <f t="shared" si="17"/>
        <v>0</v>
      </c>
      <c r="G118" s="336">
        <f t="shared" si="17"/>
        <v>0</v>
      </c>
      <c r="H118" s="336">
        <f t="shared" si="17"/>
        <v>0</v>
      </c>
      <c r="I118" s="336">
        <f t="shared" si="17"/>
        <v>0</v>
      </c>
      <c r="J118" s="336">
        <f t="shared" si="17"/>
        <v>0</v>
      </c>
      <c r="K118" s="336">
        <f t="shared" si="17"/>
        <v>0</v>
      </c>
      <c r="L118" s="336">
        <f t="shared" si="17"/>
        <v>0</v>
      </c>
      <c r="M118" s="337">
        <f t="shared" si="17"/>
        <v>0</v>
      </c>
      <c r="N118" s="338">
        <f t="shared" si="17"/>
        <v>0</v>
      </c>
      <c r="O118" s="337">
        <f t="shared" si="17"/>
        <v>0</v>
      </c>
      <c r="P118" s="336">
        <f t="shared" si="17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BY118" s="227"/>
      <c r="BZ118" s="227"/>
      <c r="CA118" s="227"/>
      <c r="CB118" s="227"/>
      <c r="CC118" s="227"/>
      <c r="CD118" s="227"/>
      <c r="CE118" s="227"/>
      <c r="CF118" s="227"/>
      <c r="CG118" s="494">
        <v>0</v>
      </c>
      <c r="CH118" s="494"/>
      <c r="CI118" s="494"/>
      <c r="CJ118" s="494"/>
      <c r="CK118" s="494"/>
      <c r="CL118" s="494"/>
      <c r="CM118" s="494"/>
      <c r="CN118" s="494"/>
      <c r="CO118" s="227"/>
    </row>
    <row r="119" spans="1:5464" s="226" customFormat="1" x14ac:dyDescent="0.2">
      <c r="A119" s="1348" t="s">
        <v>96</v>
      </c>
      <c r="B119" s="1348"/>
      <c r="C119" s="342">
        <f t="shared" ref="C119:P119" si="18">SUM(C113+C118)</f>
        <v>0</v>
      </c>
      <c r="D119" s="342">
        <f t="shared" si="18"/>
        <v>0</v>
      </c>
      <c r="E119" s="342">
        <f t="shared" si="18"/>
        <v>0</v>
      </c>
      <c r="F119" s="342">
        <f t="shared" si="18"/>
        <v>0</v>
      </c>
      <c r="G119" s="342">
        <f t="shared" si="18"/>
        <v>0</v>
      </c>
      <c r="H119" s="342">
        <f t="shared" si="18"/>
        <v>0</v>
      </c>
      <c r="I119" s="342">
        <f t="shared" si="18"/>
        <v>0</v>
      </c>
      <c r="J119" s="342">
        <f t="shared" si="18"/>
        <v>0</v>
      </c>
      <c r="K119" s="342">
        <f t="shared" si="18"/>
        <v>0</v>
      </c>
      <c r="L119" s="342">
        <f t="shared" si="18"/>
        <v>0</v>
      </c>
      <c r="M119" s="343">
        <f t="shared" si="18"/>
        <v>0</v>
      </c>
      <c r="N119" s="344">
        <f t="shared" si="18"/>
        <v>0</v>
      </c>
      <c r="O119" s="343">
        <f t="shared" si="18"/>
        <v>0</v>
      </c>
      <c r="P119" s="342">
        <f t="shared" si="18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  <c r="BY119" s="227"/>
      <c r="BZ119" s="227"/>
      <c r="CA119" s="227"/>
      <c r="CB119" s="227"/>
      <c r="CC119" s="227"/>
      <c r="CD119" s="227"/>
      <c r="CE119" s="227"/>
      <c r="CF119" s="227"/>
      <c r="CG119" s="494"/>
      <c r="CH119" s="494"/>
      <c r="CI119" s="494"/>
      <c r="CJ119" s="494"/>
      <c r="CK119" s="494"/>
      <c r="CL119" s="494"/>
      <c r="CM119" s="494"/>
      <c r="CN119" s="494"/>
      <c r="CO119" s="227"/>
    </row>
    <row r="120" spans="1:5464" s="226" customFormat="1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  <c r="BY120" s="227"/>
      <c r="BZ120" s="227"/>
      <c r="CA120" s="227"/>
      <c r="CB120" s="227"/>
      <c r="CC120" s="227"/>
      <c r="CD120" s="227"/>
      <c r="CE120" s="227"/>
      <c r="CF120" s="227"/>
      <c r="CG120" s="494"/>
      <c r="CH120" s="494"/>
      <c r="CI120" s="494"/>
      <c r="CJ120" s="494"/>
      <c r="CK120" s="494"/>
      <c r="CL120" s="494"/>
      <c r="CM120" s="494"/>
      <c r="CN120" s="494"/>
      <c r="CO120" s="227"/>
    </row>
    <row r="121" spans="1:5464" s="226" customFormat="1" ht="14.25" customHeight="1" x14ac:dyDescent="0.2">
      <c r="A121" s="1270" t="s">
        <v>3</v>
      </c>
      <c r="B121" s="1167"/>
      <c r="C121" s="1188" t="s">
        <v>33</v>
      </c>
      <c r="D121" s="1188"/>
      <c r="E121" s="1172"/>
      <c r="F121" s="1171" t="s">
        <v>66</v>
      </c>
      <c r="G121" s="1172"/>
      <c r="H121" s="1171" t="s">
        <v>67</v>
      </c>
      <c r="I121" s="1172"/>
      <c r="J121" s="1171" t="s">
        <v>68</v>
      </c>
      <c r="K121" s="1172"/>
      <c r="L121" s="1171" t="s">
        <v>69</v>
      </c>
      <c r="M121" s="1172"/>
      <c r="N121" s="1171" t="s">
        <v>70</v>
      </c>
      <c r="O121" s="1172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  <c r="BY121" s="227"/>
      <c r="BZ121" s="227"/>
      <c r="CA121" s="227"/>
      <c r="CB121" s="227"/>
      <c r="CC121" s="227"/>
      <c r="CD121" s="227"/>
      <c r="CE121" s="227"/>
      <c r="CF121" s="227"/>
      <c r="CG121" s="494"/>
      <c r="CH121" s="494"/>
      <c r="CI121" s="494"/>
      <c r="CJ121" s="494"/>
      <c r="CK121" s="494"/>
      <c r="CL121" s="494"/>
      <c r="CM121" s="494"/>
      <c r="CN121" s="494"/>
      <c r="CO121" s="227"/>
    </row>
    <row r="122" spans="1:5464" s="226" customFormat="1" ht="19.5" customHeight="1" x14ac:dyDescent="0.2">
      <c r="A122" s="1152"/>
      <c r="B122" s="1169"/>
      <c r="C122" s="210" t="s">
        <v>149</v>
      </c>
      <c r="D122" s="210" t="s">
        <v>30</v>
      </c>
      <c r="E122" s="217" t="s">
        <v>48</v>
      </c>
      <c r="F122" s="14" t="s">
        <v>30</v>
      </c>
      <c r="G122" s="217" t="s">
        <v>48</v>
      </c>
      <c r="H122" s="14" t="s">
        <v>30</v>
      </c>
      <c r="I122" s="217" t="s">
        <v>48</v>
      </c>
      <c r="J122" s="14" t="s">
        <v>30</v>
      </c>
      <c r="K122" s="217" t="s">
        <v>48</v>
      </c>
      <c r="L122" s="14" t="s">
        <v>30</v>
      </c>
      <c r="M122" s="217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  <c r="BY122" s="227"/>
      <c r="BZ122" s="227"/>
      <c r="CA122" s="227"/>
      <c r="CB122" s="227"/>
      <c r="CC122" s="227"/>
      <c r="CD122" s="227"/>
      <c r="CE122" s="227"/>
      <c r="CF122" s="227"/>
      <c r="CG122" s="494"/>
      <c r="CH122" s="494"/>
      <c r="CI122" s="494"/>
      <c r="CJ122" s="494"/>
      <c r="CK122" s="494"/>
      <c r="CL122" s="494"/>
      <c r="CM122" s="494"/>
      <c r="CN122" s="494"/>
      <c r="CO122" s="227"/>
    </row>
    <row r="123" spans="1:5464" s="226" customFormat="1" x14ac:dyDescent="0.2">
      <c r="A123" s="1355" t="s">
        <v>242</v>
      </c>
      <c r="B123" s="346" t="s">
        <v>88</v>
      </c>
      <c r="C123" s="347">
        <f>SUM(D123+E123)</f>
        <v>0</v>
      </c>
      <c r="D123" s="347">
        <f>SUM(F123+H123+J123+L123+N123)</f>
        <v>0</v>
      </c>
      <c r="E123" s="348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  <c r="BY123" s="227"/>
      <c r="BZ123" s="227"/>
      <c r="CA123" s="227"/>
      <c r="CB123" s="227"/>
      <c r="CC123" s="227"/>
      <c r="CD123" s="227"/>
      <c r="CE123" s="227"/>
      <c r="CF123" s="227"/>
      <c r="CG123" s="494"/>
      <c r="CH123" s="494"/>
      <c r="CI123" s="494"/>
      <c r="CJ123" s="494"/>
      <c r="CK123" s="494"/>
      <c r="CL123" s="494"/>
      <c r="CM123" s="494"/>
      <c r="CN123" s="494"/>
      <c r="CO123" s="227"/>
    </row>
    <row r="124" spans="1:5464" s="226" customFormat="1" x14ac:dyDescent="0.2">
      <c r="A124" s="1356"/>
      <c r="B124" s="350" t="s">
        <v>89</v>
      </c>
      <c r="C124" s="351">
        <f>SUM(D124+E124)</f>
        <v>0</v>
      </c>
      <c r="D124" s="351">
        <f>SUM(H124+J124+L124+N124)</f>
        <v>0</v>
      </c>
      <c r="E124" s="352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  <c r="BY124" s="227"/>
      <c r="BZ124" s="227"/>
      <c r="CA124" s="227"/>
      <c r="CB124" s="227"/>
      <c r="CC124" s="227"/>
      <c r="CD124" s="227"/>
      <c r="CE124" s="227"/>
      <c r="CF124" s="227"/>
      <c r="CG124" s="494"/>
      <c r="CH124" s="494"/>
      <c r="CI124" s="494"/>
      <c r="CJ124" s="494"/>
      <c r="CK124" s="494"/>
      <c r="CL124" s="494"/>
      <c r="CM124" s="494"/>
      <c r="CN124" s="494"/>
      <c r="CO124" s="227"/>
    </row>
    <row r="125" spans="1:5464" s="226" customFormat="1" x14ac:dyDescent="0.2">
      <c r="A125" s="1356"/>
      <c r="B125" s="356" t="s">
        <v>90</v>
      </c>
      <c r="C125" s="357">
        <f>SUM(D125+E125)</f>
        <v>0</v>
      </c>
      <c r="D125" s="357">
        <f>SUM(H125+J125+L125+N125)</f>
        <v>0</v>
      </c>
      <c r="E125" s="358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  <c r="BY125" s="227"/>
      <c r="BZ125" s="227"/>
      <c r="CA125" s="227"/>
      <c r="CB125" s="227"/>
      <c r="CC125" s="227"/>
      <c r="CD125" s="227"/>
      <c r="CE125" s="227"/>
      <c r="CF125" s="227"/>
      <c r="CG125" s="494"/>
      <c r="CH125" s="494"/>
      <c r="CI125" s="494"/>
      <c r="CJ125" s="494"/>
      <c r="CK125" s="494"/>
      <c r="CL125" s="494"/>
      <c r="CM125" s="494"/>
      <c r="CN125" s="494"/>
      <c r="CO125" s="227"/>
    </row>
    <row r="126" spans="1:5464" s="374" customFormat="1" ht="15" thickBot="1" x14ac:dyDescent="0.25">
      <c r="A126" s="1357"/>
      <c r="B126" s="363" t="s">
        <v>243</v>
      </c>
      <c r="C126" s="364">
        <f t="shared" ref="C126:O126" si="19">SUM(C123:C125)</f>
        <v>0</v>
      </c>
      <c r="D126" s="364">
        <f t="shared" si="19"/>
        <v>0</v>
      </c>
      <c r="E126" s="365">
        <f t="shared" si="19"/>
        <v>0</v>
      </c>
      <c r="F126" s="366">
        <f t="shared" si="19"/>
        <v>0</v>
      </c>
      <c r="G126" s="367">
        <f t="shared" si="19"/>
        <v>0</v>
      </c>
      <c r="H126" s="366">
        <f t="shared" si="19"/>
        <v>0</v>
      </c>
      <c r="I126" s="367">
        <f t="shared" si="19"/>
        <v>0</v>
      </c>
      <c r="J126" s="366">
        <f t="shared" si="19"/>
        <v>0</v>
      </c>
      <c r="K126" s="367">
        <f t="shared" si="19"/>
        <v>0</v>
      </c>
      <c r="L126" s="366">
        <f t="shared" si="19"/>
        <v>0</v>
      </c>
      <c r="M126" s="367">
        <f t="shared" si="19"/>
        <v>0</v>
      </c>
      <c r="N126" s="368">
        <f t="shared" si="19"/>
        <v>0</v>
      </c>
      <c r="O126" s="369">
        <f t="shared" si="19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495"/>
      <c r="CH126" s="495"/>
      <c r="CI126" s="495"/>
      <c r="CJ126" s="495"/>
      <c r="CK126" s="495"/>
      <c r="CL126" s="495"/>
      <c r="CM126" s="495"/>
      <c r="CN126" s="495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358" t="s">
        <v>244</v>
      </c>
      <c r="B127" s="375" t="s">
        <v>245</v>
      </c>
      <c r="C127" s="376">
        <f>SUM(D127+E127)</f>
        <v>0</v>
      </c>
      <c r="D127" s="376">
        <f t="shared" ref="D127:E130" si="20">SUM(F127+H127+J127+L127+N127)</f>
        <v>0</v>
      </c>
      <c r="E127" s="377">
        <f t="shared" si="20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495"/>
      <c r="CH127" s="495"/>
      <c r="CI127" s="495"/>
      <c r="CJ127" s="495"/>
      <c r="CK127" s="495"/>
      <c r="CL127" s="495"/>
      <c r="CM127" s="495"/>
      <c r="CN127" s="495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s="226" customFormat="1" x14ac:dyDescent="0.2">
      <c r="A128" s="1356"/>
      <c r="B128" s="207" t="s">
        <v>78</v>
      </c>
      <c r="C128" s="381">
        <f>SUM(D128+E128)</f>
        <v>0</v>
      </c>
      <c r="D128" s="340">
        <f t="shared" si="20"/>
        <v>0</v>
      </c>
      <c r="E128" s="382">
        <f t="shared" si="20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BY128" s="227"/>
      <c r="BZ128" s="227"/>
      <c r="CA128" s="227"/>
      <c r="CB128" s="227"/>
      <c r="CC128" s="227"/>
      <c r="CD128" s="227"/>
      <c r="CE128" s="227"/>
      <c r="CF128" s="227"/>
      <c r="CG128" s="494"/>
      <c r="CH128" s="494"/>
      <c r="CI128" s="494"/>
      <c r="CJ128" s="494"/>
      <c r="CK128" s="494"/>
      <c r="CL128" s="494"/>
      <c r="CM128" s="494"/>
      <c r="CN128" s="494"/>
      <c r="CO128" s="227"/>
    </row>
    <row r="129" spans="1:93" s="226" customFormat="1" x14ac:dyDescent="0.2">
      <c r="A129" s="1356"/>
      <c r="B129" s="206" t="s">
        <v>79</v>
      </c>
      <c r="C129" s="330">
        <f>SUM(D129+E129)</f>
        <v>0</v>
      </c>
      <c r="D129" s="330">
        <f t="shared" si="20"/>
        <v>0</v>
      </c>
      <c r="E129" s="383">
        <f t="shared" si="20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  <c r="BY129" s="227"/>
      <c r="BZ129" s="227"/>
      <c r="CA129" s="227"/>
      <c r="CB129" s="227"/>
      <c r="CC129" s="227"/>
      <c r="CD129" s="227"/>
      <c r="CE129" s="227"/>
      <c r="CF129" s="227"/>
      <c r="CG129" s="494"/>
      <c r="CH129" s="494"/>
      <c r="CI129" s="494"/>
      <c r="CJ129" s="494"/>
      <c r="CK129" s="494"/>
      <c r="CL129" s="494"/>
      <c r="CM129" s="494"/>
      <c r="CN129" s="494"/>
      <c r="CO129" s="227"/>
    </row>
    <row r="130" spans="1:93" s="226" customFormat="1" x14ac:dyDescent="0.2">
      <c r="A130" s="1359"/>
      <c r="B130" s="208" t="s">
        <v>246</v>
      </c>
      <c r="C130" s="385">
        <f>SUM(D130+E130)</f>
        <v>0</v>
      </c>
      <c r="D130" s="385">
        <f t="shared" si="20"/>
        <v>0</v>
      </c>
      <c r="E130" s="386">
        <f t="shared" si="20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  <c r="BY130" s="227"/>
      <c r="BZ130" s="227"/>
      <c r="CA130" s="227"/>
      <c r="CB130" s="227"/>
      <c r="CC130" s="227"/>
      <c r="CD130" s="227"/>
      <c r="CE130" s="227"/>
      <c r="CF130" s="227"/>
      <c r="CG130" s="494"/>
      <c r="CH130" s="494"/>
      <c r="CI130" s="494"/>
      <c r="CJ130" s="494"/>
      <c r="CK130" s="494"/>
      <c r="CL130" s="494"/>
      <c r="CM130" s="494"/>
      <c r="CN130" s="494"/>
      <c r="CO130" s="227"/>
    </row>
    <row r="131" spans="1:93" s="226" customFormat="1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  <c r="BY131" s="227"/>
      <c r="BZ131" s="227"/>
      <c r="CA131" s="227"/>
      <c r="CB131" s="227"/>
      <c r="CC131" s="227"/>
      <c r="CD131" s="227"/>
      <c r="CE131" s="227"/>
      <c r="CF131" s="227"/>
      <c r="CG131" s="494"/>
      <c r="CH131" s="494"/>
      <c r="CI131" s="494"/>
      <c r="CJ131" s="494"/>
      <c r="CK131" s="494"/>
      <c r="CL131" s="494"/>
      <c r="CM131" s="494"/>
      <c r="CN131" s="494"/>
      <c r="CO131" s="227"/>
    </row>
    <row r="132" spans="1:93" s="226" customFormat="1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  <c r="BY132" s="227"/>
      <c r="BZ132" s="227"/>
      <c r="CA132" s="227"/>
      <c r="CB132" s="227"/>
      <c r="CC132" s="227"/>
      <c r="CD132" s="227"/>
      <c r="CE132" s="227"/>
      <c r="CF132" s="227"/>
      <c r="CG132" s="494"/>
      <c r="CH132" s="494"/>
      <c r="CI132" s="494"/>
      <c r="CJ132" s="494"/>
      <c r="CK132" s="494"/>
      <c r="CL132" s="494"/>
      <c r="CM132" s="494"/>
      <c r="CN132" s="494"/>
      <c r="CO132" s="227"/>
    </row>
    <row r="133" spans="1:93" s="226" customFormat="1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  <c r="BY133" s="227"/>
      <c r="BZ133" s="227"/>
      <c r="CA133" s="227"/>
      <c r="CB133" s="227"/>
      <c r="CC133" s="227"/>
      <c r="CD133" s="227"/>
      <c r="CE133" s="227"/>
      <c r="CF133" s="227"/>
      <c r="CG133" s="494"/>
      <c r="CH133" s="494"/>
      <c r="CI133" s="494"/>
      <c r="CJ133" s="494"/>
      <c r="CK133" s="494"/>
      <c r="CL133" s="494"/>
      <c r="CM133" s="494"/>
      <c r="CN133" s="494"/>
      <c r="CO133" s="227"/>
    </row>
    <row r="134" spans="1:93" s="226" customFormat="1" ht="14.25" customHeight="1" x14ac:dyDescent="0.2">
      <c r="A134" s="1160" t="s">
        <v>98</v>
      </c>
      <c r="B134" s="1160"/>
      <c r="C134" s="1160"/>
      <c r="D134" s="1160" t="s">
        <v>33</v>
      </c>
      <c r="E134" s="1160"/>
      <c r="F134" s="1160"/>
      <c r="G134" s="1244" t="s">
        <v>99</v>
      </c>
      <c r="H134" s="1244"/>
      <c r="I134" s="1245" t="s">
        <v>100</v>
      </c>
      <c r="J134" s="1245"/>
      <c r="K134" s="1245" t="s">
        <v>101</v>
      </c>
      <c r="L134" s="1245"/>
      <c r="M134" s="1244" t="s">
        <v>57</v>
      </c>
      <c r="N134" s="1244"/>
      <c r="O134" s="1190" t="s">
        <v>8</v>
      </c>
      <c r="P134" s="1191"/>
      <c r="Q134" s="1243" t="s">
        <v>59</v>
      </c>
      <c r="R134" s="1243"/>
      <c r="S134" s="1243" t="s">
        <v>60</v>
      </c>
      <c r="T134" s="1243"/>
      <c r="U134" s="1243" t="s">
        <v>61</v>
      </c>
      <c r="V134" s="1243"/>
      <c r="W134" s="1243" t="s">
        <v>62</v>
      </c>
      <c r="X134" s="1243"/>
      <c r="Y134" s="1243" t="s">
        <v>63</v>
      </c>
      <c r="Z134" s="1243"/>
      <c r="AA134" s="1243" t="s">
        <v>64</v>
      </c>
      <c r="AB134" s="1243"/>
      <c r="AC134" s="1243" t="s">
        <v>65</v>
      </c>
      <c r="AD134" s="1243"/>
      <c r="AE134" s="1243" t="s">
        <v>66</v>
      </c>
      <c r="AF134" s="1243"/>
      <c r="AG134" s="1243" t="s">
        <v>67</v>
      </c>
      <c r="AH134" s="1243"/>
      <c r="AI134" s="1243" t="s">
        <v>68</v>
      </c>
      <c r="AJ134" s="1243"/>
      <c r="AK134" s="1243" t="s">
        <v>69</v>
      </c>
      <c r="AL134" s="1243"/>
      <c r="AM134" s="1243" t="s">
        <v>70</v>
      </c>
      <c r="AN134" s="1171"/>
      <c r="AO134" s="1268" t="s">
        <v>249</v>
      </c>
      <c r="AP134" s="1237" t="s">
        <v>250</v>
      </c>
      <c r="AQ134" s="1255" t="s">
        <v>251</v>
      </c>
      <c r="AR134" s="1256"/>
      <c r="AS134" s="240"/>
      <c r="AT134" s="240"/>
      <c r="BY134" s="227"/>
      <c r="BZ134" s="227"/>
      <c r="CA134" s="227"/>
      <c r="CB134" s="227"/>
      <c r="CC134" s="227"/>
      <c r="CD134" s="227"/>
      <c r="CE134" s="227"/>
      <c r="CF134" s="227"/>
      <c r="CG134" s="494"/>
      <c r="CH134" s="494"/>
      <c r="CI134" s="494"/>
      <c r="CJ134" s="494"/>
      <c r="CK134" s="494"/>
      <c r="CL134" s="494"/>
      <c r="CM134" s="494"/>
      <c r="CN134" s="494"/>
      <c r="CO134" s="227"/>
    </row>
    <row r="135" spans="1:93" s="226" customFormat="1" ht="21" customHeight="1" x14ac:dyDescent="0.2">
      <c r="A135" s="1160"/>
      <c r="B135" s="1160"/>
      <c r="C135" s="1160"/>
      <c r="D135" s="195" t="s">
        <v>149</v>
      </c>
      <c r="E135" s="195" t="s">
        <v>30</v>
      </c>
      <c r="F135" s="195" t="s">
        <v>48</v>
      </c>
      <c r="G135" s="202" t="s">
        <v>30</v>
      </c>
      <c r="H135" s="202" t="s">
        <v>48</v>
      </c>
      <c r="I135" s="202" t="s">
        <v>30</v>
      </c>
      <c r="J135" s="202" t="s">
        <v>48</v>
      </c>
      <c r="K135" s="202" t="s">
        <v>30</v>
      </c>
      <c r="L135" s="202" t="s">
        <v>48</v>
      </c>
      <c r="M135" s="202" t="s">
        <v>30</v>
      </c>
      <c r="N135" s="202" t="s">
        <v>48</v>
      </c>
      <c r="O135" s="202" t="s">
        <v>30</v>
      </c>
      <c r="P135" s="202" t="s">
        <v>48</v>
      </c>
      <c r="Q135" s="202" t="s">
        <v>30</v>
      </c>
      <c r="R135" s="202" t="s">
        <v>48</v>
      </c>
      <c r="S135" s="202" t="s">
        <v>30</v>
      </c>
      <c r="T135" s="202" t="s">
        <v>48</v>
      </c>
      <c r="U135" s="202" t="s">
        <v>30</v>
      </c>
      <c r="V135" s="202" t="s">
        <v>48</v>
      </c>
      <c r="W135" s="202" t="s">
        <v>30</v>
      </c>
      <c r="X135" s="202" t="s">
        <v>48</v>
      </c>
      <c r="Y135" s="202" t="s">
        <v>30</v>
      </c>
      <c r="Z135" s="202" t="s">
        <v>48</v>
      </c>
      <c r="AA135" s="202" t="s">
        <v>30</v>
      </c>
      <c r="AB135" s="202" t="s">
        <v>48</v>
      </c>
      <c r="AC135" s="202" t="s">
        <v>30</v>
      </c>
      <c r="AD135" s="202" t="s">
        <v>48</v>
      </c>
      <c r="AE135" s="202" t="s">
        <v>30</v>
      </c>
      <c r="AF135" s="202" t="s">
        <v>48</v>
      </c>
      <c r="AG135" s="202" t="s">
        <v>30</v>
      </c>
      <c r="AH135" s="202" t="s">
        <v>48</v>
      </c>
      <c r="AI135" s="202" t="s">
        <v>30</v>
      </c>
      <c r="AJ135" s="202" t="s">
        <v>48</v>
      </c>
      <c r="AK135" s="202" t="s">
        <v>30</v>
      </c>
      <c r="AL135" s="202" t="s">
        <v>48</v>
      </c>
      <c r="AM135" s="202" t="s">
        <v>30</v>
      </c>
      <c r="AN135" s="223" t="s">
        <v>48</v>
      </c>
      <c r="AO135" s="1269"/>
      <c r="AP135" s="1238"/>
      <c r="AQ135" s="111" t="s">
        <v>30</v>
      </c>
      <c r="AR135" s="111" t="s">
        <v>48</v>
      </c>
      <c r="AS135" s="240"/>
      <c r="AT135" s="240"/>
      <c r="BY135" s="227"/>
      <c r="BZ135" s="227"/>
      <c r="CA135" s="227"/>
      <c r="CB135" s="227"/>
      <c r="CC135" s="227"/>
      <c r="CD135" s="227"/>
      <c r="CE135" s="227"/>
      <c r="CF135" s="227"/>
      <c r="CG135" s="494"/>
      <c r="CH135" s="494"/>
      <c r="CI135" s="494"/>
      <c r="CJ135" s="494"/>
      <c r="CK135" s="494"/>
      <c r="CL135" s="494"/>
      <c r="CM135" s="494"/>
      <c r="CN135" s="494"/>
      <c r="CO135" s="227"/>
    </row>
    <row r="136" spans="1:93" s="226" customFormat="1" x14ac:dyDescent="0.2">
      <c r="A136" s="112" t="s">
        <v>102</v>
      </c>
      <c r="B136" s="218"/>
      <c r="C136" s="113"/>
      <c r="D136" s="393">
        <f>SUM(E136+F136)</f>
        <v>33</v>
      </c>
      <c r="E136" s="393">
        <f>SUM(G136+I136+K136+M136+O136+Q136+S136+U136+W136+Y136+AA136+AC136+AE136+AG136+AI136+AK136+AM136)</f>
        <v>15</v>
      </c>
      <c r="F136" s="393">
        <f>SUM(H136+J136+L136+N136+P136+R136+T136+V136+X136+Z136+AB136+AD136+AF136+AH136+AJ136+AL136+AN136)</f>
        <v>18</v>
      </c>
      <c r="G136" s="115">
        <v>1</v>
      </c>
      <c r="H136" s="115">
        <v>1</v>
      </c>
      <c r="I136" s="115">
        <v>1</v>
      </c>
      <c r="J136" s="115">
        <v>1</v>
      </c>
      <c r="K136" s="115">
        <v>8</v>
      </c>
      <c r="L136" s="115">
        <v>1</v>
      </c>
      <c r="M136" s="115">
        <v>1</v>
      </c>
      <c r="N136" s="115">
        <v>3</v>
      </c>
      <c r="O136" s="115">
        <v>1</v>
      </c>
      <c r="P136" s="115"/>
      <c r="Q136" s="115">
        <v>1</v>
      </c>
      <c r="R136" s="115">
        <v>2</v>
      </c>
      <c r="S136" s="115"/>
      <c r="T136" s="115">
        <v>2</v>
      </c>
      <c r="U136" s="115"/>
      <c r="V136" s="115"/>
      <c r="W136" s="115"/>
      <c r="X136" s="115">
        <v>2</v>
      </c>
      <c r="Y136" s="115"/>
      <c r="Z136" s="115"/>
      <c r="AA136" s="115"/>
      <c r="AB136" s="115">
        <v>2</v>
      </c>
      <c r="AC136" s="115">
        <v>1</v>
      </c>
      <c r="AD136" s="115">
        <v>2</v>
      </c>
      <c r="AE136" s="115">
        <v>1</v>
      </c>
      <c r="AF136" s="115">
        <v>2</v>
      </c>
      <c r="AG136" s="115"/>
      <c r="AH136" s="115"/>
      <c r="AI136" s="115"/>
      <c r="AJ136" s="115"/>
      <c r="AK136" s="115"/>
      <c r="AL136" s="115"/>
      <c r="AM136" s="115"/>
      <c r="AN136" s="116"/>
      <c r="AO136" s="117"/>
      <c r="AP136" s="115"/>
      <c r="AQ136" s="115">
        <v>0</v>
      </c>
      <c r="AR136" s="115">
        <v>0</v>
      </c>
      <c r="AS136" s="310" t="s">
        <v>194</v>
      </c>
      <c r="AT136" s="240"/>
      <c r="AU136" s="240"/>
      <c r="BY136" s="227"/>
      <c r="BZ136" s="227"/>
      <c r="CA136" s="227"/>
      <c r="CB136" s="227"/>
      <c r="CC136" s="227"/>
      <c r="CD136" s="227"/>
      <c r="CE136" s="227"/>
      <c r="CF136" s="227"/>
      <c r="CG136" s="494">
        <v>0</v>
      </c>
      <c r="CH136" s="494">
        <v>0</v>
      </c>
      <c r="CI136" s="494">
        <v>0</v>
      </c>
      <c r="CJ136" s="494"/>
      <c r="CK136" s="494"/>
      <c r="CL136" s="494"/>
      <c r="CM136" s="494"/>
      <c r="CN136" s="494"/>
      <c r="CO136" s="227"/>
    </row>
    <row r="137" spans="1:93" s="226" customFormat="1" x14ac:dyDescent="0.2">
      <c r="A137" s="1257" t="s">
        <v>103</v>
      </c>
      <c r="B137" s="1258"/>
      <c r="C137" s="1259"/>
      <c r="D137" s="1260"/>
      <c r="E137" s="1261"/>
      <c r="F137" s="1261"/>
      <c r="G137" s="1261"/>
      <c r="H137" s="1261"/>
      <c r="I137" s="1261"/>
      <c r="J137" s="1261"/>
      <c r="K137" s="1261"/>
      <c r="L137" s="1261"/>
      <c r="M137" s="1261"/>
      <c r="N137" s="1261"/>
      <c r="O137" s="1261"/>
      <c r="P137" s="1261"/>
      <c r="Q137" s="1261"/>
      <c r="R137" s="1261"/>
      <c r="S137" s="1261"/>
      <c r="T137" s="1261"/>
      <c r="U137" s="1261"/>
      <c r="V137" s="1261"/>
      <c r="W137" s="1261"/>
      <c r="X137" s="1261"/>
      <c r="Y137" s="1261"/>
      <c r="Z137" s="1261"/>
      <c r="AA137" s="1261"/>
      <c r="AB137" s="1261"/>
      <c r="AC137" s="1261"/>
      <c r="AD137" s="1261"/>
      <c r="AE137" s="1261"/>
      <c r="AF137" s="1261"/>
      <c r="AG137" s="1261"/>
      <c r="AH137" s="1261"/>
      <c r="AI137" s="1261"/>
      <c r="AJ137" s="1261"/>
      <c r="AK137" s="1261"/>
      <c r="AL137" s="1261"/>
      <c r="AM137" s="1261"/>
      <c r="AN137" s="1261"/>
      <c r="AO137" s="1261"/>
      <c r="AP137" s="1261"/>
      <c r="AQ137" s="1261"/>
      <c r="AR137" s="1262"/>
      <c r="AS137" s="310"/>
      <c r="AT137" s="240"/>
      <c r="AU137" s="240"/>
      <c r="BY137" s="227"/>
      <c r="BZ137" s="227"/>
      <c r="CA137" s="227"/>
      <c r="CB137" s="227"/>
      <c r="CC137" s="227"/>
      <c r="CD137" s="227"/>
      <c r="CE137" s="227"/>
      <c r="CF137" s="227"/>
      <c r="CG137" s="494"/>
      <c r="CH137" s="494"/>
      <c r="CI137" s="494"/>
      <c r="CJ137" s="494"/>
      <c r="CK137" s="494"/>
      <c r="CL137" s="494"/>
      <c r="CM137" s="494"/>
      <c r="CN137" s="494"/>
      <c r="CO137" s="227"/>
    </row>
    <row r="138" spans="1:93" s="226" customFormat="1" x14ac:dyDescent="0.2">
      <c r="A138" s="1208" t="s">
        <v>181</v>
      </c>
      <c r="B138" s="1250" t="s">
        <v>104</v>
      </c>
      <c r="C138" s="1229"/>
      <c r="D138" s="394">
        <f t="shared" ref="D138:D144" si="21">SUM(E138+F138)</f>
        <v>0</v>
      </c>
      <c r="E138" s="394">
        <f t="shared" ref="E138:F144" si="22">SUM(G138+I138+K138+M138+O138+Q138+S138+U138+W138+Y138+AA138+AC138+AE138+AG138+AI138+AK138+AM138)</f>
        <v>0</v>
      </c>
      <c r="F138" s="394">
        <f t="shared" si="22"/>
        <v>0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 t="s">
        <v>194</v>
      </c>
      <c r="AT138" s="240"/>
      <c r="AU138" s="240"/>
      <c r="BY138" s="227"/>
      <c r="BZ138" s="227"/>
      <c r="CA138" s="227"/>
      <c r="CB138" s="227"/>
      <c r="CC138" s="227"/>
      <c r="CD138" s="227"/>
      <c r="CE138" s="227"/>
      <c r="CF138" s="227"/>
      <c r="CG138" s="494">
        <v>0</v>
      </c>
      <c r="CH138" s="494">
        <v>0</v>
      </c>
      <c r="CI138" s="494">
        <v>0</v>
      </c>
      <c r="CJ138" s="494"/>
      <c r="CK138" s="494"/>
      <c r="CL138" s="494"/>
      <c r="CM138" s="494"/>
      <c r="CN138" s="494"/>
      <c r="CO138" s="227"/>
    </row>
    <row r="139" spans="1:93" s="226" customFormat="1" x14ac:dyDescent="0.2">
      <c r="A139" s="1212"/>
      <c r="B139" s="1246" t="s">
        <v>252</v>
      </c>
      <c r="C139" s="1226"/>
      <c r="D139" s="395">
        <f t="shared" si="21"/>
        <v>0</v>
      </c>
      <c r="E139" s="395">
        <f t="shared" si="22"/>
        <v>0</v>
      </c>
      <c r="F139" s="395">
        <f t="shared" si="22"/>
        <v>0</v>
      </c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 t="s">
        <v>194</v>
      </c>
      <c r="AT139" s="240"/>
      <c r="AU139" s="240"/>
      <c r="BY139" s="227"/>
      <c r="BZ139" s="227"/>
      <c r="CA139" s="227"/>
      <c r="CB139" s="227"/>
      <c r="CC139" s="227"/>
      <c r="CD139" s="227"/>
      <c r="CE139" s="227"/>
      <c r="CF139" s="227"/>
      <c r="CG139" s="494">
        <v>0</v>
      </c>
      <c r="CH139" s="494">
        <v>0</v>
      </c>
      <c r="CI139" s="494">
        <v>0</v>
      </c>
      <c r="CJ139" s="494"/>
      <c r="CK139" s="494"/>
      <c r="CL139" s="494"/>
      <c r="CM139" s="494"/>
      <c r="CN139" s="494"/>
      <c r="CO139" s="227"/>
    </row>
    <row r="140" spans="1:93" s="226" customFormat="1" x14ac:dyDescent="0.2">
      <c r="A140" s="1230" t="s">
        <v>105</v>
      </c>
      <c r="B140" s="1230"/>
      <c r="C140" s="1231"/>
      <c r="D140" s="397">
        <f t="shared" si="21"/>
        <v>0</v>
      </c>
      <c r="E140" s="397">
        <f t="shared" si="22"/>
        <v>0</v>
      </c>
      <c r="F140" s="397">
        <f t="shared" si="22"/>
        <v>0</v>
      </c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 t="s">
        <v>194</v>
      </c>
      <c r="AT140" s="240"/>
      <c r="AU140" s="240"/>
      <c r="BY140" s="227"/>
      <c r="BZ140" s="227"/>
      <c r="CA140" s="227"/>
      <c r="CB140" s="227"/>
      <c r="CC140" s="227"/>
      <c r="CD140" s="227"/>
      <c r="CE140" s="227"/>
      <c r="CF140" s="227"/>
      <c r="CG140" s="494">
        <v>0</v>
      </c>
      <c r="CH140" s="494">
        <v>0</v>
      </c>
      <c r="CI140" s="494">
        <v>0</v>
      </c>
      <c r="CJ140" s="494"/>
      <c r="CK140" s="494"/>
      <c r="CL140" s="494"/>
      <c r="CM140" s="494"/>
      <c r="CN140" s="494"/>
      <c r="CO140" s="227"/>
    </row>
    <row r="141" spans="1:93" s="226" customFormat="1" x14ac:dyDescent="0.2">
      <c r="A141" s="1263" t="s">
        <v>182</v>
      </c>
      <c r="B141" s="1264"/>
      <c r="C141" s="1265"/>
      <c r="D141" s="258">
        <f t="shared" si="21"/>
        <v>33</v>
      </c>
      <c r="E141" s="258">
        <f t="shared" si="22"/>
        <v>15</v>
      </c>
      <c r="F141" s="258">
        <f t="shared" si="22"/>
        <v>18</v>
      </c>
      <c r="G141" s="30">
        <v>1</v>
      </c>
      <c r="H141" s="30">
        <v>1</v>
      </c>
      <c r="I141" s="30">
        <v>1</v>
      </c>
      <c r="J141" s="30">
        <v>1</v>
      </c>
      <c r="K141" s="30">
        <v>8</v>
      </c>
      <c r="L141" s="30">
        <v>1</v>
      </c>
      <c r="M141" s="30">
        <v>1</v>
      </c>
      <c r="N141" s="30">
        <v>3</v>
      </c>
      <c r="O141" s="30">
        <v>1</v>
      </c>
      <c r="P141" s="30"/>
      <c r="Q141" s="30">
        <v>1</v>
      </c>
      <c r="R141" s="30">
        <v>2</v>
      </c>
      <c r="S141" s="30"/>
      <c r="T141" s="30">
        <v>2</v>
      </c>
      <c r="U141" s="30"/>
      <c r="V141" s="30"/>
      <c r="W141" s="30"/>
      <c r="X141" s="30">
        <v>2</v>
      </c>
      <c r="Y141" s="30"/>
      <c r="Z141" s="30"/>
      <c r="AA141" s="30"/>
      <c r="AB141" s="30">
        <v>2</v>
      </c>
      <c r="AC141" s="30">
        <v>1</v>
      </c>
      <c r="AD141" s="30">
        <v>2</v>
      </c>
      <c r="AE141" s="30">
        <v>1</v>
      </c>
      <c r="AF141" s="30">
        <v>2</v>
      </c>
      <c r="AG141" s="30"/>
      <c r="AH141" s="30"/>
      <c r="AI141" s="30"/>
      <c r="AJ141" s="30"/>
      <c r="AK141" s="30"/>
      <c r="AL141" s="30"/>
      <c r="AM141" s="30"/>
      <c r="AN141" s="139"/>
      <c r="AO141" s="131"/>
      <c r="AP141" s="30"/>
      <c r="AQ141" s="86">
        <v>0</v>
      </c>
      <c r="AR141" s="30">
        <v>0</v>
      </c>
      <c r="AS141" s="310" t="s">
        <v>194</v>
      </c>
      <c r="AT141" s="240"/>
      <c r="AU141" s="240"/>
      <c r="BY141" s="227"/>
      <c r="BZ141" s="227"/>
      <c r="CA141" s="227"/>
      <c r="CB141" s="227"/>
      <c r="CC141" s="227"/>
      <c r="CD141" s="227"/>
      <c r="CE141" s="227"/>
      <c r="CF141" s="227"/>
      <c r="CG141" s="494">
        <v>0</v>
      </c>
      <c r="CH141" s="494">
        <v>0</v>
      </c>
      <c r="CI141" s="494">
        <v>0</v>
      </c>
      <c r="CJ141" s="494"/>
      <c r="CK141" s="494"/>
      <c r="CL141" s="494"/>
      <c r="CM141" s="494"/>
      <c r="CN141" s="494"/>
      <c r="CO141" s="227"/>
    </row>
    <row r="142" spans="1:93" s="226" customFormat="1" ht="14.25" customHeight="1" x14ac:dyDescent="0.2">
      <c r="A142" s="1247" t="s">
        <v>106</v>
      </c>
      <c r="B142" s="1353" t="s">
        <v>107</v>
      </c>
      <c r="C142" s="1354"/>
      <c r="D142" s="398">
        <f t="shared" si="21"/>
        <v>0</v>
      </c>
      <c r="E142" s="398">
        <f t="shared" si="22"/>
        <v>0</v>
      </c>
      <c r="F142" s="398">
        <f t="shared" si="22"/>
        <v>0</v>
      </c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 t="s">
        <v>194</v>
      </c>
      <c r="AT142" s="240"/>
      <c r="AU142" s="240"/>
      <c r="BY142" s="227"/>
      <c r="BZ142" s="227"/>
      <c r="CA142" s="227"/>
      <c r="CB142" s="227"/>
      <c r="CC142" s="227"/>
      <c r="CD142" s="227"/>
      <c r="CE142" s="227"/>
      <c r="CF142" s="227"/>
      <c r="CG142" s="494">
        <v>0</v>
      </c>
      <c r="CH142" s="494">
        <v>0</v>
      </c>
      <c r="CI142" s="494">
        <v>0</v>
      </c>
      <c r="CJ142" s="494"/>
      <c r="CK142" s="494"/>
      <c r="CL142" s="494"/>
      <c r="CM142" s="494"/>
      <c r="CN142" s="494"/>
      <c r="CO142" s="227"/>
    </row>
    <row r="143" spans="1:93" s="226" customFormat="1" x14ac:dyDescent="0.2">
      <c r="A143" s="1248"/>
      <c r="B143" s="1223" t="s">
        <v>108</v>
      </c>
      <c r="C143" s="1224"/>
      <c r="D143" s="399">
        <f t="shared" si="21"/>
        <v>0</v>
      </c>
      <c r="E143" s="399">
        <f t="shared" si="22"/>
        <v>0</v>
      </c>
      <c r="F143" s="399">
        <f t="shared" si="22"/>
        <v>0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 t="s">
        <v>194</v>
      </c>
      <c r="AT143" s="240"/>
      <c r="AU143" s="240"/>
      <c r="BY143" s="227"/>
      <c r="BZ143" s="227"/>
      <c r="CA143" s="227"/>
      <c r="CB143" s="227"/>
      <c r="CC143" s="227"/>
      <c r="CD143" s="227"/>
      <c r="CE143" s="227"/>
      <c r="CF143" s="227"/>
      <c r="CG143" s="494">
        <v>0</v>
      </c>
      <c r="CH143" s="494">
        <v>0</v>
      </c>
      <c r="CI143" s="494">
        <v>0</v>
      </c>
      <c r="CJ143" s="494"/>
      <c r="CK143" s="494"/>
      <c r="CL143" s="494"/>
      <c r="CM143" s="494"/>
      <c r="CN143" s="494"/>
      <c r="CO143" s="227"/>
    </row>
    <row r="144" spans="1:93" s="226" customFormat="1" x14ac:dyDescent="0.2">
      <c r="A144" s="1248"/>
      <c r="B144" s="1223" t="s">
        <v>109</v>
      </c>
      <c r="C144" s="1224"/>
      <c r="D144" s="399">
        <f t="shared" si="21"/>
        <v>2</v>
      </c>
      <c r="E144" s="399">
        <f t="shared" si="22"/>
        <v>0</v>
      </c>
      <c r="F144" s="399">
        <f t="shared" si="22"/>
        <v>2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>
        <v>1</v>
      </c>
      <c r="Y144" s="24"/>
      <c r="Z144" s="24"/>
      <c r="AA144" s="24"/>
      <c r="AB144" s="24">
        <v>1</v>
      </c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>
        <v>0</v>
      </c>
      <c r="AR144" s="24">
        <v>0</v>
      </c>
      <c r="AS144" s="310" t="s">
        <v>194</v>
      </c>
      <c r="AT144" s="240"/>
      <c r="AU144" s="240"/>
      <c r="BY144" s="227"/>
      <c r="BZ144" s="227"/>
      <c r="CA144" s="227"/>
      <c r="CB144" s="227"/>
      <c r="CC144" s="227"/>
      <c r="CD144" s="227"/>
      <c r="CE144" s="227"/>
      <c r="CF144" s="227"/>
      <c r="CG144" s="494">
        <v>0</v>
      </c>
      <c r="CH144" s="494">
        <v>0</v>
      </c>
      <c r="CI144" s="494">
        <v>0</v>
      </c>
      <c r="CJ144" s="494"/>
      <c r="CK144" s="494"/>
      <c r="CL144" s="494"/>
      <c r="CM144" s="494"/>
      <c r="CN144" s="494"/>
      <c r="CO144" s="227"/>
    </row>
    <row r="145" spans="1:93" s="226" customFormat="1" ht="15" customHeight="1" x14ac:dyDescent="0.2">
      <c r="A145" s="1248"/>
      <c r="B145" s="1253" t="s">
        <v>110</v>
      </c>
      <c r="C145" s="1211"/>
      <c r="D145" s="400"/>
      <c r="E145" s="72"/>
      <c r="F145" s="399">
        <f>SUM(L145+N145+P145+R145+T145+V145+X145+Z145+AB145+AD145+AF145+AH145+AJ145+AL145+AN145)</f>
        <v>0</v>
      </c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 t="s">
        <v>194</v>
      </c>
      <c r="AT145" s="240"/>
      <c r="AU145" s="240"/>
      <c r="BY145" s="227"/>
      <c r="BZ145" s="227"/>
      <c r="CA145" s="227"/>
      <c r="CB145" s="227"/>
      <c r="CC145" s="227"/>
      <c r="CD145" s="227"/>
      <c r="CE145" s="227"/>
      <c r="CF145" s="227"/>
      <c r="CG145" s="494">
        <v>0</v>
      </c>
      <c r="CH145" s="494">
        <v>0</v>
      </c>
      <c r="CI145" s="494">
        <v>0</v>
      </c>
      <c r="CJ145" s="494"/>
      <c r="CK145" s="494"/>
      <c r="CL145" s="494"/>
      <c r="CM145" s="494"/>
      <c r="CN145" s="494"/>
      <c r="CO145" s="227"/>
    </row>
    <row r="146" spans="1:93" s="226" customFormat="1" x14ac:dyDescent="0.2">
      <c r="A146" s="1248"/>
      <c r="B146" s="1223" t="s">
        <v>111</v>
      </c>
      <c r="C146" s="1224"/>
      <c r="D146" s="399">
        <f t="shared" ref="D146:D166" si="23">SUM(E146+F146)</f>
        <v>0</v>
      </c>
      <c r="E146" s="399">
        <f t="shared" ref="E146:F152" si="24">SUM(G146+I146+K146+M146+O146+Q146+S146+U146+W146+Y146+AA146+AC146+AE146+AG146+AI146+AK146+AM146)</f>
        <v>0</v>
      </c>
      <c r="F146" s="399">
        <f t="shared" si="24"/>
        <v>0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/>
      <c r="AR146" s="24"/>
      <c r="AS146" s="310" t="s">
        <v>194</v>
      </c>
      <c r="AT146" s="240"/>
      <c r="AU146" s="240"/>
      <c r="BY146" s="227"/>
      <c r="BZ146" s="227"/>
      <c r="CA146" s="227"/>
      <c r="CB146" s="227"/>
      <c r="CC146" s="227"/>
      <c r="CD146" s="227"/>
      <c r="CE146" s="227"/>
      <c r="CF146" s="227"/>
      <c r="CG146" s="494">
        <v>0</v>
      </c>
      <c r="CH146" s="494">
        <v>0</v>
      </c>
      <c r="CI146" s="494">
        <v>0</v>
      </c>
      <c r="CJ146" s="494"/>
      <c r="CK146" s="494"/>
      <c r="CL146" s="494"/>
      <c r="CM146" s="494"/>
      <c r="CN146" s="494"/>
      <c r="CO146" s="227"/>
    </row>
    <row r="147" spans="1:93" s="226" customFormat="1" x14ac:dyDescent="0.2">
      <c r="A147" s="1248"/>
      <c r="B147" s="1349" t="s">
        <v>112</v>
      </c>
      <c r="C147" s="1350"/>
      <c r="D147" s="399">
        <f t="shared" si="23"/>
        <v>0</v>
      </c>
      <c r="E147" s="399">
        <f t="shared" si="24"/>
        <v>0</v>
      </c>
      <c r="F147" s="399">
        <f t="shared" si="24"/>
        <v>0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/>
      <c r="AR147" s="115"/>
      <c r="AS147" s="310" t="s">
        <v>194</v>
      </c>
      <c r="AT147" s="240"/>
      <c r="AU147" s="240"/>
      <c r="BY147" s="227"/>
      <c r="BZ147" s="227"/>
      <c r="CA147" s="227"/>
      <c r="CB147" s="227"/>
      <c r="CC147" s="227"/>
      <c r="CD147" s="227"/>
      <c r="CE147" s="227"/>
      <c r="CF147" s="227"/>
      <c r="CG147" s="494">
        <v>0</v>
      </c>
      <c r="CH147" s="494">
        <v>0</v>
      </c>
      <c r="CI147" s="494">
        <v>0</v>
      </c>
      <c r="CJ147" s="494"/>
      <c r="CK147" s="494"/>
      <c r="CL147" s="494"/>
      <c r="CM147" s="494"/>
      <c r="CN147" s="494"/>
      <c r="CO147" s="227"/>
    </row>
    <row r="148" spans="1:93" s="226" customFormat="1" x14ac:dyDescent="0.2">
      <c r="A148" s="1248"/>
      <c r="B148" s="1351" t="s">
        <v>113</v>
      </c>
      <c r="C148" s="1352"/>
      <c r="D148" s="399">
        <f t="shared" si="23"/>
        <v>0</v>
      </c>
      <c r="E148" s="399">
        <f t="shared" si="24"/>
        <v>0</v>
      </c>
      <c r="F148" s="399">
        <f t="shared" si="24"/>
        <v>0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 t="s">
        <v>194</v>
      </c>
      <c r="AT148" s="240"/>
      <c r="AU148" s="240"/>
      <c r="BY148" s="227"/>
      <c r="BZ148" s="227"/>
      <c r="CA148" s="227"/>
      <c r="CB148" s="227"/>
      <c r="CC148" s="227"/>
      <c r="CD148" s="227"/>
      <c r="CE148" s="227"/>
      <c r="CF148" s="227"/>
      <c r="CG148" s="494">
        <v>0</v>
      </c>
      <c r="CH148" s="494">
        <v>0</v>
      </c>
      <c r="CI148" s="494">
        <v>0</v>
      </c>
      <c r="CJ148" s="494"/>
      <c r="CK148" s="494"/>
      <c r="CL148" s="494"/>
      <c r="CM148" s="494"/>
      <c r="CN148" s="494"/>
      <c r="CO148" s="227"/>
    </row>
    <row r="149" spans="1:93" s="226" customFormat="1" x14ac:dyDescent="0.2">
      <c r="A149" s="1249"/>
      <c r="B149" s="1266" t="s">
        <v>114</v>
      </c>
      <c r="C149" s="1267"/>
      <c r="D149" s="397">
        <f t="shared" si="23"/>
        <v>0</v>
      </c>
      <c r="E149" s="397">
        <f t="shared" si="24"/>
        <v>0</v>
      </c>
      <c r="F149" s="397">
        <f t="shared" si="24"/>
        <v>0</v>
      </c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 t="s">
        <v>194</v>
      </c>
      <c r="AT149" s="240"/>
      <c r="AU149" s="240"/>
      <c r="BY149" s="227"/>
      <c r="BZ149" s="227"/>
      <c r="CA149" s="227"/>
      <c r="CB149" s="227"/>
      <c r="CC149" s="227"/>
      <c r="CD149" s="227"/>
      <c r="CE149" s="227"/>
      <c r="CF149" s="227"/>
      <c r="CG149" s="494">
        <v>0</v>
      </c>
      <c r="CH149" s="494">
        <v>0</v>
      </c>
      <c r="CI149" s="494">
        <v>0</v>
      </c>
      <c r="CJ149" s="494"/>
      <c r="CK149" s="494"/>
      <c r="CL149" s="494"/>
      <c r="CM149" s="494"/>
      <c r="CN149" s="494"/>
      <c r="CO149" s="227"/>
    </row>
    <row r="150" spans="1:93" s="226" customFormat="1" ht="17.25" customHeight="1" x14ac:dyDescent="0.2">
      <c r="A150" s="1247" t="s">
        <v>115</v>
      </c>
      <c r="B150" s="1221" t="s">
        <v>116</v>
      </c>
      <c r="C150" s="1222"/>
      <c r="D150" s="394">
        <f t="shared" si="23"/>
        <v>0</v>
      </c>
      <c r="E150" s="394">
        <f t="shared" si="24"/>
        <v>0</v>
      </c>
      <c r="F150" s="394">
        <f t="shared" si="24"/>
        <v>0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 t="s">
        <v>194</v>
      </c>
      <c r="AT150" s="240"/>
      <c r="AU150" s="240"/>
      <c r="BY150" s="227"/>
      <c r="BZ150" s="227"/>
      <c r="CA150" s="227"/>
      <c r="CB150" s="227"/>
      <c r="CC150" s="227"/>
      <c r="CD150" s="227"/>
      <c r="CE150" s="227"/>
      <c r="CF150" s="227"/>
      <c r="CG150" s="494">
        <v>0</v>
      </c>
      <c r="CH150" s="494">
        <v>0</v>
      </c>
      <c r="CI150" s="494">
        <v>0</v>
      </c>
      <c r="CJ150" s="494"/>
      <c r="CK150" s="494"/>
      <c r="CL150" s="494"/>
      <c r="CM150" s="494"/>
      <c r="CN150" s="494"/>
      <c r="CO150" s="227"/>
    </row>
    <row r="151" spans="1:93" s="226" customFormat="1" ht="24" customHeight="1" x14ac:dyDescent="0.2">
      <c r="A151" s="1248"/>
      <c r="B151" s="1223" t="s">
        <v>117</v>
      </c>
      <c r="C151" s="1224"/>
      <c r="D151" s="399">
        <f t="shared" si="23"/>
        <v>0</v>
      </c>
      <c r="E151" s="399">
        <f t="shared" si="24"/>
        <v>0</v>
      </c>
      <c r="F151" s="399">
        <f t="shared" si="24"/>
        <v>0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 t="s">
        <v>194</v>
      </c>
      <c r="AT151" s="240"/>
      <c r="AU151" s="240"/>
      <c r="BY151" s="227"/>
      <c r="BZ151" s="227"/>
      <c r="CA151" s="227"/>
      <c r="CB151" s="227"/>
      <c r="CC151" s="227"/>
      <c r="CD151" s="227"/>
      <c r="CE151" s="227"/>
      <c r="CF151" s="227"/>
      <c r="CG151" s="494">
        <v>0</v>
      </c>
      <c r="CH151" s="494">
        <v>0</v>
      </c>
      <c r="CI151" s="494">
        <v>0</v>
      </c>
      <c r="CJ151" s="494"/>
      <c r="CK151" s="494"/>
      <c r="CL151" s="494"/>
      <c r="CM151" s="494"/>
      <c r="CN151" s="494"/>
      <c r="CO151" s="227"/>
    </row>
    <row r="152" spans="1:93" s="226" customFormat="1" ht="15" customHeight="1" x14ac:dyDescent="0.2">
      <c r="A152" s="1249"/>
      <c r="B152" s="1246" t="s">
        <v>118</v>
      </c>
      <c r="C152" s="1226"/>
      <c r="D152" s="401">
        <f t="shared" si="23"/>
        <v>0</v>
      </c>
      <c r="E152" s="401">
        <f t="shared" si="24"/>
        <v>0</v>
      </c>
      <c r="F152" s="401">
        <f t="shared" si="24"/>
        <v>0</v>
      </c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 t="s">
        <v>194</v>
      </c>
      <c r="AT152" s="240"/>
      <c r="AU152" s="240"/>
      <c r="BY152" s="227"/>
      <c r="BZ152" s="227"/>
      <c r="CA152" s="227"/>
      <c r="CB152" s="227"/>
      <c r="CC152" s="227"/>
      <c r="CD152" s="227"/>
      <c r="CE152" s="227"/>
      <c r="CF152" s="227"/>
      <c r="CG152" s="494">
        <v>0</v>
      </c>
      <c r="CH152" s="494">
        <v>0</v>
      </c>
      <c r="CI152" s="494">
        <v>0</v>
      </c>
      <c r="CJ152" s="494"/>
      <c r="CK152" s="494"/>
      <c r="CL152" s="494"/>
      <c r="CM152" s="494"/>
      <c r="CN152" s="494"/>
      <c r="CO152" s="227"/>
    </row>
    <row r="153" spans="1:93" s="226" customFormat="1" x14ac:dyDescent="0.2">
      <c r="A153" s="1247" t="s">
        <v>119</v>
      </c>
      <c r="B153" s="1250" t="s">
        <v>120</v>
      </c>
      <c r="C153" s="1229"/>
      <c r="D153" s="394">
        <f t="shared" si="23"/>
        <v>7</v>
      </c>
      <c r="E153" s="394">
        <f t="shared" ref="E153:F156" si="25">SUM(G153+I153+K153+M153+O153)</f>
        <v>7</v>
      </c>
      <c r="F153" s="394">
        <f t="shared" si="25"/>
        <v>0</v>
      </c>
      <c r="G153" s="20"/>
      <c r="H153" s="20"/>
      <c r="I153" s="20"/>
      <c r="J153" s="20"/>
      <c r="K153" s="20">
        <v>7</v>
      </c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>
        <v>0</v>
      </c>
      <c r="AR153" s="166">
        <v>0</v>
      </c>
      <c r="AS153" s="310" t="s">
        <v>194</v>
      </c>
      <c r="AT153" s="240"/>
      <c r="AU153" s="240"/>
      <c r="BY153" s="227"/>
      <c r="BZ153" s="227"/>
      <c r="CA153" s="227"/>
      <c r="CB153" s="227"/>
      <c r="CC153" s="227"/>
      <c r="CD153" s="227"/>
      <c r="CE153" s="227"/>
      <c r="CF153" s="227"/>
      <c r="CG153" s="494">
        <v>0</v>
      </c>
      <c r="CH153" s="494"/>
      <c r="CI153" s="494">
        <v>0</v>
      </c>
      <c r="CJ153" s="494"/>
      <c r="CK153" s="494"/>
      <c r="CL153" s="494"/>
      <c r="CM153" s="494"/>
      <c r="CN153" s="494"/>
      <c r="CO153" s="227"/>
    </row>
    <row r="154" spans="1:93" s="226" customFormat="1" ht="17.25" customHeight="1" x14ac:dyDescent="0.2">
      <c r="A154" s="1248"/>
      <c r="B154" s="1223" t="s">
        <v>121</v>
      </c>
      <c r="C154" s="1224"/>
      <c r="D154" s="399">
        <f t="shared" si="23"/>
        <v>0</v>
      </c>
      <c r="E154" s="399">
        <f t="shared" si="25"/>
        <v>0</v>
      </c>
      <c r="F154" s="399">
        <f t="shared" si="25"/>
        <v>0</v>
      </c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 t="s">
        <v>194</v>
      </c>
      <c r="AT154" s="240"/>
      <c r="AU154" s="240"/>
      <c r="BY154" s="227"/>
      <c r="BZ154" s="227"/>
      <c r="CA154" s="227"/>
      <c r="CB154" s="227"/>
      <c r="CC154" s="227"/>
      <c r="CD154" s="227"/>
      <c r="CE154" s="227"/>
      <c r="CF154" s="227"/>
      <c r="CG154" s="494">
        <v>0</v>
      </c>
      <c r="CH154" s="494"/>
      <c r="CI154" s="494">
        <v>0</v>
      </c>
      <c r="CJ154" s="494"/>
      <c r="CK154" s="494"/>
      <c r="CL154" s="494"/>
      <c r="CM154" s="494"/>
      <c r="CN154" s="494"/>
      <c r="CO154" s="227"/>
    </row>
    <row r="155" spans="1:93" s="226" customFormat="1" ht="19.5" customHeight="1" x14ac:dyDescent="0.2">
      <c r="A155" s="1248"/>
      <c r="B155" s="1223" t="s">
        <v>122</v>
      </c>
      <c r="C155" s="1224"/>
      <c r="D155" s="399">
        <f t="shared" si="23"/>
        <v>0</v>
      </c>
      <c r="E155" s="399">
        <f t="shared" si="25"/>
        <v>0</v>
      </c>
      <c r="F155" s="399">
        <f t="shared" si="25"/>
        <v>0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 t="s">
        <v>194</v>
      </c>
      <c r="AT155" s="240"/>
      <c r="AU155" s="240"/>
      <c r="BY155" s="227"/>
      <c r="BZ155" s="227"/>
      <c r="CA155" s="227"/>
      <c r="CB155" s="227"/>
      <c r="CC155" s="227"/>
      <c r="CD155" s="227"/>
      <c r="CE155" s="227"/>
      <c r="CF155" s="227"/>
      <c r="CG155" s="494">
        <v>0</v>
      </c>
      <c r="CH155" s="494"/>
      <c r="CI155" s="494">
        <v>0</v>
      </c>
      <c r="CJ155" s="494"/>
      <c r="CK155" s="494"/>
      <c r="CL155" s="494"/>
      <c r="CM155" s="494"/>
      <c r="CN155" s="494"/>
      <c r="CO155" s="227"/>
    </row>
    <row r="156" spans="1:93" s="226" customFormat="1" ht="32.25" customHeight="1" x14ac:dyDescent="0.2">
      <c r="A156" s="1249"/>
      <c r="B156" s="1251" t="s">
        <v>123</v>
      </c>
      <c r="C156" s="1231"/>
      <c r="D156" s="397">
        <f t="shared" si="23"/>
        <v>8</v>
      </c>
      <c r="E156" s="397">
        <f t="shared" si="25"/>
        <v>3</v>
      </c>
      <c r="F156" s="397">
        <f t="shared" si="25"/>
        <v>5</v>
      </c>
      <c r="G156" s="27">
        <v>1</v>
      </c>
      <c r="H156" s="27"/>
      <c r="I156" s="27">
        <v>1</v>
      </c>
      <c r="J156" s="27">
        <v>1</v>
      </c>
      <c r="K156" s="27">
        <v>1</v>
      </c>
      <c r="L156" s="27">
        <v>1</v>
      </c>
      <c r="M156" s="27"/>
      <c r="N156" s="27">
        <v>3</v>
      </c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>
        <v>0</v>
      </c>
      <c r="AR156" s="36">
        <v>0</v>
      </c>
      <c r="AS156" s="310" t="s">
        <v>194</v>
      </c>
      <c r="AT156" s="240"/>
      <c r="AU156" s="240"/>
      <c r="BY156" s="227"/>
      <c r="BZ156" s="227"/>
      <c r="CA156" s="227"/>
      <c r="CB156" s="227"/>
      <c r="CC156" s="227"/>
      <c r="CD156" s="227"/>
      <c r="CE156" s="227"/>
      <c r="CF156" s="227"/>
      <c r="CG156" s="494">
        <v>0</v>
      </c>
      <c r="CH156" s="494"/>
      <c r="CI156" s="494">
        <v>0</v>
      </c>
      <c r="CJ156" s="494"/>
      <c r="CK156" s="494"/>
      <c r="CL156" s="494"/>
      <c r="CM156" s="494"/>
      <c r="CN156" s="494"/>
      <c r="CO156" s="227"/>
    </row>
    <row r="157" spans="1:93" s="226" customFormat="1" x14ac:dyDescent="0.2">
      <c r="A157" s="1206" t="s">
        <v>124</v>
      </c>
      <c r="B157" s="1206"/>
      <c r="C157" s="1207"/>
      <c r="D157" s="406">
        <f t="shared" si="23"/>
        <v>6</v>
      </c>
      <c r="E157" s="406">
        <f t="shared" ref="E157:F166" si="26">SUM(G157+I157+K157+M157+O157+Q157+S157+U157+W157+Y157+AA157+AC157+AE157+AG157+AI157+AK157+AM157)</f>
        <v>0</v>
      </c>
      <c r="F157" s="406">
        <f t="shared" si="26"/>
        <v>6</v>
      </c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>
        <v>1</v>
      </c>
      <c r="S157" s="166"/>
      <c r="T157" s="166">
        <v>2</v>
      </c>
      <c r="U157" s="166"/>
      <c r="V157" s="166"/>
      <c r="W157" s="166"/>
      <c r="X157" s="166"/>
      <c r="Y157" s="166"/>
      <c r="Z157" s="166"/>
      <c r="AA157" s="166"/>
      <c r="AB157" s="166">
        <v>1</v>
      </c>
      <c r="AC157" s="166"/>
      <c r="AD157" s="166">
        <v>1</v>
      </c>
      <c r="AE157" s="166"/>
      <c r="AF157" s="166">
        <v>1</v>
      </c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>
        <v>0</v>
      </c>
      <c r="AR157" s="20">
        <v>0</v>
      </c>
      <c r="AS157" s="310" t="s">
        <v>194</v>
      </c>
      <c r="AT157" s="240"/>
      <c r="AU157" s="240"/>
      <c r="BY157" s="227"/>
      <c r="BZ157" s="227"/>
      <c r="CA157" s="227"/>
      <c r="CB157" s="227"/>
      <c r="CC157" s="227"/>
      <c r="CD157" s="227"/>
      <c r="CE157" s="227"/>
      <c r="CF157" s="227"/>
      <c r="CG157" s="494">
        <v>0</v>
      </c>
      <c r="CH157" s="494">
        <v>0</v>
      </c>
      <c r="CI157" s="494">
        <v>0</v>
      </c>
      <c r="CJ157" s="494"/>
      <c r="CK157" s="494"/>
      <c r="CL157" s="494"/>
      <c r="CM157" s="494"/>
      <c r="CN157" s="494"/>
      <c r="CO157" s="227"/>
    </row>
    <row r="158" spans="1:93" s="226" customFormat="1" ht="15" customHeight="1" x14ac:dyDescent="0.2">
      <c r="A158" s="1247" t="s">
        <v>253</v>
      </c>
      <c r="B158" s="1252" t="s">
        <v>254</v>
      </c>
      <c r="C158" s="1209"/>
      <c r="D158" s="394">
        <f t="shared" si="23"/>
        <v>0</v>
      </c>
      <c r="E158" s="394">
        <f t="shared" si="26"/>
        <v>0</v>
      </c>
      <c r="F158" s="394">
        <f t="shared" si="26"/>
        <v>0</v>
      </c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 t="s">
        <v>194</v>
      </c>
      <c r="AT158" s="240"/>
      <c r="AU158" s="240"/>
      <c r="BY158" s="227"/>
      <c r="BZ158" s="227"/>
      <c r="CA158" s="227"/>
      <c r="CB158" s="227"/>
      <c r="CC158" s="227"/>
      <c r="CD158" s="227"/>
      <c r="CE158" s="227"/>
      <c r="CF158" s="227"/>
      <c r="CG158" s="494"/>
      <c r="CH158" s="494"/>
      <c r="CI158" s="494">
        <v>0</v>
      </c>
      <c r="CJ158" s="494"/>
      <c r="CK158" s="494"/>
      <c r="CL158" s="494"/>
      <c r="CM158" s="494"/>
      <c r="CN158" s="494"/>
      <c r="CO158" s="227"/>
    </row>
    <row r="159" spans="1:93" s="226" customFormat="1" ht="15" customHeight="1" x14ac:dyDescent="0.2">
      <c r="A159" s="1248"/>
      <c r="B159" s="1253" t="s">
        <v>255</v>
      </c>
      <c r="C159" s="1211"/>
      <c r="D159" s="399">
        <f t="shared" si="23"/>
        <v>0</v>
      </c>
      <c r="E159" s="399">
        <f t="shared" si="26"/>
        <v>0</v>
      </c>
      <c r="F159" s="399">
        <f t="shared" si="26"/>
        <v>0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 t="s">
        <v>194</v>
      </c>
      <c r="AT159" s="240"/>
      <c r="AU159" s="240"/>
      <c r="BY159" s="227"/>
      <c r="BZ159" s="227"/>
      <c r="CA159" s="227"/>
      <c r="CB159" s="227"/>
      <c r="CC159" s="227"/>
      <c r="CD159" s="227"/>
      <c r="CE159" s="227"/>
      <c r="CF159" s="227"/>
      <c r="CG159" s="494"/>
      <c r="CH159" s="494"/>
      <c r="CI159" s="494">
        <v>0</v>
      </c>
      <c r="CJ159" s="494"/>
      <c r="CK159" s="494"/>
      <c r="CL159" s="494"/>
      <c r="CM159" s="494"/>
      <c r="CN159" s="494"/>
      <c r="CO159" s="227"/>
    </row>
    <row r="160" spans="1:93" s="226" customFormat="1" ht="15" customHeight="1" x14ac:dyDescent="0.2">
      <c r="A160" s="1249"/>
      <c r="B160" s="1254" t="s">
        <v>256</v>
      </c>
      <c r="C160" s="1213"/>
      <c r="D160" s="401">
        <f t="shared" si="23"/>
        <v>0</v>
      </c>
      <c r="E160" s="401">
        <f t="shared" si="26"/>
        <v>0</v>
      </c>
      <c r="F160" s="401">
        <f t="shared" si="26"/>
        <v>0</v>
      </c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 t="s">
        <v>194</v>
      </c>
      <c r="AT160" s="240"/>
      <c r="AU160" s="240"/>
      <c r="BY160" s="227"/>
      <c r="BZ160" s="227"/>
      <c r="CA160" s="227"/>
      <c r="CB160" s="227"/>
      <c r="CC160" s="227"/>
      <c r="CD160" s="227"/>
      <c r="CE160" s="227"/>
      <c r="CF160" s="227"/>
      <c r="CG160" s="494"/>
      <c r="CH160" s="494"/>
      <c r="CI160" s="494">
        <v>0</v>
      </c>
      <c r="CJ160" s="494"/>
      <c r="CK160" s="494"/>
      <c r="CL160" s="494"/>
      <c r="CM160" s="494"/>
      <c r="CN160" s="494"/>
      <c r="CO160" s="227"/>
    </row>
    <row r="161" spans="1:93" s="226" customFormat="1" x14ac:dyDescent="0.2">
      <c r="A161" s="1286" t="s">
        <v>125</v>
      </c>
      <c r="B161" s="1287"/>
      <c r="C161" s="1288"/>
      <c r="D161" s="398">
        <f t="shared" si="23"/>
        <v>1</v>
      </c>
      <c r="E161" s="398">
        <f t="shared" si="26"/>
        <v>1</v>
      </c>
      <c r="F161" s="398">
        <f t="shared" si="26"/>
        <v>0</v>
      </c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>
        <v>1</v>
      </c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>
        <v>0</v>
      </c>
      <c r="AR161" s="51">
        <v>0</v>
      </c>
      <c r="AS161" s="310" t="s">
        <v>194</v>
      </c>
      <c r="AT161" s="240"/>
      <c r="AU161" s="240"/>
      <c r="BY161" s="227"/>
      <c r="BZ161" s="227"/>
      <c r="CA161" s="227"/>
      <c r="CB161" s="227"/>
      <c r="CC161" s="227"/>
      <c r="CD161" s="227"/>
      <c r="CE161" s="227"/>
      <c r="CF161" s="227"/>
      <c r="CG161" s="494">
        <v>0</v>
      </c>
      <c r="CH161" s="494">
        <v>0</v>
      </c>
      <c r="CI161" s="494">
        <v>0</v>
      </c>
      <c r="CJ161" s="494"/>
      <c r="CK161" s="494"/>
      <c r="CL161" s="494"/>
      <c r="CM161" s="494"/>
      <c r="CN161" s="494"/>
      <c r="CO161" s="227"/>
    </row>
    <row r="162" spans="1:93" s="226" customFormat="1" x14ac:dyDescent="0.2">
      <c r="A162" s="1289" t="s">
        <v>126</v>
      </c>
      <c r="B162" s="1290"/>
      <c r="C162" s="1291"/>
      <c r="D162" s="399">
        <f t="shared" si="23"/>
        <v>0</v>
      </c>
      <c r="E162" s="399">
        <f t="shared" si="26"/>
        <v>0</v>
      </c>
      <c r="F162" s="399">
        <f t="shared" si="26"/>
        <v>0</v>
      </c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 t="s">
        <v>194</v>
      </c>
      <c r="AT162" s="240"/>
      <c r="AU162" s="240"/>
      <c r="BY162" s="227"/>
      <c r="BZ162" s="227"/>
      <c r="CA162" s="227"/>
      <c r="CB162" s="227"/>
      <c r="CC162" s="227"/>
      <c r="CD162" s="227"/>
      <c r="CE162" s="227"/>
      <c r="CF162" s="227"/>
      <c r="CG162" s="494">
        <v>0</v>
      </c>
      <c r="CH162" s="494">
        <v>0</v>
      </c>
      <c r="CI162" s="494">
        <v>0</v>
      </c>
      <c r="CJ162" s="494"/>
      <c r="CK162" s="494"/>
      <c r="CL162" s="494"/>
      <c r="CM162" s="494"/>
      <c r="CN162" s="494"/>
      <c r="CO162" s="227"/>
    </row>
    <row r="163" spans="1:93" s="226" customFormat="1" x14ac:dyDescent="0.2">
      <c r="A163" s="1289" t="s">
        <v>127</v>
      </c>
      <c r="B163" s="1290"/>
      <c r="C163" s="1291"/>
      <c r="D163" s="399">
        <f t="shared" si="23"/>
        <v>3</v>
      </c>
      <c r="E163" s="399">
        <f t="shared" si="26"/>
        <v>1</v>
      </c>
      <c r="F163" s="399">
        <f t="shared" si="26"/>
        <v>2</v>
      </c>
      <c r="G163" s="24"/>
      <c r="H163" s="24">
        <v>1</v>
      </c>
      <c r="I163" s="24"/>
      <c r="J163" s="24"/>
      <c r="K163" s="24"/>
      <c r="L163" s="24"/>
      <c r="M163" s="24"/>
      <c r="N163" s="24"/>
      <c r="O163" s="24">
        <v>1</v>
      </c>
      <c r="P163" s="24"/>
      <c r="Q163" s="24"/>
      <c r="R163" s="24">
        <v>1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>
        <v>0</v>
      </c>
      <c r="AR163" s="27">
        <v>0</v>
      </c>
      <c r="AS163" s="310" t="s">
        <v>194</v>
      </c>
      <c r="AT163" s="240"/>
      <c r="AU163" s="240"/>
      <c r="BY163" s="227"/>
      <c r="BZ163" s="227"/>
      <c r="CA163" s="227"/>
      <c r="CB163" s="227"/>
      <c r="CC163" s="227"/>
      <c r="CD163" s="227"/>
      <c r="CE163" s="227"/>
      <c r="CF163" s="227"/>
      <c r="CG163" s="494">
        <v>0</v>
      </c>
      <c r="CH163" s="494">
        <v>0</v>
      </c>
      <c r="CI163" s="494">
        <v>0</v>
      </c>
      <c r="CJ163" s="494"/>
      <c r="CK163" s="494"/>
      <c r="CL163" s="494"/>
      <c r="CM163" s="494"/>
      <c r="CN163" s="494"/>
      <c r="CO163" s="227"/>
    </row>
    <row r="164" spans="1:93" s="226" customFormat="1" x14ac:dyDescent="0.2">
      <c r="A164" s="1289" t="s">
        <v>128</v>
      </c>
      <c r="B164" s="1290"/>
      <c r="C164" s="1291"/>
      <c r="D164" s="399">
        <f t="shared" si="23"/>
        <v>4</v>
      </c>
      <c r="E164" s="399">
        <f t="shared" si="26"/>
        <v>1</v>
      </c>
      <c r="F164" s="399">
        <f t="shared" si="26"/>
        <v>3</v>
      </c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>
        <v>1</v>
      </c>
      <c r="Y164" s="24"/>
      <c r="Z164" s="24"/>
      <c r="AA164" s="24"/>
      <c r="AB164" s="24"/>
      <c r="AC164" s="24">
        <v>1</v>
      </c>
      <c r="AD164" s="24">
        <v>1</v>
      </c>
      <c r="AE164" s="24"/>
      <c r="AF164" s="24">
        <v>1</v>
      </c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>
        <v>0</v>
      </c>
      <c r="AR164" s="27">
        <v>0</v>
      </c>
      <c r="AS164" s="310" t="s">
        <v>194</v>
      </c>
      <c r="AT164" s="240"/>
      <c r="AU164" s="240"/>
      <c r="BY164" s="227"/>
      <c r="BZ164" s="227"/>
      <c r="CA164" s="227"/>
      <c r="CB164" s="227"/>
      <c r="CC164" s="227"/>
      <c r="CD164" s="227"/>
      <c r="CE164" s="227"/>
      <c r="CF164" s="227"/>
      <c r="CG164" s="494">
        <v>0</v>
      </c>
      <c r="CH164" s="494">
        <v>0</v>
      </c>
      <c r="CI164" s="494">
        <v>0</v>
      </c>
      <c r="CJ164" s="494"/>
      <c r="CK164" s="494"/>
      <c r="CL164" s="494"/>
      <c r="CM164" s="494"/>
      <c r="CN164" s="494"/>
      <c r="CO164" s="227"/>
    </row>
    <row r="165" spans="1:93" s="226" customFormat="1" x14ac:dyDescent="0.2">
      <c r="A165" s="1292" t="s">
        <v>129</v>
      </c>
      <c r="B165" s="1293"/>
      <c r="C165" s="1294"/>
      <c r="D165" s="397">
        <f t="shared" si="23"/>
        <v>1</v>
      </c>
      <c r="E165" s="397">
        <f t="shared" si="26"/>
        <v>1</v>
      </c>
      <c r="F165" s="397">
        <f t="shared" si="26"/>
        <v>0</v>
      </c>
      <c r="G165" s="27"/>
      <c r="H165" s="27"/>
      <c r="I165" s="27"/>
      <c r="J165" s="27"/>
      <c r="K165" s="27"/>
      <c r="L165" s="27"/>
      <c r="M165" s="27">
        <v>1</v>
      </c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>
        <v>0</v>
      </c>
      <c r="AR165" s="27">
        <v>0</v>
      </c>
      <c r="AS165" s="310" t="s">
        <v>194</v>
      </c>
      <c r="AT165" s="240"/>
      <c r="AU165" s="240"/>
      <c r="BY165" s="227"/>
      <c r="BZ165" s="227"/>
      <c r="CA165" s="227"/>
      <c r="CB165" s="227"/>
      <c r="CC165" s="227"/>
      <c r="CD165" s="227"/>
      <c r="CE165" s="227"/>
      <c r="CF165" s="227"/>
      <c r="CG165" s="494">
        <v>0</v>
      </c>
      <c r="CH165" s="494">
        <v>0</v>
      </c>
      <c r="CI165" s="494">
        <v>0</v>
      </c>
      <c r="CJ165" s="494"/>
      <c r="CK165" s="494"/>
      <c r="CL165" s="494"/>
      <c r="CM165" s="494"/>
      <c r="CN165" s="494"/>
      <c r="CO165" s="227"/>
    </row>
    <row r="166" spans="1:93" s="226" customFormat="1" x14ac:dyDescent="0.2">
      <c r="A166" s="1212" t="s">
        <v>183</v>
      </c>
      <c r="B166" s="1285"/>
      <c r="C166" s="1213"/>
      <c r="D166" s="408">
        <f t="shared" si="23"/>
        <v>1</v>
      </c>
      <c r="E166" s="408">
        <f t="shared" si="26"/>
        <v>1</v>
      </c>
      <c r="F166" s="408">
        <f t="shared" si="26"/>
        <v>0</v>
      </c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>
        <v>1</v>
      </c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>
        <v>0</v>
      </c>
      <c r="AR166" s="36">
        <v>0</v>
      </c>
      <c r="AS166" s="310" t="s">
        <v>194</v>
      </c>
      <c r="AT166" s="240"/>
      <c r="AU166" s="240"/>
      <c r="BY166" s="227"/>
      <c r="BZ166" s="227"/>
      <c r="CA166" s="227"/>
      <c r="CB166" s="227"/>
      <c r="CC166" s="227"/>
      <c r="CD166" s="227"/>
      <c r="CE166" s="227"/>
      <c r="CF166" s="227"/>
      <c r="CG166" s="494"/>
      <c r="CH166" s="494"/>
      <c r="CI166" s="494">
        <v>0</v>
      </c>
      <c r="CJ166" s="494"/>
      <c r="CK166" s="494"/>
      <c r="CL166" s="494"/>
      <c r="CM166" s="494"/>
      <c r="CN166" s="494"/>
      <c r="CO166" s="227"/>
    </row>
    <row r="167" spans="1:93" s="226" customFormat="1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  <c r="BY167" s="227"/>
      <c r="BZ167" s="227"/>
      <c r="CA167" s="227"/>
      <c r="CB167" s="227"/>
      <c r="CC167" s="227"/>
      <c r="CD167" s="227"/>
      <c r="CE167" s="227"/>
      <c r="CF167" s="227"/>
      <c r="CG167" s="494"/>
      <c r="CH167" s="494"/>
      <c r="CI167" s="494"/>
      <c r="CJ167" s="494"/>
      <c r="CK167" s="494"/>
      <c r="CL167" s="494"/>
      <c r="CM167" s="494"/>
      <c r="CN167" s="494"/>
      <c r="CO167" s="227"/>
    </row>
    <row r="168" spans="1:93" s="226" customFormat="1" ht="14.25" customHeight="1" x14ac:dyDescent="0.2">
      <c r="A168" s="1301" t="s">
        <v>131</v>
      </c>
      <c r="B168" s="1301"/>
      <c r="C168" s="1301"/>
      <c r="D168" s="1160" t="s">
        <v>33</v>
      </c>
      <c r="E168" s="1160"/>
      <c r="F168" s="1160"/>
      <c r="G168" s="1244" t="s">
        <v>99</v>
      </c>
      <c r="H168" s="1244"/>
      <c r="I168" s="1245" t="s">
        <v>100</v>
      </c>
      <c r="J168" s="1245"/>
      <c r="K168" s="1245" t="s">
        <v>101</v>
      </c>
      <c r="L168" s="1245"/>
      <c r="M168" s="1244" t="s">
        <v>57</v>
      </c>
      <c r="N168" s="1244"/>
      <c r="O168" s="1190" t="s">
        <v>8</v>
      </c>
      <c r="P168" s="1191"/>
      <c r="Q168" s="1243" t="s">
        <v>59</v>
      </c>
      <c r="R168" s="1243"/>
      <c r="S168" s="1243" t="s">
        <v>60</v>
      </c>
      <c r="T168" s="1243"/>
      <c r="U168" s="1243" t="s">
        <v>61</v>
      </c>
      <c r="V168" s="1243"/>
      <c r="W168" s="1243" t="s">
        <v>62</v>
      </c>
      <c r="X168" s="1243"/>
      <c r="Y168" s="1243" t="s">
        <v>63</v>
      </c>
      <c r="Z168" s="1243"/>
      <c r="AA168" s="1243" t="s">
        <v>64</v>
      </c>
      <c r="AB168" s="1243"/>
      <c r="AC168" s="1243" t="s">
        <v>65</v>
      </c>
      <c r="AD168" s="1243"/>
      <c r="AE168" s="1243" t="s">
        <v>66</v>
      </c>
      <c r="AF168" s="1243"/>
      <c r="AG168" s="1243" t="s">
        <v>67</v>
      </c>
      <c r="AH168" s="1243"/>
      <c r="AI168" s="1243" t="s">
        <v>68</v>
      </c>
      <c r="AJ168" s="1243"/>
      <c r="AK168" s="1243" t="s">
        <v>69</v>
      </c>
      <c r="AL168" s="1243"/>
      <c r="AM168" s="1243" t="s">
        <v>70</v>
      </c>
      <c r="AN168" s="1171"/>
      <c r="AO168" s="1232" t="s">
        <v>77</v>
      </c>
      <c r="AP168" s="1233"/>
      <c r="AQ168" s="1234"/>
      <c r="AR168" s="1235" t="s">
        <v>249</v>
      </c>
      <c r="AS168" s="1237" t="s">
        <v>257</v>
      </c>
      <c r="AT168" s="1239" t="s">
        <v>251</v>
      </c>
      <c r="AU168" s="1239"/>
      <c r="AV168" s="411"/>
      <c r="BY168" s="227"/>
      <c r="BZ168" s="227"/>
      <c r="CA168" s="227"/>
      <c r="CB168" s="227"/>
      <c r="CC168" s="227"/>
      <c r="CD168" s="227"/>
      <c r="CE168" s="227"/>
      <c r="CF168" s="227"/>
      <c r="CG168" s="494"/>
      <c r="CH168" s="494"/>
      <c r="CI168" s="494"/>
      <c r="CJ168" s="494"/>
      <c r="CK168" s="494"/>
      <c r="CL168" s="494"/>
      <c r="CM168" s="494"/>
      <c r="CN168" s="494"/>
      <c r="CO168" s="227"/>
    </row>
    <row r="169" spans="1:93" s="226" customFormat="1" ht="20.25" customHeight="1" x14ac:dyDescent="0.2">
      <c r="A169" s="1302"/>
      <c r="B169" s="1302"/>
      <c r="C169" s="1302"/>
      <c r="D169" s="210" t="s">
        <v>149</v>
      </c>
      <c r="E169" s="195" t="s">
        <v>30</v>
      </c>
      <c r="F169" s="195" t="s">
        <v>48</v>
      </c>
      <c r="G169" s="202" t="s">
        <v>30</v>
      </c>
      <c r="H169" s="202" t="s">
        <v>48</v>
      </c>
      <c r="I169" s="202" t="s">
        <v>30</v>
      </c>
      <c r="J169" s="202" t="s">
        <v>48</v>
      </c>
      <c r="K169" s="202" t="s">
        <v>30</v>
      </c>
      <c r="L169" s="202" t="s">
        <v>48</v>
      </c>
      <c r="M169" s="202" t="s">
        <v>30</v>
      </c>
      <c r="N169" s="202" t="s">
        <v>48</v>
      </c>
      <c r="O169" s="202" t="s">
        <v>30</v>
      </c>
      <c r="P169" s="202" t="s">
        <v>48</v>
      </c>
      <c r="Q169" s="202" t="s">
        <v>30</v>
      </c>
      <c r="R169" s="202" t="s">
        <v>48</v>
      </c>
      <c r="S169" s="202" t="s">
        <v>30</v>
      </c>
      <c r="T169" s="202" t="s">
        <v>48</v>
      </c>
      <c r="U169" s="202" t="s">
        <v>30</v>
      </c>
      <c r="V169" s="202" t="s">
        <v>48</v>
      </c>
      <c r="W169" s="202" t="s">
        <v>30</v>
      </c>
      <c r="X169" s="202" t="s">
        <v>48</v>
      </c>
      <c r="Y169" s="202" t="s">
        <v>30</v>
      </c>
      <c r="Z169" s="202" t="s">
        <v>48</v>
      </c>
      <c r="AA169" s="202" t="s">
        <v>30</v>
      </c>
      <c r="AB169" s="202" t="s">
        <v>48</v>
      </c>
      <c r="AC169" s="202" t="s">
        <v>30</v>
      </c>
      <c r="AD169" s="202" t="s">
        <v>48</v>
      </c>
      <c r="AE169" s="202" t="s">
        <v>30</v>
      </c>
      <c r="AF169" s="202" t="s">
        <v>48</v>
      </c>
      <c r="AG169" s="202" t="s">
        <v>30</v>
      </c>
      <c r="AH169" s="202" t="s">
        <v>48</v>
      </c>
      <c r="AI169" s="202" t="s">
        <v>30</v>
      </c>
      <c r="AJ169" s="202" t="s">
        <v>48</v>
      </c>
      <c r="AK169" s="202" t="s">
        <v>30</v>
      </c>
      <c r="AL169" s="202" t="s">
        <v>48</v>
      </c>
      <c r="AM169" s="202" t="s">
        <v>30</v>
      </c>
      <c r="AN169" s="223" t="s">
        <v>48</v>
      </c>
      <c r="AO169" s="412" t="s">
        <v>231</v>
      </c>
      <c r="AP169" s="413" t="s">
        <v>233</v>
      </c>
      <c r="AQ169" s="414" t="s">
        <v>232</v>
      </c>
      <c r="AR169" s="1236"/>
      <c r="AS169" s="1238"/>
      <c r="AT169" s="111" t="s">
        <v>30</v>
      </c>
      <c r="AU169" s="111" t="s">
        <v>48</v>
      </c>
      <c r="AV169" s="227"/>
      <c r="BY169" s="227"/>
      <c r="BZ169" s="227"/>
      <c r="CA169" s="227"/>
      <c r="CB169" s="227"/>
      <c r="CC169" s="227"/>
      <c r="CD169" s="227"/>
      <c r="CE169" s="227"/>
      <c r="CF169" s="227"/>
      <c r="CG169" s="494"/>
      <c r="CH169" s="494"/>
      <c r="CI169" s="494"/>
      <c r="CJ169" s="494"/>
      <c r="CK169" s="494"/>
      <c r="CL169" s="494"/>
      <c r="CM169" s="494"/>
      <c r="CN169" s="494"/>
      <c r="CO169" s="227"/>
    </row>
    <row r="170" spans="1:93" s="226" customFormat="1" x14ac:dyDescent="0.2">
      <c r="A170" s="1240" t="s">
        <v>132</v>
      </c>
      <c r="B170" s="1240"/>
      <c r="C170" s="1240"/>
      <c r="D170" s="393">
        <f>SUM(E170+F170)</f>
        <v>14</v>
      </c>
      <c r="E170" s="393">
        <f>SUM(G170+I170+K170+M170+O170+Q170+S170+U170+W170+Y170+AA170+AC170+AE170+AG170+AI170+AK170+AM170)</f>
        <v>7</v>
      </c>
      <c r="F170" s="393">
        <f>SUM(H170+J170+L170+N170+P170+R170+T170+V170+X170+Z170+AB170+AD170+AF170+AH170+AJ170+AL170+AN170)</f>
        <v>7</v>
      </c>
      <c r="G170" s="30"/>
      <c r="H170" s="30"/>
      <c r="I170" s="30">
        <v>3</v>
      </c>
      <c r="J170" s="30"/>
      <c r="K170" s="30">
        <v>3</v>
      </c>
      <c r="L170" s="30"/>
      <c r="M170" s="30">
        <v>1</v>
      </c>
      <c r="N170" s="30"/>
      <c r="O170" s="30"/>
      <c r="P170" s="30"/>
      <c r="Q170" s="30"/>
      <c r="R170" s="30"/>
      <c r="S170" s="30"/>
      <c r="T170" s="30">
        <v>1</v>
      </c>
      <c r="U170" s="30"/>
      <c r="V170" s="30">
        <v>3</v>
      </c>
      <c r="W170" s="30"/>
      <c r="X170" s="30"/>
      <c r="Y170" s="30"/>
      <c r="Z170" s="30"/>
      <c r="AA170" s="30"/>
      <c r="AB170" s="30">
        <v>1</v>
      </c>
      <c r="AC170" s="30"/>
      <c r="AD170" s="30"/>
      <c r="AE170" s="30"/>
      <c r="AF170" s="30">
        <v>1</v>
      </c>
      <c r="AG170" s="30"/>
      <c r="AH170" s="30"/>
      <c r="AI170" s="30"/>
      <c r="AJ170" s="30"/>
      <c r="AK170" s="30"/>
      <c r="AL170" s="30"/>
      <c r="AM170" s="30"/>
      <c r="AN170" s="139">
        <v>1</v>
      </c>
      <c r="AO170" s="185">
        <v>5</v>
      </c>
      <c r="AP170" s="86"/>
      <c r="AQ170" s="186"/>
      <c r="AR170" s="140"/>
      <c r="AS170" s="30"/>
      <c r="AT170" s="30">
        <v>0</v>
      </c>
      <c r="AU170" s="30">
        <v>0</v>
      </c>
      <c r="AV170" s="310" t="s">
        <v>194</v>
      </c>
      <c r="BY170" s="227"/>
      <c r="BZ170" s="227"/>
      <c r="CA170" s="227"/>
      <c r="CB170" s="227"/>
      <c r="CC170" s="227"/>
      <c r="CD170" s="227"/>
      <c r="CE170" s="227"/>
      <c r="CF170" s="227"/>
      <c r="CG170" s="494">
        <v>0</v>
      </c>
      <c r="CH170" s="494">
        <v>0</v>
      </c>
      <c r="CI170" s="494">
        <v>0</v>
      </c>
      <c r="CJ170" s="494"/>
      <c r="CK170" s="494"/>
      <c r="CL170" s="494"/>
      <c r="CM170" s="494"/>
      <c r="CN170" s="494"/>
      <c r="CO170" s="227"/>
    </row>
    <row r="171" spans="1:93" s="226" customFormat="1" x14ac:dyDescent="0.2">
      <c r="A171" s="1241" t="s">
        <v>103</v>
      </c>
      <c r="B171" s="1242"/>
      <c r="C171" s="1242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  <c r="BY171" s="227"/>
      <c r="BZ171" s="227"/>
      <c r="CA171" s="227"/>
      <c r="CB171" s="227"/>
      <c r="CC171" s="227"/>
      <c r="CD171" s="227"/>
      <c r="CE171" s="227"/>
      <c r="CF171" s="227"/>
      <c r="CG171" s="494"/>
      <c r="CH171" s="494"/>
      <c r="CI171" s="494"/>
      <c r="CJ171" s="494"/>
      <c r="CK171" s="494"/>
      <c r="CL171" s="494"/>
      <c r="CM171" s="494"/>
      <c r="CN171" s="494"/>
      <c r="CO171" s="227"/>
    </row>
    <row r="172" spans="1:93" s="226" customFormat="1" x14ac:dyDescent="0.2">
      <c r="A172" s="1299" t="s">
        <v>184</v>
      </c>
      <c r="B172" s="1228" t="s">
        <v>258</v>
      </c>
      <c r="C172" s="1229"/>
      <c r="D172" s="394">
        <f t="shared" ref="D172:D178" si="27">SUM(E172+F172)</f>
        <v>0</v>
      </c>
      <c r="E172" s="394">
        <f t="shared" ref="E172:F178" si="28">SUM(G172+I172+K172+M172+O172+Q172+S172+U172+W172+Y172+AA172+AC172+AE172+AG172+AI172+AK172+AM172)</f>
        <v>0</v>
      </c>
      <c r="F172" s="394">
        <f t="shared" si="28"/>
        <v>0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 t="s">
        <v>194</v>
      </c>
      <c r="BY172" s="227"/>
      <c r="BZ172" s="227"/>
      <c r="CA172" s="227"/>
      <c r="CB172" s="227"/>
      <c r="CC172" s="227"/>
      <c r="CD172" s="227"/>
      <c r="CE172" s="227"/>
      <c r="CF172" s="227"/>
      <c r="CG172" s="494">
        <v>0</v>
      </c>
      <c r="CH172" s="494">
        <v>0</v>
      </c>
      <c r="CI172" s="494">
        <v>0</v>
      </c>
      <c r="CJ172" s="494"/>
      <c r="CK172" s="494"/>
      <c r="CL172" s="494"/>
      <c r="CM172" s="494"/>
      <c r="CN172" s="494"/>
      <c r="CO172" s="227"/>
    </row>
    <row r="173" spans="1:93" s="226" customFormat="1" x14ac:dyDescent="0.2">
      <c r="A173" s="1300"/>
      <c r="B173" s="1225" t="s">
        <v>252</v>
      </c>
      <c r="C173" s="1226"/>
      <c r="D173" s="401">
        <f t="shared" si="27"/>
        <v>0</v>
      </c>
      <c r="E173" s="401">
        <f t="shared" si="28"/>
        <v>0</v>
      </c>
      <c r="F173" s="401">
        <f t="shared" si="28"/>
        <v>0</v>
      </c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27"/>
      <c r="AL173" s="27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 t="s">
        <v>194</v>
      </c>
      <c r="BY173" s="227"/>
      <c r="BZ173" s="227"/>
      <c r="CA173" s="227"/>
      <c r="CB173" s="227"/>
      <c r="CC173" s="227"/>
      <c r="CD173" s="227"/>
      <c r="CE173" s="227"/>
      <c r="CF173" s="227"/>
      <c r="CG173" s="494">
        <v>0</v>
      </c>
      <c r="CH173" s="494">
        <v>0</v>
      </c>
      <c r="CI173" s="494">
        <v>0</v>
      </c>
      <c r="CJ173" s="494"/>
      <c r="CK173" s="494"/>
      <c r="CL173" s="494"/>
      <c r="CM173" s="494"/>
      <c r="CN173" s="494"/>
      <c r="CO173" s="227"/>
    </row>
    <row r="174" spans="1:93" s="226" customFormat="1" x14ac:dyDescent="0.2">
      <c r="A174" s="1230" t="s">
        <v>105</v>
      </c>
      <c r="B174" s="1230"/>
      <c r="C174" s="1231"/>
      <c r="D174" s="397">
        <f t="shared" si="27"/>
        <v>0</v>
      </c>
      <c r="E174" s="397">
        <f t="shared" si="28"/>
        <v>0</v>
      </c>
      <c r="F174" s="397">
        <f t="shared" si="28"/>
        <v>0</v>
      </c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30"/>
      <c r="AL174" s="30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 t="s">
        <v>194</v>
      </c>
      <c r="BY174" s="227"/>
      <c r="BZ174" s="227"/>
      <c r="CA174" s="227"/>
      <c r="CB174" s="227"/>
      <c r="CC174" s="227"/>
      <c r="CD174" s="227"/>
      <c r="CE174" s="227"/>
      <c r="CF174" s="227"/>
      <c r="CG174" s="494">
        <v>0</v>
      </c>
      <c r="CH174" s="494">
        <v>0</v>
      </c>
      <c r="CI174" s="494">
        <v>0</v>
      </c>
      <c r="CJ174" s="494"/>
      <c r="CK174" s="494"/>
      <c r="CL174" s="494"/>
      <c r="CM174" s="494"/>
      <c r="CN174" s="494"/>
      <c r="CO174" s="227"/>
    </row>
    <row r="175" spans="1:93" s="226" customFormat="1" x14ac:dyDescent="0.2">
      <c r="A175" s="1263" t="s">
        <v>182</v>
      </c>
      <c r="B175" s="1264"/>
      <c r="C175" s="1265"/>
      <c r="D175" s="258">
        <f t="shared" si="27"/>
        <v>14</v>
      </c>
      <c r="E175" s="258">
        <f t="shared" si="28"/>
        <v>7</v>
      </c>
      <c r="F175" s="258">
        <f t="shared" si="28"/>
        <v>7</v>
      </c>
      <c r="G175" s="30"/>
      <c r="H175" s="30"/>
      <c r="I175" s="30">
        <v>3</v>
      </c>
      <c r="J175" s="30"/>
      <c r="K175" s="30">
        <v>3</v>
      </c>
      <c r="L175" s="30"/>
      <c r="M175" s="30">
        <v>1</v>
      </c>
      <c r="N175" s="30"/>
      <c r="O175" s="30"/>
      <c r="P175" s="30"/>
      <c r="Q175" s="30"/>
      <c r="R175" s="30"/>
      <c r="S175" s="30"/>
      <c r="T175" s="30">
        <v>1</v>
      </c>
      <c r="U175" s="30"/>
      <c r="V175" s="30">
        <v>3</v>
      </c>
      <c r="W175" s="30"/>
      <c r="X175" s="30"/>
      <c r="Y175" s="30"/>
      <c r="Z175" s="30"/>
      <c r="AA175" s="30"/>
      <c r="AB175" s="30">
        <v>1</v>
      </c>
      <c r="AC175" s="30"/>
      <c r="AD175" s="30"/>
      <c r="AE175" s="30"/>
      <c r="AF175" s="30">
        <v>1</v>
      </c>
      <c r="AG175" s="30"/>
      <c r="AH175" s="30"/>
      <c r="AI175" s="30"/>
      <c r="AJ175" s="30"/>
      <c r="AK175" s="30"/>
      <c r="AL175" s="30"/>
      <c r="AM175" s="30"/>
      <c r="AN175" s="139">
        <v>1</v>
      </c>
      <c r="AO175" s="131">
        <v>5</v>
      </c>
      <c r="AP175" s="30"/>
      <c r="AQ175" s="192"/>
      <c r="AR175" s="140"/>
      <c r="AS175" s="30"/>
      <c r="AT175" s="30">
        <v>0</v>
      </c>
      <c r="AU175" s="30">
        <v>0</v>
      </c>
      <c r="AV175" s="310" t="s">
        <v>194</v>
      </c>
      <c r="BY175" s="227"/>
      <c r="BZ175" s="227"/>
      <c r="CA175" s="227"/>
      <c r="CB175" s="227"/>
      <c r="CC175" s="227"/>
      <c r="CD175" s="227"/>
      <c r="CE175" s="227"/>
      <c r="CF175" s="227"/>
      <c r="CG175" s="494">
        <v>0</v>
      </c>
      <c r="CH175" s="494">
        <v>0</v>
      </c>
      <c r="CI175" s="494">
        <v>0</v>
      </c>
      <c r="CJ175" s="494"/>
      <c r="CK175" s="494"/>
      <c r="CL175" s="494"/>
      <c r="CM175" s="494"/>
      <c r="CN175" s="494"/>
      <c r="CO175" s="227"/>
    </row>
    <row r="176" spans="1:93" s="226" customFormat="1" ht="14.25" customHeight="1" x14ac:dyDescent="0.2">
      <c r="A176" s="1164" t="s">
        <v>106</v>
      </c>
      <c r="B176" s="1295" t="s">
        <v>107</v>
      </c>
      <c r="C176" s="1296"/>
      <c r="D176" s="398">
        <f t="shared" si="27"/>
        <v>0</v>
      </c>
      <c r="E176" s="398">
        <f t="shared" si="28"/>
        <v>0</v>
      </c>
      <c r="F176" s="398">
        <f t="shared" si="28"/>
        <v>0</v>
      </c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 t="s">
        <v>194</v>
      </c>
      <c r="BY176" s="227"/>
      <c r="BZ176" s="227"/>
      <c r="CA176" s="227"/>
      <c r="CB176" s="227"/>
      <c r="CC176" s="227"/>
      <c r="CD176" s="227"/>
      <c r="CE176" s="227"/>
      <c r="CF176" s="227"/>
      <c r="CG176" s="494">
        <v>0</v>
      </c>
      <c r="CH176" s="494">
        <v>0</v>
      </c>
      <c r="CI176" s="494">
        <v>0</v>
      </c>
      <c r="CJ176" s="494"/>
      <c r="CK176" s="494"/>
      <c r="CL176" s="494"/>
      <c r="CM176" s="494"/>
      <c r="CN176" s="494"/>
      <c r="CO176" s="227"/>
    </row>
    <row r="177" spans="1:93" s="226" customFormat="1" x14ac:dyDescent="0.2">
      <c r="A177" s="1165"/>
      <c r="B177" s="1297" t="s">
        <v>108</v>
      </c>
      <c r="C177" s="1298"/>
      <c r="D177" s="399">
        <f t="shared" si="27"/>
        <v>0</v>
      </c>
      <c r="E177" s="399">
        <f t="shared" si="28"/>
        <v>0</v>
      </c>
      <c r="F177" s="399">
        <f t="shared" si="28"/>
        <v>0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 t="s">
        <v>194</v>
      </c>
      <c r="BY177" s="227"/>
      <c r="BZ177" s="227"/>
      <c r="CA177" s="227"/>
      <c r="CB177" s="227"/>
      <c r="CC177" s="227"/>
      <c r="CD177" s="227"/>
      <c r="CE177" s="227"/>
      <c r="CF177" s="227"/>
      <c r="CG177" s="494">
        <v>0</v>
      </c>
      <c r="CH177" s="494">
        <v>0</v>
      </c>
      <c r="CI177" s="494">
        <v>0</v>
      </c>
      <c r="CJ177" s="494"/>
      <c r="CK177" s="494"/>
      <c r="CL177" s="494"/>
      <c r="CM177" s="494"/>
      <c r="CN177" s="494"/>
      <c r="CO177" s="227"/>
    </row>
    <row r="178" spans="1:93" s="226" customFormat="1" x14ac:dyDescent="0.2">
      <c r="A178" s="1165"/>
      <c r="B178" s="1297" t="s">
        <v>109</v>
      </c>
      <c r="C178" s="1297"/>
      <c r="D178" s="399">
        <f t="shared" si="27"/>
        <v>0</v>
      </c>
      <c r="E178" s="399">
        <f t="shared" si="28"/>
        <v>0</v>
      </c>
      <c r="F178" s="399">
        <f t="shared" si="28"/>
        <v>0</v>
      </c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 t="s">
        <v>194</v>
      </c>
      <c r="BY178" s="227"/>
      <c r="BZ178" s="227"/>
      <c r="CA178" s="227"/>
      <c r="CB178" s="227"/>
      <c r="CC178" s="227"/>
      <c r="CD178" s="227"/>
      <c r="CE178" s="227"/>
      <c r="CF178" s="227"/>
      <c r="CG178" s="494"/>
      <c r="CH178" s="494">
        <v>0</v>
      </c>
      <c r="CI178" s="494">
        <v>0</v>
      </c>
      <c r="CJ178" s="494"/>
      <c r="CK178" s="494"/>
      <c r="CL178" s="494"/>
      <c r="CM178" s="494"/>
      <c r="CN178" s="494"/>
      <c r="CO178" s="227"/>
    </row>
    <row r="179" spans="1:93" s="226" customFormat="1" ht="15" customHeight="1" x14ac:dyDescent="0.2">
      <c r="A179" s="1165"/>
      <c r="B179" s="1253" t="s">
        <v>110</v>
      </c>
      <c r="C179" s="1211"/>
      <c r="D179" s="400"/>
      <c r="E179" s="124"/>
      <c r="F179" s="399">
        <f>SUM(L179+N179+P179+R179+T179+V179+X179+Z179+AB179+AD179+AF179+AH179+AJ179+AL179+AN179)</f>
        <v>0</v>
      </c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 t="s">
        <v>194</v>
      </c>
      <c r="BY179" s="227"/>
      <c r="BZ179" s="227"/>
      <c r="CA179" s="227"/>
      <c r="CB179" s="227"/>
      <c r="CC179" s="227"/>
      <c r="CD179" s="227"/>
      <c r="CE179" s="227"/>
      <c r="CF179" s="227"/>
      <c r="CG179" s="494">
        <v>0</v>
      </c>
      <c r="CH179" s="494">
        <v>0</v>
      </c>
      <c r="CI179" s="494">
        <v>0</v>
      </c>
      <c r="CJ179" s="494"/>
      <c r="CK179" s="494"/>
      <c r="CL179" s="494"/>
      <c r="CM179" s="494"/>
      <c r="CN179" s="494"/>
      <c r="CO179" s="227"/>
    </row>
    <row r="180" spans="1:93" s="226" customFormat="1" x14ac:dyDescent="0.2">
      <c r="A180" s="1165"/>
      <c r="B180" s="1297" t="s">
        <v>111</v>
      </c>
      <c r="C180" s="1297"/>
      <c r="D180" s="399">
        <f t="shared" ref="D180:D200" si="29">SUM(E180+F180)</f>
        <v>0</v>
      </c>
      <c r="E180" s="399">
        <f t="shared" ref="E180:F186" si="30">SUM(G180+I180+K180+M180+O180+Q180+S180+U180+W180+Y180+AA180+AC180+AE180+AG180+AI180+AK180+AM180)</f>
        <v>0</v>
      </c>
      <c r="F180" s="399">
        <f t="shared" si="30"/>
        <v>0</v>
      </c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 t="s">
        <v>194</v>
      </c>
      <c r="BY180" s="227"/>
      <c r="BZ180" s="227"/>
      <c r="CA180" s="227"/>
      <c r="CB180" s="227"/>
      <c r="CC180" s="227"/>
      <c r="CD180" s="227"/>
      <c r="CE180" s="227"/>
      <c r="CF180" s="227"/>
      <c r="CG180" s="494">
        <v>0</v>
      </c>
      <c r="CH180" s="494">
        <v>0</v>
      </c>
      <c r="CI180" s="494">
        <v>0</v>
      </c>
      <c r="CJ180" s="494"/>
      <c r="CK180" s="494"/>
      <c r="CL180" s="494"/>
      <c r="CM180" s="494"/>
      <c r="CN180" s="494"/>
      <c r="CO180" s="227"/>
    </row>
    <row r="181" spans="1:93" s="226" customFormat="1" x14ac:dyDescent="0.2">
      <c r="A181" s="1165"/>
      <c r="B181" s="1216" t="s">
        <v>112</v>
      </c>
      <c r="C181" s="1216"/>
      <c r="D181" s="399">
        <f t="shared" si="29"/>
        <v>2</v>
      </c>
      <c r="E181" s="399">
        <f t="shared" si="30"/>
        <v>0</v>
      </c>
      <c r="F181" s="399">
        <f t="shared" si="30"/>
        <v>2</v>
      </c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>
        <v>1</v>
      </c>
      <c r="U181" s="24"/>
      <c r="V181" s="24">
        <v>1</v>
      </c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>
        <v>0</v>
      </c>
      <c r="AU181" s="24">
        <v>0</v>
      </c>
      <c r="AV181" s="310" t="s">
        <v>194</v>
      </c>
      <c r="BY181" s="227"/>
      <c r="BZ181" s="227"/>
      <c r="CA181" s="227"/>
      <c r="CB181" s="227"/>
      <c r="CC181" s="227"/>
      <c r="CD181" s="227"/>
      <c r="CE181" s="227"/>
      <c r="CF181" s="227"/>
      <c r="CG181" s="494">
        <v>0</v>
      </c>
      <c r="CH181" s="494">
        <v>0</v>
      </c>
      <c r="CI181" s="494">
        <v>0</v>
      </c>
      <c r="CJ181" s="494"/>
      <c r="CK181" s="494"/>
      <c r="CL181" s="494"/>
      <c r="CM181" s="494"/>
      <c r="CN181" s="494"/>
      <c r="CO181" s="227"/>
    </row>
    <row r="182" spans="1:93" s="226" customFormat="1" x14ac:dyDescent="0.2">
      <c r="A182" s="1165"/>
      <c r="B182" s="1216" t="s">
        <v>113</v>
      </c>
      <c r="C182" s="1216"/>
      <c r="D182" s="399">
        <f t="shared" si="29"/>
        <v>0</v>
      </c>
      <c r="E182" s="399">
        <f t="shared" si="30"/>
        <v>0</v>
      </c>
      <c r="F182" s="399">
        <f t="shared" si="30"/>
        <v>0</v>
      </c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 t="s">
        <v>194</v>
      </c>
      <c r="BY182" s="227"/>
      <c r="BZ182" s="227"/>
      <c r="CA182" s="227"/>
      <c r="CB182" s="227"/>
      <c r="CC182" s="227"/>
      <c r="CD182" s="227"/>
      <c r="CE182" s="227"/>
      <c r="CF182" s="227"/>
      <c r="CG182" s="494">
        <v>0</v>
      </c>
      <c r="CH182" s="494">
        <v>0</v>
      </c>
      <c r="CI182" s="494">
        <v>0</v>
      </c>
      <c r="CJ182" s="494"/>
      <c r="CK182" s="494"/>
      <c r="CL182" s="494"/>
      <c r="CM182" s="494"/>
      <c r="CN182" s="494"/>
      <c r="CO182" s="227"/>
    </row>
    <row r="183" spans="1:93" s="226" customFormat="1" x14ac:dyDescent="0.2">
      <c r="A183" s="1166"/>
      <c r="B183" s="1217" t="s">
        <v>114</v>
      </c>
      <c r="C183" s="1217"/>
      <c r="D183" s="397">
        <f t="shared" si="29"/>
        <v>0</v>
      </c>
      <c r="E183" s="397">
        <f t="shared" si="30"/>
        <v>0</v>
      </c>
      <c r="F183" s="397">
        <f t="shared" si="30"/>
        <v>0</v>
      </c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 t="s">
        <v>194</v>
      </c>
      <c r="BY183" s="227"/>
      <c r="BZ183" s="227"/>
      <c r="CA183" s="227"/>
      <c r="CB183" s="227"/>
      <c r="CC183" s="227"/>
      <c r="CD183" s="227"/>
      <c r="CE183" s="227"/>
      <c r="CF183" s="227"/>
      <c r="CG183" s="494">
        <v>0</v>
      </c>
      <c r="CH183" s="494">
        <v>0</v>
      </c>
      <c r="CI183" s="494">
        <v>0</v>
      </c>
      <c r="CJ183" s="494"/>
      <c r="CK183" s="494"/>
      <c r="CL183" s="494"/>
      <c r="CM183" s="494"/>
      <c r="CN183" s="494"/>
      <c r="CO183" s="227"/>
    </row>
    <row r="184" spans="1:93" s="226" customFormat="1" ht="21" customHeight="1" x14ac:dyDescent="0.2">
      <c r="A184" s="1218" t="s">
        <v>115</v>
      </c>
      <c r="B184" s="1221" t="s">
        <v>116</v>
      </c>
      <c r="C184" s="1222"/>
      <c r="D184" s="394">
        <f t="shared" si="29"/>
        <v>0</v>
      </c>
      <c r="E184" s="394">
        <f t="shared" si="30"/>
        <v>0</v>
      </c>
      <c r="F184" s="394">
        <f t="shared" si="30"/>
        <v>0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166"/>
      <c r="AL184" s="166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 t="s">
        <v>194</v>
      </c>
      <c r="BY184" s="227"/>
      <c r="BZ184" s="227"/>
      <c r="CA184" s="227"/>
      <c r="CB184" s="227"/>
      <c r="CC184" s="227"/>
      <c r="CD184" s="227"/>
      <c r="CE184" s="227"/>
      <c r="CF184" s="227"/>
      <c r="CG184" s="494">
        <v>0</v>
      </c>
      <c r="CH184" s="494">
        <v>0</v>
      </c>
      <c r="CI184" s="494">
        <v>0</v>
      </c>
      <c r="CJ184" s="494"/>
      <c r="CK184" s="494"/>
      <c r="CL184" s="494"/>
      <c r="CM184" s="494"/>
      <c r="CN184" s="494"/>
      <c r="CO184" s="227"/>
    </row>
    <row r="185" spans="1:93" s="226" customFormat="1" ht="23.25" customHeight="1" x14ac:dyDescent="0.2">
      <c r="A185" s="1219"/>
      <c r="B185" s="1223" t="s">
        <v>117</v>
      </c>
      <c r="C185" s="1224"/>
      <c r="D185" s="399">
        <f t="shared" si="29"/>
        <v>0</v>
      </c>
      <c r="E185" s="399">
        <f t="shared" si="30"/>
        <v>0</v>
      </c>
      <c r="F185" s="399">
        <f t="shared" si="30"/>
        <v>0</v>
      </c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7"/>
      <c r="AL185" s="27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 t="s">
        <v>194</v>
      </c>
      <c r="BY185" s="227"/>
      <c r="BZ185" s="227"/>
      <c r="CA185" s="227"/>
      <c r="CB185" s="227"/>
      <c r="CC185" s="227"/>
      <c r="CD185" s="227"/>
      <c r="CE185" s="227"/>
      <c r="CF185" s="227"/>
      <c r="CG185" s="494">
        <v>0</v>
      </c>
      <c r="CH185" s="494">
        <v>0</v>
      </c>
      <c r="CI185" s="494">
        <v>0</v>
      </c>
      <c r="CJ185" s="494"/>
      <c r="CK185" s="494"/>
      <c r="CL185" s="494"/>
      <c r="CM185" s="494"/>
      <c r="CN185" s="494"/>
      <c r="CO185" s="227"/>
    </row>
    <row r="186" spans="1:93" s="226" customFormat="1" ht="17.25" customHeight="1" x14ac:dyDescent="0.2">
      <c r="A186" s="1220"/>
      <c r="B186" s="1225" t="s">
        <v>118</v>
      </c>
      <c r="C186" s="1226"/>
      <c r="D186" s="401">
        <f t="shared" si="29"/>
        <v>0</v>
      </c>
      <c r="E186" s="401">
        <f t="shared" si="30"/>
        <v>0</v>
      </c>
      <c r="F186" s="401">
        <f t="shared" si="30"/>
        <v>0</v>
      </c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 t="s">
        <v>194</v>
      </c>
      <c r="BY186" s="227"/>
      <c r="BZ186" s="227"/>
      <c r="CA186" s="227"/>
      <c r="CB186" s="227"/>
      <c r="CC186" s="227"/>
      <c r="CD186" s="227"/>
      <c r="CE186" s="227"/>
      <c r="CF186" s="227"/>
      <c r="CG186" s="494">
        <v>0</v>
      </c>
      <c r="CH186" s="494">
        <v>0</v>
      </c>
      <c r="CI186" s="494">
        <v>0</v>
      </c>
      <c r="CJ186" s="494"/>
      <c r="CK186" s="494"/>
      <c r="CL186" s="494"/>
      <c r="CM186" s="494"/>
      <c r="CN186" s="494"/>
      <c r="CO186" s="227"/>
    </row>
    <row r="187" spans="1:93" s="226" customFormat="1" ht="15.75" customHeight="1" x14ac:dyDescent="0.2">
      <c r="A187" s="1218" t="s">
        <v>119</v>
      </c>
      <c r="B187" s="1228" t="s">
        <v>120</v>
      </c>
      <c r="C187" s="1229"/>
      <c r="D187" s="394">
        <f t="shared" si="29"/>
        <v>2</v>
      </c>
      <c r="E187" s="394">
        <f t="shared" ref="E187:F190" si="31">SUM(G187+I187+K187+M187+O187)</f>
        <v>2</v>
      </c>
      <c r="F187" s="394">
        <f t="shared" si="31"/>
        <v>0</v>
      </c>
      <c r="G187" s="20"/>
      <c r="H187" s="20"/>
      <c r="I187" s="20">
        <v>2</v>
      </c>
      <c r="J187" s="20"/>
      <c r="K187" s="20"/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1"/>
      <c r="AL187" s="121"/>
      <c r="AM187" s="124"/>
      <c r="AN187" s="125"/>
      <c r="AO187" s="97">
        <v>1</v>
      </c>
      <c r="AP187" s="51"/>
      <c r="AQ187" s="96"/>
      <c r="AR187" s="143"/>
      <c r="AS187" s="122"/>
      <c r="AT187" s="20">
        <v>0</v>
      </c>
      <c r="AU187" s="20">
        <v>0</v>
      </c>
      <c r="AV187" s="310" t="s">
        <v>194</v>
      </c>
      <c r="BY187" s="227"/>
      <c r="BZ187" s="227"/>
      <c r="CA187" s="227"/>
      <c r="CB187" s="227"/>
      <c r="CC187" s="227"/>
      <c r="CD187" s="227"/>
      <c r="CE187" s="227"/>
      <c r="CF187" s="227"/>
      <c r="CG187" s="494">
        <v>0</v>
      </c>
      <c r="CH187" s="494"/>
      <c r="CI187" s="494">
        <v>0</v>
      </c>
      <c r="CJ187" s="494"/>
      <c r="CK187" s="494"/>
      <c r="CL187" s="494"/>
      <c r="CM187" s="494"/>
      <c r="CN187" s="494"/>
      <c r="CO187" s="227"/>
    </row>
    <row r="188" spans="1:93" s="226" customFormat="1" ht="20.25" customHeight="1" x14ac:dyDescent="0.2">
      <c r="A188" s="1219"/>
      <c r="B188" s="1215" t="s">
        <v>121</v>
      </c>
      <c r="C188" s="1224"/>
      <c r="D188" s="399">
        <f t="shared" si="29"/>
        <v>0</v>
      </c>
      <c r="E188" s="399">
        <f t="shared" si="31"/>
        <v>0</v>
      </c>
      <c r="F188" s="399">
        <f t="shared" si="31"/>
        <v>0</v>
      </c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 t="s">
        <v>194</v>
      </c>
      <c r="BY188" s="227"/>
      <c r="BZ188" s="227"/>
      <c r="CA188" s="227"/>
      <c r="CB188" s="227"/>
      <c r="CC188" s="227"/>
      <c r="CD188" s="227"/>
      <c r="CE188" s="227"/>
      <c r="CF188" s="227"/>
      <c r="CG188" s="494">
        <v>0</v>
      </c>
      <c r="CH188" s="494"/>
      <c r="CI188" s="494">
        <v>0</v>
      </c>
      <c r="CJ188" s="494"/>
      <c r="CK188" s="494"/>
      <c r="CL188" s="494"/>
      <c r="CM188" s="494"/>
      <c r="CN188" s="494"/>
      <c r="CO188" s="227"/>
    </row>
    <row r="189" spans="1:93" s="226" customFormat="1" ht="22.5" customHeight="1" x14ac:dyDescent="0.2">
      <c r="A189" s="1219"/>
      <c r="B189" s="1215" t="s">
        <v>122</v>
      </c>
      <c r="C189" s="1224"/>
      <c r="D189" s="399">
        <f t="shared" si="29"/>
        <v>0</v>
      </c>
      <c r="E189" s="399">
        <f t="shared" si="31"/>
        <v>0</v>
      </c>
      <c r="F189" s="399">
        <f t="shared" si="31"/>
        <v>0</v>
      </c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 t="s">
        <v>194</v>
      </c>
      <c r="BY189" s="227"/>
      <c r="BZ189" s="227"/>
      <c r="CA189" s="227"/>
      <c r="CB189" s="227"/>
      <c r="CC189" s="227"/>
      <c r="CD189" s="227"/>
      <c r="CE189" s="227"/>
      <c r="CF189" s="227"/>
      <c r="CG189" s="494">
        <v>0</v>
      </c>
      <c r="CH189" s="494"/>
      <c r="CI189" s="494">
        <v>0</v>
      </c>
      <c r="CJ189" s="494"/>
      <c r="CK189" s="494"/>
      <c r="CL189" s="494"/>
      <c r="CM189" s="494"/>
      <c r="CN189" s="494"/>
      <c r="CO189" s="227"/>
    </row>
    <row r="190" spans="1:93" s="226" customFormat="1" ht="32.25" customHeight="1" x14ac:dyDescent="0.2">
      <c r="A190" s="1227"/>
      <c r="B190" s="1230" t="s">
        <v>123</v>
      </c>
      <c r="C190" s="1231"/>
      <c r="D190" s="397">
        <f t="shared" si="29"/>
        <v>3</v>
      </c>
      <c r="E190" s="397">
        <f t="shared" si="31"/>
        <v>3</v>
      </c>
      <c r="F190" s="397">
        <f t="shared" si="31"/>
        <v>0</v>
      </c>
      <c r="G190" s="27"/>
      <c r="H190" s="27"/>
      <c r="I190" s="27">
        <v>1</v>
      </c>
      <c r="J190" s="27"/>
      <c r="K190" s="27">
        <v>1</v>
      </c>
      <c r="L190" s="27"/>
      <c r="M190" s="27">
        <v>1</v>
      </c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>
        <v>2</v>
      </c>
      <c r="AP190" s="36"/>
      <c r="AQ190" s="186"/>
      <c r="AR190" s="142"/>
      <c r="AS190" s="132"/>
      <c r="AT190" s="27">
        <v>0</v>
      </c>
      <c r="AU190" s="27">
        <v>0</v>
      </c>
      <c r="AV190" s="310" t="s">
        <v>194</v>
      </c>
      <c r="BY190" s="227"/>
      <c r="BZ190" s="227"/>
      <c r="CA190" s="227"/>
      <c r="CB190" s="227"/>
      <c r="CC190" s="227"/>
      <c r="CD190" s="227"/>
      <c r="CE190" s="227"/>
      <c r="CF190" s="227"/>
      <c r="CG190" s="494">
        <v>0</v>
      </c>
      <c r="CH190" s="494"/>
      <c r="CI190" s="494">
        <v>0</v>
      </c>
      <c r="CJ190" s="494"/>
      <c r="CK190" s="494"/>
      <c r="CL190" s="494"/>
      <c r="CM190" s="494"/>
      <c r="CN190" s="494"/>
      <c r="CO190" s="227"/>
    </row>
    <row r="191" spans="1:93" s="226" customFormat="1" x14ac:dyDescent="0.2">
      <c r="A191" s="1206" t="s">
        <v>124</v>
      </c>
      <c r="B191" s="1206"/>
      <c r="C191" s="1207"/>
      <c r="D191" s="406">
        <f t="shared" si="29"/>
        <v>1</v>
      </c>
      <c r="E191" s="406">
        <f t="shared" ref="E191:E200" si="32">SUM(G191+I191+K191+M191+O191+Q191+S191+U191+W191+Y191+AA191+AC191+AE191+AG191+AI191+AK191+AM191)</f>
        <v>0</v>
      </c>
      <c r="F191" s="406">
        <f t="shared" ref="F191:F200" si="33">SUM(H191+J191+L191+N191+P191+R191+T191+V191+X191+Z191+AB191+AD191+AF191+AH191+AJ191+AL191+AN191)</f>
        <v>1</v>
      </c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>
        <v>1</v>
      </c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>
        <v>0</v>
      </c>
      <c r="AU191" s="166">
        <v>0</v>
      </c>
      <c r="AV191" s="310" t="s">
        <v>194</v>
      </c>
      <c r="BY191" s="227"/>
      <c r="BZ191" s="227"/>
      <c r="CA191" s="227"/>
      <c r="CB191" s="227"/>
      <c r="CC191" s="227"/>
      <c r="CD191" s="227"/>
      <c r="CE191" s="227"/>
      <c r="CF191" s="227"/>
      <c r="CG191" s="494">
        <v>0</v>
      </c>
      <c r="CH191" s="494">
        <v>0</v>
      </c>
      <c r="CI191" s="494">
        <v>0</v>
      </c>
      <c r="CJ191" s="494"/>
      <c r="CK191" s="494"/>
      <c r="CL191" s="494"/>
      <c r="CM191" s="494"/>
      <c r="CN191" s="494"/>
      <c r="CO191" s="227"/>
    </row>
    <row r="192" spans="1:93" s="226" customFormat="1" x14ac:dyDescent="0.2">
      <c r="A192" s="1164" t="s">
        <v>253</v>
      </c>
      <c r="B192" s="1208" t="s">
        <v>254</v>
      </c>
      <c r="C192" s="1209"/>
      <c r="D192" s="394">
        <f t="shared" si="29"/>
        <v>0</v>
      </c>
      <c r="E192" s="394">
        <f t="shared" si="32"/>
        <v>0</v>
      </c>
      <c r="F192" s="394">
        <f t="shared" si="33"/>
        <v>0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 t="s">
        <v>194</v>
      </c>
      <c r="BY192" s="227"/>
      <c r="BZ192" s="227"/>
      <c r="CA192" s="227"/>
      <c r="CB192" s="227"/>
      <c r="CC192" s="227"/>
      <c r="CD192" s="227"/>
      <c r="CE192" s="227"/>
      <c r="CF192" s="227"/>
      <c r="CG192" s="494"/>
      <c r="CH192" s="494"/>
      <c r="CI192" s="494">
        <v>0</v>
      </c>
      <c r="CJ192" s="494"/>
      <c r="CK192" s="494"/>
      <c r="CL192" s="494"/>
      <c r="CM192" s="494"/>
      <c r="CN192" s="494"/>
      <c r="CO192" s="227"/>
    </row>
    <row r="193" spans="1:93" s="226" customFormat="1" x14ac:dyDescent="0.2">
      <c r="A193" s="1165"/>
      <c r="B193" s="1210" t="s">
        <v>255</v>
      </c>
      <c r="C193" s="1211"/>
      <c r="D193" s="398">
        <f t="shared" si="29"/>
        <v>0</v>
      </c>
      <c r="E193" s="398">
        <f t="shared" si="32"/>
        <v>0</v>
      </c>
      <c r="F193" s="398">
        <f t="shared" si="33"/>
        <v>0</v>
      </c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 t="s">
        <v>194</v>
      </c>
      <c r="BY193" s="227"/>
      <c r="BZ193" s="227"/>
      <c r="CA193" s="227"/>
      <c r="CB193" s="227"/>
      <c r="CC193" s="227"/>
      <c r="CD193" s="227"/>
      <c r="CE193" s="227"/>
      <c r="CF193" s="227"/>
      <c r="CG193" s="494"/>
      <c r="CH193" s="494"/>
      <c r="CI193" s="494">
        <v>0</v>
      </c>
      <c r="CJ193" s="494"/>
      <c r="CK193" s="494"/>
      <c r="CL193" s="494"/>
      <c r="CM193" s="494"/>
      <c r="CN193" s="494"/>
      <c r="CO193" s="227"/>
    </row>
    <row r="194" spans="1:93" s="226" customFormat="1" x14ac:dyDescent="0.2">
      <c r="A194" s="1166"/>
      <c r="B194" s="1212" t="s">
        <v>256</v>
      </c>
      <c r="C194" s="1213"/>
      <c r="D194" s="395">
        <f t="shared" si="29"/>
        <v>0</v>
      </c>
      <c r="E194" s="395">
        <f t="shared" si="32"/>
        <v>0</v>
      </c>
      <c r="F194" s="395">
        <f t="shared" si="33"/>
        <v>0</v>
      </c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 t="s">
        <v>194</v>
      </c>
      <c r="BY194" s="227"/>
      <c r="BZ194" s="227"/>
      <c r="CA194" s="227"/>
      <c r="CB194" s="227"/>
      <c r="CC194" s="227"/>
      <c r="CD194" s="227"/>
      <c r="CE194" s="227"/>
      <c r="CF194" s="227"/>
      <c r="CG194" s="494"/>
      <c r="CH194" s="494"/>
      <c r="CI194" s="494">
        <v>0</v>
      </c>
      <c r="CJ194" s="494"/>
      <c r="CK194" s="494"/>
      <c r="CL194" s="494"/>
      <c r="CM194" s="494"/>
      <c r="CN194" s="494"/>
      <c r="CO194" s="227"/>
    </row>
    <row r="195" spans="1:93" s="226" customFormat="1" x14ac:dyDescent="0.2">
      <c r="A195" s="1214" t="s">
        <v>125</v>
      </c>
      <c r="B195" s="1214"/>
      <c r="C195" s="1214"/>
      <c r="D195" s="398">
        <f t="shared" si="29"/>
        <v>0</v>
      </c>
      <c r="E195" s="398">
        <f t="shared" si="32"/>
        <v>0</v>
      </c>
      <c r="F195" s="398">
        <f t="shared" si="33"/>
        <v>0</v>
      </c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 t="s">
        <v>194</v>
      </c>
      <c r="BY195" s="227"/>
      <c r="BZ195" s="227"/>
      <c r="CA195" s="227"/>
      <c r="CB195" s="227"/>
      <c r="CC195" s="227"/>
      <c r="CD195" s="227"/>
      <c r="CE195" s="227"/>
      <c r="CF195" s="227"/>
      <c r="CG195" s="494">
        <v>0</v>
      </c>
      <c r="CH195" s="494">
        <v>0</v>
      </c>
      <c r="CI195" s="494">
        <v>0</v>
      </c>
      <c r="CJ195" s="494"/>
      <c r="CK195" s="494"/>
      <c r="CL195" s="494"/>
      <c r="CM195" s="494"/>
      <c r="CN195" s="494"/>
      <c r="CO195" s="227"/>
    </row>
    <row r="196" spans="1:93" s="226" customFormat="1" x14ac:dyDescent="0.2">
      <c r="A196" s="1215" t="s">
        <v>126</v>
      </c>
      <c r="B196" s="1215"/>
      <c r="C196" s="1215"/>
      <c r="D196" s="399">
        <f t="shared" si="29"/>
        <v>0</v>
      </c>
      <c r="E196" s="399">
        <f t="shared" si="32"/>
        <v>0</v>
      </c>
      <c r="F196" s="399">
        <f t="shared" si="33"/>
        <v>0</v>
      </c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 t="s">
        <v>194</v>
      </c>
      <c r="BY196" s="227"/>
      <c r="BZ196" s="227"/>
      <c r="CA196" s="227"/>
      <c r="CB196" s="227"/>
      <c r="CC196" s="227"/>
      <c r="CD196" s="227"/>
      <c r="CE196" s="227"/>
      <c r="CF196" s="227"/>
      <c r="CG196" s="494">
        <v>0</v>
      </c>
      <c r="CH196" s="494">
        <v>0</v>
      </c>
      <c r="CI196" s="494">
        <v>0</v>
      </c>
      <c r="CJ196" s="494"/>
      <c r="CK196" s="494"/>
      <c r="CL196" s="494"/>
      <c r="CM196" s="494"/>
      <c r="CN196" s="494"/>
      <c r="CO196" s="227"/>
    </row>
    <row r="197" spans="1:93" s="226" customFormat="1" x14ac:dyDescent="0.2">
      <c r="A197" s="1215" t="s">
        <v>127</v>
      </c>
      <c r="B197" s="1215"/>
      <c r="C197" s="1215"/>
      <c r="D197" s="399">
        <f t="shared" si="29"/>
        <v>2</v>
      </c>
      <c r="E197" s="399">
        <f t="shared" si="32"/>
        <v>1</v>
      </c>
      <c r="F197" s="399">
        <f t="shared" si="33"/>
        <v>1</v>
      </c>
      <c r="G197" s="24"/>
      <c r="H197" s="24"/>
      <c r="I197" s="24"/>
      <c r="J197" s="24"/>
      <c r="K197" s="24">
        <v>1</v>
      </c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>
        <v>1</v>
      </c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>
        <v>1</v>
      </c>
      <c r="AP197" s="51"/>
      <c r="AQ197" s="96"/>
      <c r="AR197" s="141"/>
      <c r="AS197" s="24"/>
      <c r="AT197" s="24">
        <v>0</v>
      </c>
      <c r="AU197" s="24">
        <v>0</v>
      </c>
      <c r="AV197" s="310" t="s">
        <v>194</v>
      </c>
      <c r="BY197" s="227"/>
      <c r="BZ197" s="227"/>
      <c r="CA197" s="227"/>
      <c r="CB197" s="227"/>
      <c r="CC197" s="227"/>
      <c r="CD197" s="227"/>
      <c r="CE197" s="227"/>
      <c r="CF197" s="227"/>
      <c r="CG197" s="494">
        <v>0</v>
      </c>
      <c r="CH197" s="494">
        <v>0</v>
      </c>
      <c r="CI197" s="494">
        <v>0</v>
      </c>
      <c r="CJ197" s="494"/>
      <c r="CK197" s="494"/>
      <c r="CL197" s="494"/>
      <c r="CM197" s="494"/>
      <c r="CN197" s="494"/>
      <c r="CO197" s="227"/>
    </row>
    <row r="198" spans="1:93" s="226" customFormat="1" x14ac:dyDescent="0.2">
      <c r="A198" s="1215" t="s">
        <v>128</v>
      </c>
      <c r="B198" s="1215"/>
      <c r="C198" s="1215"/>
      <c r="D198" s="399">
        <f t="shared" si="29"/>
        <v>1</v>
      </c>
      <c r="E198" s="399">
        <f t="shared" si="32"/>
        <v>0</v>
      </c>
      <c r="F198" s="399">
        <f t="shared" si="33"/>
        <v>1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>
        <v>1</v>
      </c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>
        <v>0</v>
      </c>
      <c r="AU198" s="24">
        <v>0</v>
      </c>
      <c r="AV198" s="310" t="s">
        <v>194</v>
      </c>
      <c r="BY198" s="227"/>
      <c r="BZ198" s="227"/>
      <c r="CA198" s="227"/>
      <c r="CB198" s="227"/>
      <c r="CC198" s="227"/>
      <c r="CD198" s="227"/>
      <c r="CE198" s="227"/>
      <c r="CF198" s="227"/>
      <c r="CG198" s="494">
        <v>0</v>
      </c>
      <c r="CH198" s="494">
        <v>0</v>
      </c>
      <c r="CI198" s="494">
        <v>0</v>
      </c>
      <c r="CJ198" s="494"/>
      <c r="CK198" s="494"/>
      <c r="CL198" s="494"/>
      <c r="CM198" s="494"/>
      <c r="CN198" s="494"/>
      <c r="CO198" s="227"/>
    </row>
    <row r="199" spans="1:93" s="226" customFormat="1" x14ac:dyDescent="0.2">
      <c r="A199" s="1210" t="s">
        <v>129</v>
      </c>
      <c r="B199" s="1284"/>
      <c r="C199" s="1211"/>
      <c r="D199" s="399">
        <f t="shared" si="29"/>
        <v>1</v>
      </c>
      <c r="E199" s="399">
        <f t="shared" si="32"/>
        <v>1</v>
      </c>
      <c r="F199" s="399">
        <f t="shared" si="33"/>
        <v>0</v>
      </c>
      <c r="G199" s="27"/>
      <c r="H199" s="27"/>
      <c r="I199" s="27"/>
      <c r="J199" s="27"/>
      <c r="K199" s="27">
        <v>1</v>
      </c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>
        <v>1</v>
      </c>
      <c r="AP199" s="51"/>
      <c r="AQ199" s="96"/>
      <c r="AR199" s="142"/>
      <c r="AS199" s="27"/>
      <c r="AT199" s="27">
        <v>0</v>
      </c>
      <c r="AU199" s="27">
        <v>0</v>
      </c>
      <c r="AV199" s="310" t="s">
        <v>194</v>
      </c>
      <c r="BY199" s="227"/>
      <c r="BZ199" s="227"/>
      <c r="CA199" s="227"/>
      <c r="CB199" s="227"/>
      <c r="CC199" s="227"/>
      <c r="CD199" s="227"/>
      <c r="CE199" s="227"/>
      <c r="CF199" s="227"/>
      <c r="CG199" s="494">
        <v>0</v>
      </c>
      <c r="CH199" s="494">
        <v>0</v>
      </c>
      <c r="CI199" s="494">
        <v>0</v>
      </c>
      <c r="CJ199" s="494"/>
      <c r="CK199" s="494"/>
      <c r="CL199" s="494"/>
      <c r="CM199" s="494"/>
      <c r="CN199" s="494"/>
      <c r="CO199" s="227"/>
    </row>
    <row r="200" spans="1:93" s="226" customFormat="1" x14ac:dyDescent="0.2">
      <c r="A200" s="1212" t="s">
        <v>183</v>
      </c>
      <c r="B200" s="1285"/>
      <c r="C200" s="1213"/>
      <c r="D200" s="408">
        <f t="shared" si="29"/>
        <v>2</v>
      </c>
      <c r="E200" s="408">
        <f t="shared" si="32"/>
        <v>0</v>
      </c>
      <c r="F200" s="408">
        <f t="shared" si="33"/>
        <v>2</v>
      </c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>
        <v>1</v>
      </c>
      <c r="AG200" s="36"/>
      <c r="AH200" s="36"/>
      <c r="AI200" s="36"/>
      <c r="AJ200" s="36"/>
      <c r="AK200" s="36"/>
      <c r="AL200" s="36"/>
      <c r="AM200" s="36"/>
      <c r="AN200" s="71">
        <v>1</v>
      </c>
      <c r="AO200" s="185"/>
      <c r="AP200" s="86"/>
      <c r="AQ200" s="193"/>
      <c r="AR200" s="415"/>
      <c r="AS200" s="410"/>
      <c r="AT200" s="36">
        <v>0</v>
      </c>
      <c r="AU200" s="36">
        <v>0</v>
      </c>
      <c r="AV200" s="310" t="s">
        <v>194</v>
      </c>
      <c r="BY200" s="227"/>
      <c r="BZ200" s="227"/>
      <c r="CA200" s="227"/>
      <c r="CB200" s="227"/>
      <c r="CC200" s="227"/>
      <c r="CD200" s="227"/>
      <c r="CE200" s="227"/>
      <c r="CF200" s="227"/>
      <c r="CG200" s="494"/>
      <c r="CH200" s="494"/>
      <c r="CI200" s="494">
        <v>0</v>
      </c>
      <c r="CJ200" s="494"/>
      <c r="CK200" s="494"/>
      <c r="CL200" s="494"/>
      <c r="CM200" s="494"/>
      <c r="CN200" s="494"/>
      <c r="CO200" s="227"/>
    </row>
    <row r="201" spans="1:93" s="226" customFormat="1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BY201" s="227"/>
      <c r="BZ201" s="227"/>
      <c r="CA201" s="227"/>
      <c r="CB201" s="227"/>
      <c r="CC201" s="227"/>
      <c r="CD201" s="227"/>
      <c r="CE201" s="227"/>
      <c r="CF201" s="227"/>
      <c r="CG201" s="494"/>
      <c r="CH201" s="494"/>
      <c r="CI201" s="494"/>
      <c r="CJ201" s="494"/>
      <c r="CK201" s="494"/>
      <c r="CL201" s="494"/>
      <c r="CM201" s="494"/>
      <c r="CN201" s="494"/>
      <c r="CO201" s="227"/>
    </row>
    <row r="202" spans="1:93" s="226" customFormat="1" ht="14.25" customHeight="1" x14ac:dyDescent="0.2">
      <c r="A202" s="1146" t="s">
        <v>32</v>
      </c>
      <c r="B202" s="1148"/>
      <c r="C202" s="1277" t="s">
        <v>33</v>
      </c>
      <c r="D202" s="1277"/>
      <c r="E202" s="1277"/>
      <c r="F202" s="1190" t="s">
        <v>133</v>
      </c>
      <c r="G202" s="1191"/>
      <c r="H202" s="1190" t="s">
        <v>134</v>
      </c>
      <c r="I202" s="1191"/>
      <c r="J202" s="1190" t="s">
        <v>135</v>
      </c>
      <c r="K202" s="1191"/>
      <c r="L202" s="1190" t="s">
        <v>136</v>
      </c>
      <c r="M202" s="1191"/>
      <c r="N202" s="1190" t="s">
        <v>137</v>
      </c>
      <c r="O202" s="1191"/>
      <c r="P202" s="1190" t="s">
        <v>138</v>
      </c>
      <c r="Q202" s="1191"/>
      <c r="R202" s="1190" t="s">
        <v>139</v>
      </c>
      <c r="S202" s="1191"/>
      <c r="T202" s="1190" t="s">
        <v>140</v>
      </c>
      <c r="U202" s="1191"/>
      <c r="V202" s="1190" t="s">
        <v>141</v>
      </c>
      <c r="W202" s="1191"/>
      <c r="X202" s="1190" t="s">
        <v>142</v>
      </c>
      <c r="Y202" s="1191"/>
      <c r="Z202" s="1190" t="s">
        <v>143</v>
      </c>
      <c r="AA202" s="1191"/>
      <c r="AB202" s="1190" t="s">
        <v>144</v>
      </c>
      <c r="AC202" s="1191"/>
      <c r="AD202" s="1190" t="s">
        <v>145</v>
      </c>
      <c r="AE202" s="1191"/>
      <c r="AF202" s="1190" t="s">
        <v>146</v>
      </c>
      <c r="AG202" s="1191"/>
      <c r="AH202" s="1190" t="s">
        <v>147</v>
      </c>
      <c r="AI202" s="1191"/>
      <c r="AJ202" s="1190" t="s">
        <v>148</v>
      </c>
      <c r="AK202" s="1191"/>
      <c r="AL202" s="152"/>
      <c r="AM202" s="152"/>
      <c r="AN202" s="152"/>
      <c r="AO202" s="153"/>
      <c r="AP202" s="152"/>
      <c r="AQ202" s="152"/>
      <c r="AR202" s="152"/>
      <c r="AS202" s="152"/>
      <c r="AT202" s="152"/>
      <c r="BY202" s="227"/>
      <c r="BZ202" s="227"/>
      <c r="CA202" s="227"/>
      <c r="CB202" s="227"/>
      <c r="CC202" s="227"/>
      <c r="CD202" s="227"/>
      <c r="CE202" s="227"/>
      <c r="CF202" s="227"/>
      <c r="CG202" s="494"/>
      <c r="CH202" s="494"/>
      <c r="CI202" s="494"/>
      <c r="CJ202" s="494"/>
      <c r="CK202" s="494"/>
      <c r="CL202" s="494"/>
      <c r="CM202" s="494"/>
      <c r="CN202" s="494"/>
      <c r="CO202" s="227"/>
    </row>
    <row r="203" spans="1:93" s="226" customFormat="1" x14ac:dyDescent="0.2">
      <c r="A203" s="1149"/>
      <c r="B203" s="1151"/>
      <c r="C203" s="203" t="s">
        <v>149</v>
      </c>
      <c r="D203" s="203" t="s">
        <v>30</v>
      </c>
      <c r="E203" s="210" t="s">
        <v>48</v>
      </c>
      <c r="F203" s="204" t="s">
        <v>30</v>
      </c>
      <c r="G203" s="204" t="s">
        <v>48</v>
      </c>
      <c r="H203" s="204" t="s">
        <v>30</v>
      </c>
      <c r="I203" s="204" t="s">
        <v>48</v>
      </c>
      <c r="J203" s="204" t="s">
        <v>30</v>
      </c>
      <c r="K203" s="204" t="s">
        <v>48</v>
      </c>
      <c r="L203" s="204" t="s">
        <v>30</v>
      </c>
      <c r="M203" s="204" t="s">
        <v>48</v>
      </c>
      <c r="N203" s="204" t="s">
        <v>30</v>
      </c>
      <c r="O203" s="204" t="s">
        <v>48</v>
      </c>
      <c r="P203" s="204" t="s">
        <v>30</v>
      </c>
      <c r="Q203" s="204" t="s">
        <v>48</v>
      </c>
      <c r="R203" s="204" t="s">
        <v>30</v>
      </c>
      <c r="S203" s="204" t="s">
        <v>48</v>
      </c>
      <c r="T203" s="204" t="s">
        <v>30</v>
      </c>
      <c r="U203" s="204" t="s">
        <v>48</v>
      </c>
      <c r="V203" s="204" t="s">
        <v>30</v>
      </c>
      <c r="W203" s="204" t="s">
        <v>48</v>
      </c>
      <c r="X203" s="204" t="s">
        <v>30</v>
      </c>
      <c r="Y203" s="204" t="s">
        <v>48</v>
      </c>
      <c r="Z203" s="204" t="s">
        <v>30</v>
      </c>
      <c r="AA203" s="204" t="s">
        <v>48</v>
      </c>
      <c r="AB203" s="204" t="s">
        <v>30</v>
      </c>
      <c r="AC203" s="204" t="s">
        <v>48</v>
      </c>
      <c r="AD203" s="204" t="s">
        <v>30</v>
      </c>
      <c r="AE203" s="204" t="s">
        <v>48</v>
      </c>
      <c r="AF203" s="204" t="s">
        <v>30</v>
      </c>
      <c r="AG203" s="204" t="s">
        <v>48</v>
      </c>
      <c r="AH203" s="204" t="s">
        <v>30</v>
      </c>
      <c r="AI203" s="204" t="s">
        <v>48</v>
      </c>
      <c r="AJ203" s="204" t="s">
        <v>30</v>
      </c>
      <c r="AK203" s="20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  <c r="BY203" s="227"/>
      <c r="BZ203" s="227"/>
      <c r="CA203" s="227"/>
      <c r="CB203" s="227"/>
      <c r="CC203" s="227"/>
      <c r="CD203" s="227"/>
      <c r="CE203" s="227"/>
      <c r="CF203" s="227"/>
      <c r="CG203" s="494"/>
      <c r="CH203" s="494"/>
      <c r="CI203" s="494"/>
      <c r="CJ203" s="494"/>
      <c r="CK203" s="494"/>
      <c r="CL203" s="494"/>
      <c r="CM203" s="494"/>
      <c r="CN203" s="494"/>
      <c r="CO203" s="227"/>
    </row>
    <row r="204" spans="1:93" s="226" customFormat="1" x14ac:dyDescent="0.2">
      <c r="A204" s="1143" t="s">
        <v>260</v>
      </c>
      <c r="B204" s="417" t="s">
        <v>242</v>
      </c>
      <c r="C204" s="267">
        <f>SUM(D204+E204)</f>
        <v>0</v>
      </c>
      <c r="D204" s="267">
        <f>SUM(F204+H204+J204+L204+N204+P204+R204+T204+V204+X204+Z204+AB204+AD204+AF204+AH204+AJ204)</f>
        <v>0</v>
      </c>
      <c r="E204" s="267">
        <f>SUM(G204+I204+K204+M204+O204+Q204+S204+U204+W204+Y204+AA204+AC204+AE204+AG204+AI204+AK204)</f>
        <v>0</v>
      </c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  <c r="BY204" s="227"/>
      <c r="BZ204" s="227"/>
      <c r="CA204" s="227"/>
      <c r="CB204" s="227"/>
      <c r="CC204" s="227"/>
      <c r="CD204" s="227"/>
      <c r="CE204" s="227"/>
      <c r="CF204" s="227"/>
      <c r="CG204" s="494"/>
      <c r="CH204" s="494"/>
      <c r="CI204" s="494"/>
      <c r="CJ204" s="494"/>
      <c r="CK204" s="494"/>
      <c r="CL204" s="494"/>
      <c r="CM204" s="494"/>
      <c r="CN204" s="494"/>
      <c r="CO204" s="227"/>
    </row>
    <row r="205" spans="1:93" s="226" customFormat="1" x14ac:dyDescent="0.2">
      <c r="A205" s="1145"/>
      <c r="B205" s="417" t="s">
        <v>77</v>
      </c>
      <c r="C205" s="267">
        <f>SUM(D205+E205)</f>
        <v>0</v>
      </c>
      <c r="D205" s="267">
        <f>SUM(F205+H205+J205+L205+N205+P205+R205+T205+V205+X205+Z205+AB205+AD205+AF205+AH205+AJ205)</f>
        <v>0</v>
      </c>
      <c r="E205" s="267">
        <f>SUM(G205+I205+K205+M205+O205+Q205+S205+U205+W205+Y205+AA205+AC205+AE205+AG205+AI205+AK205)</f>
        <v>0</v>
      </c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  <c r="BY205" s="227"/>
      <c r="BZ205" s="227"/>
      <c r="CA205" s="227"/>
      <c r="CB205" s="227"/>
      <c r="CC205" s="227"/>
      <c r="CD205" s="227"/>
      <c r="CE205" s="227"/>
      <c r="CF205" s="227"/>
      <c r="CG205" s="494"/>
      <c r="CH205" s="494"/>
      <c r="CI205" s="494"/>
      <c r="CJ205" s="494"/>
      <c r="CK205" s="494"/>
      <c r="CL205" s="494"/>
      <c r="CM205" s="494"/>
      <c r="CN205" s="494"/>
      <c r="CO205" s="227"/>
    </row>
    <row r="206" spans="1:93" s="226" customFormat="1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BY206" s="227"/>
      <c r="BZ206" s="227"/>
      <c r="CA206" s="227"/>
      <c r="CB206" s="227"/>
      <c r="CC206" s="227"/>
      <c r="CD206" s="227"/>
      <c r="CE206" s="227"/>
      <c r="CF206" s="227"/>
      <c r="CG206" s="494"/>
      <c r="CH206" s="494"/>
      <c r="CI206" s="494"/>
      <c r="CJ206" s="494"/>
      <c r="CK206" s="494"/>
      <c r="CL206" s="494"/>
      <c r="CM206" s="494"/>
      <c r="CN206" s="494"/>
      <c r="CO206" s="227"/>
    </row>
    <row r="207" spans="1:93" s="226" customFormat="1" ht="14.25" customHeight="1" x14ac:dyDescent="0.2">
      <c r="A207" s="1192" t="s">
        <v>150</v>
      </c>
      <c r="B207" s="1195" t="s">
        <v>151</v>
      </c>
      <c r="C207" s="1329" t="s">
        <v>4</v>
      </c>
      <c r="D207" s="1330"/>
      <c r="E207" s="1331"/>
      <c r="F207" s="1198" t="s">
        <v>152</v>
      </c>
      <c r="G207" s="1199"/>
      <c r="H207" s="1199"/>
      <c r="I207" s="1199"/>
      <c r="J207" s="1199"/>
      <c r="K207" s="1199"/>
      <c r="L207" s="1199"/>
      <c r="M207" s="1199"/>
      <c r="N207" s="1199"/>
      <c r="O207" s="1199"/>
      <c r="P207" s="1199"/>
      <c r="Q207" s="1199"/>
      <c r="R207" s="1199"/>
      <c r="S207" s="1199"/>
      <c r="T207" s="1199"/>
      <c r="U207" s="1199"/>
      <c r="V207" s="1199"/>
      <c r="W207" s="1199"/>
      <c r="X207" s="1199"/>
      <c r="Y207" s="1199"/>
      <c r="Z207" s="1199"/>
      <c r="AA207" s="1199"/>
      <c r="AB207" s="1199"/>
      <c r="AC207" s="1199"/>
      <c r="AD207" s="1199"/>
      <c r="AE207" s="1199"/>
      <c r="AF207" s="1199"/>
      <c r="AG207" s="1199"/>
      <c r="AH207" s="1199"/>
      <c r="AI207" s="1199"/>
      <c r="AJ207" s="1199"/>
      <c r="AK207" s="1200"/>
      <c r="AL207" s="1185" t="s">
        <v>262</v>
      </c>
      <c r="AM207" s="2"/>
      <c r="AN207" s="2"/>
      <c r="AO207" s="2"/>
      <c r="AP207" s="2"/>
      <c r="AQ207" s="2"/>
      <c r="AR207" s="2"/>
      <c r="AS207" s="2"/>
      <c r="AT207" s="2"/>
      <c r="BY207" s="227"/>
      <c r="BZ207" s="227"/>
      <c r="CA207" s="227"/>
      <c r="CB207" s="227"/>
      <c r="CC207" s="227"/>
      <c r="CD207" s="227"/>
      <c r="CE207" s="227"/>
      <c r="CF207" s="227"/>
      <c r="CG207" s="494"/>
      <c r="CH207" s="494"/>
      <c r="CI207" s="494"/>
      <c r="CJ207" s="494"/>
      <c r="CK207" s="494"/>
      <c r="CL207" s="494"/>
      <c r="CM207" s="494"/>
      <c r="CN207" s="494"/>
      <c r="CO207" s="227"/>
    </row>
    <row r="208" spans="1:93" s="226" customFormat="1" x14ac:dyDescent="0.2">
      <c r="A208" s="1193"/>
      <c r="B208" s="1196"/>
      <c r="C208" s="1332"/>
      <c r="D208" s="1333"/>
      <c r="E208" s="1189"/>
      <c r="F208" s="1204" t="s">
        <v>100</v>
      </c>
      <c r="G208" s="1205"/>
      <c r="H208" s="1198" t="s">
        <v>101</v>
      </c>
      <c r="I208" s="1200"/>
      <c r="J208" s="1198" t="s">
        <v>57</v>
      </c>
      <c r="K208" s="1200"/>
      <c r="L208" s="1198" t="s">
        <v>8</v>
      </c>
      <c r="M208" s="1200"/>
      <c r="N208" s="1190" t="s">
        <v>9</v>
      </c>
      <c r="O208" s="1191"/>
      <c r="P208" s="1190" t="s">
        <v>10</v>
      </c>
      <c r="Q208" s="1191"/>
      <c r="R208" s="1190" t="s">
        <v>11</v>
      </c>
      <c r="S208" s="1191"/>
      <c r="T208" s="1190" t="s">
        <v>12</v>
      </c>
      <c r="U208" s="1191"/>
      <c r="V208" s="1190" t="s">
        <v>13</v>
      </c>
      <c r="W208" s="1191"/>
      <c r="X208" s="1190" t="s">
        <v>14</v>
      </c>
      <c r="Y208" s="1191"/>
      <c r="Z208" s="1190" t="s">
        <v>153</v>
      </c>
      <c r="AA208" s="1191"/>
      <c r="AB208" s="1190" t="s">
        <v>154</v>
      </c>
      <c r="AC208" s="1191"/>
      <c r="AD208" s="1190" t="s">
        <v>155</v>
      </c>
      <c r="AE208" s="1191"/>
      <c r="AF208" s="1190" t="s">
        <v>156</v>
      </c>
      <c r="AG208" s="1191"/>
      <c r="AH208" s="1190" t="s">
        <v>157</v>
      </c>
      <c r="AI208" s="1191"/>
      <c r="AJ208" s="1171" t="s">
        <v>158</v>
      </c>
      <c r="AK208" s="1172"/>
      <c r="AL208" s="1186"/>
      <c r="AM208" s="2"/>
      <c r="AN208" s="2"/>
      <c r="AO208" s="2"/>
      <c r="AP208" s="2"/>
      <c r="AQ208" s="2"/>
      <c r="AR208" s="2"/>
      <c r="AS208" s="2"/>
      <c r="AT208" s="2"/>
      <c r="BY208" s="227"/>
      <c r="BZ208" s="227"/>
      <c r="CA208" s="227"/>
      <c r="CB208" s="227"/>
      <c r="CC208" s="227"/>
      <c r="CD208" s="227"/>
      <c r="CE208" s="227"/>
      <c r="CF208" s="227"/>
      <c r="CG208" s="494"/>
      <c r="CH208" s="494"/>
      <c r="CI208" s="494"/>
      <c r="CJ208" s="494"/>
      <c r="CK208" s="494"/>
      <c r="CL208" s="494"/>
      <c r="CM208" s="494"/>
      <c r="CN208" s="494"/>
      <c r="CO208" s="227"/>
    </row>
    <row r="209" spans="1:93" s="226" customFormat="1" x14ac:dyDescent="0.2">
      <c r="A209" s="1194"/>
      <c r="B209" s="1197"/>
      <c r="C209" s="418" t="s">
        <v>149</v>
      </c>
      <c r="D209" s="418" t="s">
        <v>30</v>
      </c>
      <c r="E209" s="201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187"/>
      <c r="AM209" s="2"/>
      <c r="AN209" s="2"/>
      <c r="AO209" s="2"/>
      <c r="AP209" s="2"/>
      <c r="AQ209" s="2"/>
      <c r="AR209" s="2"/>
      <c r="AS209" s="2"/>
      <c r="AT209" s="2"/>
      <c r="BY209" s="227"/>
      <c r="BZ209" s="227"/>
      <c r="CA209" s="227"/>
      <c r="CB209" s="227"/>
      <c r="CC209" s="227"/>
      <c r="CD209" s="227"/>
      <c r="CE209" s="227"/>
      <c r="CF209" s="227"/>
      <c r="CG209" s="494"/>
      <c r="CH209" s="494"/>
      <c r="CI209" s="494"/>
      <c r="CJ209" s="494"/>
      <c r="CK209" s="494"/>
      <c r="CL209" s="494"/>
      <c r="CM209" s="494"/>
      <c r="CN209" s="494"/>
      <c r="CO209" s="227"/>
    </row>
    <row r="210" spans="1:93" s="226" customFormat="1" x14ac:dyDescent="0.2">
      <c r="A210" s="1201" t="s">
        <v>160</v>
      </c>
      <c r="B210" s="154" t="s">
        <v>34</v>
      </c>
      <c r="C210" s="420">
        <f>SUM(D210+E210)</f>
        <v>0</v>
      </c>
      <c r="D210" s="420">
        <f t="shared" ref="D210:E213" si="34">SUM(F210+H210+J210+L210+N210+P210+R210+T210+V210+X210+Z210+AB210+AD210+AF210+AH210+AJ210)</f>
        <v>0</v>
      </c>
      <c r="E210" s="327">
        <f t="shared" si="34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BY210" s="227"/>
      <c r="BZ210" s="227"/>
      <c r="CA210" s="227"/>
      <c r="CB210" s="227"/>
      <c r="CC210" s="227"/>
      <c r="CD210" s="227"/>
      <c r="CE210" s="227"/>
      <c r="CF210" s="227"/>
      <c r="CG210" s="494">
        <v>0</v>
      </c>
      <c r="CH210" s="494">
        <v>0</v>
      </c>
      <c r="CI210" s="494"/>
      <c r="CJ210" s="494"/>
      <c r="CK210" s="494"/>
      <c r="CL210" s="494"/>
      <c r="CM210" s="494"/>
      <c r="CN210" s="494"/>
      <c r="CO210" s="227"/>
    </row>
    <row r="211" spans="1:93" s="226" customFormat="1" x14ac:dyDescent="0.2">
      <c r="A211" s="1202"/>
      <c r="B211" s="155" t="s">
        <v>77</v>
      </c>
      <c r="C211" s="423">
        <f>SUM(D211+E211)</f>
        <v>0</v>
      </c>
      <c r="D211" s="423">
        <f t="shared" si="34"/>
        <v>0</v>
      </c>
      <c r="E211" s="385">
        <f t="shared" si="34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BY211" s="227"/>
      <c r="BZ211" s="227"/>
      <c r="CA211" s="227"/>
      <c r="CB211" s="227"/>
      <c r="CC211" s="227"/>
      <c r="CD211" s="227"/>
      <c r="CE211" s="227"/>
      <c r="CF211" s="227"/>
      <c r="CG211" s="494">
        <v>0</v>
      </c>
      <c r="CH211" s="494">
        <v>0</v>
      </c>
      <c r="CI211" s="494"/>
      <c r="CJ211" s="494"/>
      <c r="CK211" s="494"/>
      <c r="CL211" s="494"/>
      <c r="CM211" s="494"/>
      <c r="CN211" s="494"/>
      <c r="CO211" s="227"/>
    </row>
    <row r="212" spans="1:93" s="226" customFormat="1" x14ac:dyDescent="0.2">
      <c r="A212" s="1203" t="s">
        <v>161</v>
      </c>
      <c r="B212" s="156" t="s">
        <v>34</v>
      </c>
      <c r="C212" s="424">
        <f>SUM(D212+E212)</f>
        <v>0</v>
      </c>
      <c r="D212" s="424">
        <f t="shared" si="34"/>
        <v>0</v>
      </c>
      <c r="E212" s="340">
        <f t="shared" si="34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BY212" s="227"/>
      <c r="BZ212" s="227"/>
      <c r="CA212" s="227"/>
      <c r="CB212" s="227"/>
      <c r="CC212" s="227"/>
      <c r="CD212" s="227"/>
      <c r="CE212" s="227"/>
      <c r="CF212" s="227"/>
      <c r="CG212" s="494">
        <v>0</v>
      </c>
      <c r="CH212" s="494">
        <v>0</v>
      </c>
      <c r="CI212" s="494"/>
      <c r="CJ212" s="494"/>
      <c r="CK212" s="494"/>
      <c r="CL212" s="494"/>
      <c r="CM212" s="494"/>
      <c r="CN212" s="494"/>
      <c r="CO212" s="227"/>
    </row>
    <row r="213" spans="1:93" s="226" customFormat="1" x14ac:dyDescent="0.2">
      <c r="A213" s="1202"/>
      <c r="B213" s="155" t="s">
        <v>77</v>
      </c>
      <c r="C213" s="423">
        <f>SUM(D213+E213)</f>
        <v>0</v>
      </c>
      <c r="D213" s="423">
        <f t="shared" si="34"/>
        <v>0</v>
      </c>
      <c r="E213" s="385">
        <f t="shared" si="34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BY213" s="227"/>
      <c r="BZ213" s="227"/>
      <c r="CA213" s="227"/>
      <c r="CB213" s="227"/>
      <c r="CC213" s="227"/>
      <c r="CD213" s="227"/>
      <c r="CE213" s="227"/>
      <c r="CF213" s="227"/>
      <c r="CG213" s="494">
        <v>0</v>
      </c>
      <c r="CH213" s="494">
        <v>0</v>
      </c>
      <c r="CI213" s="494"/>
      <c r="CJ213" s="494"/>
      <c r="CK213" s="494"/>
      <c r="CL213" s="494"/>
      <c r="CM213" s="494"/>
      <c r="CN213" s="494"/>
      <c r="CO213" s="227"/>
    </row>
    <row r="214" spans="1:93" s="226" customFormat="1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BY214" s="227"/>
      <c r="BZ214" s="227"/>
      <c r="CA214" s="227"/>
      <c r="CB214" s="227"/>
      <c r="CC214" s="227"/>
      <c r="CD214" s="227"/>
      <c r="CE214" s="227"/>
      <c r="CF214" s="227"/>
      <c r="CG214" s="494"/>
      <c r="CH214" s="494"/>
      <c r="CI214" s="494"/>
      <c r="CJ214" s="494"/>
      <c r="CK214" s="494"/>
      <c r="CL214" s="494"/>
      <c r="CM214" s="494"/>
      <c r="CN214" s="494"/>
      <c r="CO214" s="227"/>
    </row>
    <row r="215" spans="1:93" s="226" customFormat="1" x14ac:dyDescent="0.2">
      <c r="A215" s="1146" t="s">
        <v>162</v>
      </c>
      <c r="B215" s="1148"/>
      <c r="C215" s="1160" t="s">
        <v>163</v>
      </c>
      <c r="D215" s="1160"/>
      <c r="E215" s="1160"/>
      <c r="F215" s="1161" t="s">
        <v>164</v>
      </c>
      <c r="G215" s="1162"/>
      <c r="H215" s="1162"/>
      <c r="I215" s="1162"/>
      <c r="J215" s="1162"/>
      <c r="K215" s="1162"/>
      <c r="L215" s="1162"/>
      <c r="M215" s="1162"/>
      <c r="N215" s="1162"/>
      <c r="O215" s="1162"/>
      <c r="P215" s="1162"/>
      <c r="Q215" s="1162"/>
      <c r="R215" s="1162"/>
      <c r="S215" s="1162"/>
      <c r="T215" s="1162"/>
      <c r="U215" s="1162"/>
      <c r="V215" s="1162"/>
      <c r="W215" s="1162"/>
      <c r="X215" s="1162"/>
      <c r="Y215" s="1162"/>
      <c r="Z215" s="1162"/>
      <c r="AA215" s="1162"/>
      <c r="AB215" s="1162"/>
      <c r="AC215" s="1162"/>
      <c r="AD215" s="1162"/>
      <c r="AE215" s="1162"/>
      <c r="AF215" s="1162"/>
      <c r="AG215" s="1162"/>
      <c r="AH215" s="1162"/>
      <c r="AI215" s="1162"/>
      <c r="AJ215" s="1162"/>
      <c r="AK215" s="1162"/>
      <c r="AL215" s="1162"/>
      <c r="AM215" s="1163"/>
      <c r="AN215" s="1176" t="s">
        <v>77</v>
      </c>
      <c r="AO215" s="1177"/>
      <c r="AP215" s="1178"/>
      <c r="AQ215" s="1182" t="s">
        <v>165</v>
      </c>
      <c r="AR215" s="1185" t="s">
        <v>265</v>
      </c>
      <c r="AS215" s="1185" t="s">
        <v>187</v>
      </c>
      <c r="AT215" s="302"/>
      <c r="AU215" s="240"/>
      <c r="AV215" s="240"/>
      <c r="BY215" s="227"/>
      <c r="BZ215" s="227"/>
      <c r="CA215" s="227"/>
      <c r="CB215" s="227"/>
      <c r="CC215" s="227"/>
      <c r="CD215" s="227"/>
      <c r="CE215" s="227"/>
      <c r="CF215" s="227"/>
      <c r="CG215" s="494"/>
      <c r="CH215" s="494"/>
      <c r="CI215" s="494"/>
      <c r="CJ215" s="494"/>
      <c r="CK215" s="494"/>
      <c r="CL215" s="494"/>
      <c r="CM215" s="494"/>
      <c r="CN215" s="494"/>
      <c r="CO215" s="227"/>
    </row>
    <row r="216" spans="1:93" s="226" customFormat="1" ht="14.25" customHeight="1" x14ac:dyDescent="0.2">
      <c r="A216" s="1158"/>
      <c r="B216" s="1159"/>
      <c r="C216" s="1160"/>
      <c r="D216" s="1160"/>
      <c r="E216" s="1160"/>
      <c r="F216" s="1154" t="s">
        <v>167</v>
      </c>
      <c r="G216" s="1170"/>
      <c r="H216" s="1156" t="s">
        <v>100</v>
      </c>
      <c r="I216" s="1181"/>
      <c r="J216" s="1154" t="s">
        <v>101</v>
      </c>
      <c r="K216" s="1170"/>
      <c r="L216" s="1154" t="s">
        <v>57</v>
      </c>
      <c r="M216" s="1170"/>
      <c r="N216" s="1154" t="s">
        <v>8</v>
      </c>
      <c r="O216" s="1170"/>
      <c r="P216" s="1171" t="s">
        <v>59</v>
      </c>
      <c r="Q216" s="1172"/>
      <c r="R216" s="1171" t="s">
        <v>60</v>
      </c>
      <c r="S216" s="1172"/>
      <c r="T216" s="1171" t="s">
        <v>61</v>
      </c>
      <c r="U216" s="1172"/>
      <c r="V216" s="1171" t="s">
        <v>62</v>
      </c>
      <c r="W216" s="1172"/>
      <c r="X216" s="1171" t="s">
        <v>63</v>
      </c>
      <c r="Y216" s="1172"/>
      <c r="Z216" s="1171" t="s">
        <v>64</v>
      </c>
      <c r="AA216" s="1172"/>
      <c r="AB216" s="1171" t="s">
        <v>65</v>
      </c>
      <c r="AC216" s="1172"/>
      <c r="AD216" s="1171" t="s">
        <v>66</v>
      </c>
      <c r="AE216" s="1172"/>
      <c r="AF216" s="1171" t="s">
        <v>67</v>
      </c>
      <c r="AG216" s="1172"/>
      <c r="AH216" s="1171" t="s">
        <v>68</v>
      </c>
      <c r="AI216" s="1172"/>
      <c r="AJ216" s="1171" t="s">
        <v>69</v>
      </c>
      <c r="AK216" s="1172"/>
      <c r="AL216" s="1171" t="s">
        <v>70</v>
      </c>
      <c r="AM216" s="1188"/>
      <c r="AN216" s="1182" t="s">
        <v>266</v>
      </c>
      <c r="AO216" s="1182" t="s">
        <v>267</v>
      </c>
      <c r="AP216" s="1182" t="s">
        <v>268</v>
      </c>
      <c r="AQ216" s="1183"/>
      <c r="AR216" s="1186"/>
      <c r="AS216" s="1186"/>
      <c r="AT216" s="17"/>
      <c r="AU216" s="240"/>
      <c r="AV216" s="240"/>
      <c r="BY216" s="227"/>
      <c r="BZ216" s="227"/>
      <c r="CA216" s="227"/>
      <c r="CB216" s="227"/>
      <c r="CC216" s="227"/>
      <c r="CD216" s="227"/>
      <c r="CE216" s="227"/>
      <c r="CF216" s="227"/>
      <c r="CG216" s="494"/>
      <c r="CH216" s="494"/>
      <c r="CI216" s="494"/>
      <c r="CJ216" s="494"/>
      <c r="CK216" s="494"/>
      <c r="CL216" s="494"/>
      <c r="CM216" s="494"/>
      <c r="CN216" s="494"/>
      <c r="CO216" s="227"/>
    </row>
    <row r="217" spans="1:93" s="226" customFormat="1" x14ac:dyDescent="0.2">
      <c r="A217" s="1149"/>
      <c r="B217" s="1151"/>
      <c r="C217" s="203" t="s">
        <v>149</v>
      </c>
      <c r="D217" s="203" t="s">
        <v>30</v>
      </c>
      <c r="E217" s="215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189"/>
      <c r="AO217" s="1184"/>
      <c r="AP217" s="1184"/>
      <c r="AQ217" s="1184"/>
      <c r="AR217" s="1187"/>
      <c r="AS217" s="1187"/>
      <c r="AT217" s="425"/>
      <c r="AU217" s="240"/>
      <c r="AV217" s="240"/>
      <c r="BY217" s="227"/>
      <c r="BZ217" s="227"/>
      <c r="CA217" s="227"/>
      <c r="CB217" s="227"/>
      <c r="CC217" s="227"/>
      <c r="CD217" s="227"/>
      <c r="CE217" s="227"/>
      <c r="CF217" s="227"/>
      <c r="CG217" s="494"/>
      <c r="CH217" s="494"/>
      <c r="CI217" s="494"/>
      <c r="CJ217" s="494"/>
      <c r="CK217" s="494"/>
      <c r="CL217" s="494"/>
      <c r="CM217" s="494"/>
      <c r="CN217" s="494"/>
      <c r="CO217" s="227"/>
    </row>
    <row r="218" spans="1:93" s="226" customFormat="1" x14ac:dyDescent="0.2">
      <c r="A218" s="1327" t="s">
        <v>168</v>
      </c>
      <c r="B218" s="1328"/>
      <c r="C218" s="426">
        <f>SUM(D218+E218)</f>
        <v>16</v>
      </c>
      <c r="D218" s="426">
        <f>SUM(F218+H218+J218+L218+N218+P218+R218+T218+V218+X218+Z218+AB218+AD218+AF218+AH218+AJ218+AL218)</f>
        <v>1</v>
      </c>
      <c r="E218" s="427">
        <f>SUM(G218+I218+K218+M218+O218+Q218+S218+U218+W218+Y218+AA218+AC218+AE218+AG218+AI218+AK218+AM218)</f>
        <v>15</v>
      </c>
      <c r="F218" s="428">
        <f>SUM(F228:F236)</f>
        <v>0</v>
      </c>
      <c r="G218" s="429">
        <f>SUM(G220:G236)</f>
        <v>0</v>
      </c>
      <c r="H218" s="428">
        <f>SUM(H228:H236)</f>
        <v>0</v>
      </c>
      <c r="I218" s="429">
        <f>SUM(I220:I236)</f>
        <v>0</v>
      </c>
      <c r="J218" s="428">
        <f>SUM(J228:J236)</f>
        <v>0</v>
      </c>
      <c r="K218" s="429">
        <f>SUM(K219:K236)</f>
        <v>0</v>
      </c>
      <c r="L218" s="428">
        <f>SUM(L228:L236)</f>
        <v>0</v>
      </c>
      <c r="M218" s="429">
        <f>SUM(M219:M236)</f>
        <v>1</v>
      </c>
      <c r="N218" s="428">
        <f>SUM(N228:N236)</f>
        <v>0</v>
      </c>
      <c r="O218" s="429">
        <f>SUM(O219:O236)</f>
        <v>1</v>
      </c>
      <c r="P218" s="428">
        <f>SUM(P228:P236)</f>
        <v>0</v>
      </c>
      <c r="Q218" s="429">
        <f>SUM(Q219:Q236)</f>
        <v>4</v>
      </c>
      <c r="R218" s="428">
        <f>SUM(R228:R236)</f>
        <v>0</v>
      </c>
      <c r="S218" s="429">
        <f>SUM(S219:S236)</f>
        <v>2</v>
      </c>
      <c r="T218" s="428">
        <f>SUM(T228:T236)</f>
        <v>1</v>
      </c>
      <c r="U218" s="429">
        <f>SUM(U219:U236)</f>
        <v>2</v>
      </c>
      <c r="V218" s="428">
        <f>SUM(V228:V236)</f>
        <v>0</v>
      </c>
      <c r="W218" s="429">
        <f>SUM(W219:W236)</f>
        <v>1</v>
      </c>
      <c r="X218" s="428">
        <f>SUM(X228:X236)</f>
        <v>0</v>
      </c>
      <c r="Y218" s="429">
        <f>SUM(Y219:Y236)</f>
        <v>1</v>
      </c>
      <c r="Z218" s="428">
        <f>SUM(Z228:Z236)</f>
        <v>0</v>
      </c>
      <c r="AA218" s="429">
        <f>SUM(AA219:AA236)</f>
        <v>2</v>
      </c>
      <c r="AB218" s="428">
        <f t="shared" ref="AB218:AM218" si="35">SUM(AB228:AB236)</f>
        <v>0</v>
      </c>
      <c r="AC218" s="429">
        <f t="shared" si="35"/>
        <v>0</v>
      </c>
      <c r="AD218" s="428">
        <f t="shared" si="35"/>
        <v>0</v>
      </c>
      <c r="AE218" s="429">
        <f t="shared" si="35"/>
        <v>0</v>
      </c>
      <c r="AF218" s="428">
        <f t="shared" si="35"/>
        <v>0</v>
      </c>
      <c r="AG218" s="429">
        <f t="shared" si="35"/>
        <v>0</v>
      </c>
      <c r="AH218" s="428">
        <f t="shared" si="35"/>
        <v>0</v>
      </c>
      <c r="AI218" s="429">
        <f t="shared" si="35"/>
        <v>1</v>
      </c>
      <c r="AJ218" s="428">
        <f t="shared" si="35"/>
        <v>0</v>
      </c>
      <c r="AK218" s="429">
        <f t="shared" si="35"/>
        <v>0</v>
      </c>
      <c r="AL218" s="428">
        <f t="shared" si="35"/>
        <v>0</v>
      </c>
      <c r="AM218" s="429">
        <f t="shared" si="35"/>
        <v>0</v>
      </c>
      <c r="AN218" s="430">
        <f t="shared" ref="AN218:AS218" si="36">SUM(AN219:AN236)</f>
        <v>0</v>
      </c>
      <c r="AO218" s="431">
        <f t="shared" si="36"/>
        <v>0</v>
      </c>
      <c r="AP218" s="431">
        <f t="shared" si="36"/>
        <v>0</v>
      </c>
      <c r="AQ218" s="431">
        <f t="shared" si="36"/>
        <v>0</v>
      </c>
      <c r="AR218" s="426">
        <f t="shared" si="36"/>
        <v>0</v>
      </c>
      <c r="AS218" s="430">
        <f t="shared" si="36"/>
        <v>0</v>
      </c>
      <c r="AT218" s="432"/>
      <c r="AU218" s="240"/>
      <c r="AV218" s="240"/>
      <c r="BY218" s="227"/>
      <c r="BZ218" s="227"/>
      <c r="CA218" s="227"/>
      <c r="CB218" s="227"/>
      <c r="CC218" s="227"/>
      <c r="CD218" s="227"/>
      <c r="CE218" s="227"/>
      <c r="CF218" s="227"/>
      <c r="CG218" s="494"/>
      <c r="CH218" s="494"/>
      <c r="CI218" s="494"/>
      <c r="CJ218" s="494"/>
      <c r="CK218" s="494"/>
      <c r="CL218" s="494"/>
      <c r="CM218" s="494"/>
      <c r="CN218" s="494"/>
      <c r="CO218" s="227"/>
    </row>
    <row r="219" spans="1:93" s="226" customFormat="1" x14ac:dyDescent="0.2">
      <c r="A219" s="1334" t="s">
        <v>249</v>
      </c>
      <c r="B219" s="433" t="s">
        <v>23</v>
      </c>
      <c r="C219" s="434">
        <f t="shared" ref="C219:C227" si="37">E219</f>
        <v>0</v>
      </c>
      <c r="D219" s="435"/>
      <c r="E219" s="436">
        <f>SUM(K219+M219+O219+Q219+S219+U219+W219+Y219+AA219)</f>
        <v>0</v>
      </c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 t="s">
        <v>194</v>
      </c>
      <c r="AU219" s="240"/>
      <c r="AV219" s="240"/>
      <c r="BY219" s="227"/>
      <c r="BZ219" s="227"/>
      <c r="CA219" s="227"/>
      <c r="CB219" s="227"/>
      <c r="CC219" s="227"/>
      <c r="CD219" s="227"/>
      <c r="CE219" s="227"/>
      <c r="CF219" s="227"/>
      <c r="CG219" s="494">
        <v>0</v>
      </c>
      <c r="CH219" s="494"/>
      <c r="CI219" s="494"/>
      <c r="CJ219" s="494">
        <v>0</v>
      </c>
      <c r="CK219" s="494"/>
      <c r="CL219" s="494"/>
      <c r="CM219" s="494"/>
      <c r="CN219" s="494"/>
      <c r="CO219" s="227"/>
    </row>
    <row r="220" spans="1:93" s="226" customFormat="1" x14ac:dyDescent="0.2">
      <c r="A220" s="1334"/>
      <c r="B220" s="438" t="s">
        <v>169</v>
      </c>
      <c r="C220" s="270">
        <f t="shared" si="37"/>
        <v>0</v>
      </c>
      <c r="D220" s="435"/>
      <c r="E220" s="436">
        <f t="shared" ref="E220:E227" si="38">SUM(G220+I220+K220+M220+O220+Q220+S220+U220+W220+Y220+AA220)</f>
        <v>0</v>
      </c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 t="s">
        <v>194</v>
      </c>
      <c r="AU220" s="240"/>
      <c r="AV220" s="240"/>
      <c r="BY220" s="227"/>
      <c r="BZ220" s="227"/>
      <c r="CA220" s="227"/>
      <c r="CB220" s="227"/>
      <c r="CC220" s="227"/>
      <c r="CD220" s="227"/>
      <c r="CE220" s="227"/>
      <c r="CF220" s="227"/>
      <c r="CG220" s="494">
        <v>0</v>
      </c>
      <c r="CH220" s="494"/>
      <c r="CI220" s="494"/>
      <c r="CJ220" s="494">
        <v>0</v>
      </c>
      <c r="CK220" s="494"/>
      <c r="CL220" s="494"/>
      <c r="CM220" s="494"/>
      <c r="CN220" s="494"/>
      <c r="CO220" s="227"/>
    </row>
    <row r="221" spans="1:93" s="226" customFormat="1" x14ac:dyDescent="0.2">
      <c r="A221" s="1334"/>
      <c r="B221" s="439" t="s">
        <v>170</v>
      </c>
      <c r="C221" s="269">
        <f t="shared" si="37"/>
        <v>0</v>
      </c>
      <c r="D221" s="435"/>
      <c r="E221" s="440">
        <f t="shared" si="38"/>
        <v>0</v>
      </c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 t="s">
        <v>194</v>
      </c>
      <c r="AU221" s="240"/>
      <c r="AV221" s="240"/>
      <c r="BY221" s="227"/>
      <c r="BZ221" s="227"/>
      <c r="CA221" s="227"/>
      <c r="CB221" s="227"/>
      <c r="CC221" s="227"/>
      <c r="CD221" s="227"/>
      <c r="CE221" s="227"/>
      <c r="CF221" s="227"/>
      <c r="CG221" s="494">
        <v>0</v>
      </c>
      <c r="CH221" s="494"/>
      <c r="CI221" s="494"/>
      <c r="CJ221" s="494">
        <v>0</v>
      </c>
      <c r="CK221" s="494"/>
      <c r="CL221" s="494"/>
      <c r="CM221" s="494"/>
      <c r="CN221" s="494"/>
      <c r="CO221" s="227"/>
    </row>
    <row r="222" spans="1:93" s="226" customFormat="1" x14ac:dyDescent="0.2">
      <c r="A222" s="1334"/>
      <c r="B222" s="439" t="s">
        <v>171</v>
      </c>
      <c r="C222" s="269">
        <f t="shared" si="37"/>
        <v>0</v>
      </c>
      <c r="D222" s="435"/>
      <c r="E222" s="440">
        <f t="shared" si="38"/>
        <v>0</v>
      </c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 t="s">
        <v>194</v>
      </c>
      <c r="AU222" s="240"/>
      <c r="AV222" s="240"/>
      <c r="BY222" s="227"/>
      <c r="BZ222" s="227"/>
      <c r="CA222" s="227"/>
      <c r="CB222" s="227"/>
      <c r="CC222" s="227"/>
      <c r="CD222" s="227"/>
      <c r="CE222" s="227"/>
      <c r="CF222" s="227"/>
      <c r="CG222" s="494">
        <v>0</v>
      </c>
      <c r="CH222" s="494"/>
      <c r="CI222" s="494"/>
      <c r="CJ222" s="494">
        <v>0</v>
      </c>
      <c r="CK222" s="494"/>
      <c r="CL222" s="494"/>
      <c r="CM222" s="494"/>
      <c r="CN222" s="494"/>
      <c r="CO222" s="227"/>
    </row>
    <row r="223" spans="1:93" s="226" customFormat="1" x14ac:dyDescent="0.2">
      <c r="A223" s="1334"/>
      <c r="B223" s="439" t="s">
        <v>172</v>
      </c>
      <c r="C223" s="269">
        <f t="shared" si="37"/>
        <v>0</v>
      </c>
      <c r="D223" s="435"/>
      <c r="E223" s="440">
        <f t="shared" si="38"/>
        <v>0</v>
      </c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 t="s">
        <v>194</v>
      </c>
      <c r="AU223" s="240"/>
      <c r="AV223" s="240"/>
      <c r="BY223" s="227"/>
      <c r="BZ223" s="227"/>
      <c r="CA223" s="227"/>
      <c r="CB223" s="227"/>
      <c r="CC223" s="227"/>
      <c r="CD223" s="227"/>
      <c r="CE223" s="227"/>
      <c r="CF223" s="227"/>
      <c r="CG223" s="494">
        <v>0</v>
      </c>
      <c r="CH223" s="494"/>
      <c r="CI223" s="494"/>
      <c r="CJ223" s="494">
        <v>0</v>
      </c>
      <c r="CK223" s="494"/>
      <c r="CL223" s="494"/>
      <c r="CM223" s="494"/>
      <c r="CN223" s="494"/>
      <c r="CO223" s="227"/>
    </row>
    <row r="224" spans="1:93" s="226" customFormat="1" x14ac:dyDescent="0.2">
      <c r="A224" s="1334"/>
      <c r="B224" s="439" t="s">
        <v>173</v>
      </c>
      <c r="C224" s="269">
        <f t="shared" si="37"/>
        <v>0</v>
      </c>
      <c r="D224" s="435"/>
      <c r="E224" s="440">
        <f t="shared" si="38"/>
        <v>0</v>
      </c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 t="s">
        <v>194</v>
      </c>
      <c r="AU224" s="240"/>
      <c r="AV224" s="240"/>
      <c r="BY224" s="227"/>
      <c r="BZ224" s="227"/>
      <c r="CA224" s="227"/>
      <c r="CB224" s="227"/>
      <c r="CC224" s="227"/>
      <c r="CD224" s="227"/>
      <c r="CE224" s="227"/>
      <c r="CF224" s="227"/>
      <c r="CG224" s="494">
        <v>0</v>
      </c>
      <c r="CH224" s="494"/>
      <c r="CI224" s="494"/>
      <c r="CJ224" s="494">
        <v>0</v>
      </c>
      <c r="CK224" s="494"/>
      <c r="CL224" s="494"/>
      <c r="CM224" s="494"/>
      <c r="CN224" s="494"/>
      <c r="CO224" s="227"/>
    </row>
    <row r="225" spans="1:93" s="226" customFormat="1" x14ac:dyDescent="0.2">
      <c r="A225" s="1334"/>
      <c r="B225" s="439" t="s">
        <v>174</v>
      </c>
      <c r="C225" s="269">
        <f t="shared" si="37"/>
        <v>0</v>
      </c>
      <c r="D225" s="435"/>
      <c r="E225" s="440">
        <f t="shared" si="38"/>
        <v>0</v>
      </c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 t="s">
        <v>194</v>
      </c>
      <c r="AU225" s="240"/>
      <c r="AV225" s="240"/>
      <c r="BY225" s="227"/>
      <c r="BZ225" s="227"/>
      <c r="CA225" s="227"/>
      <c r="CB225" s="227"/>
      <c r="CC225" s="227"/>
      <c r="CD225" s="227"/>
      <c r="CE225" s="227"/>
      <c r="CF225" s="227"/>
      <c r="CG225" s="494">
        <v>0</v>
      </c>
      <c r="CH225" s="494"/>
      <c r="CI225" s="494"/>
      <c r="CJ225" s="494">
        <v>0</v>
      </c>
      <c r="CK225" s="494"/>
      <c r="CL225" s="494"/>
      <c r="CM225" s="494"/>
      <c r="CN225" s="494"/>
      <c r="CO225" s="227"/>
    </row>
    <row r="226" spans="1:93" s="226" customFormat="1" x14ac:dyDescent="0.2">
      <c r="A226" s="1334"/>
      <c r="B226" s="439" t="s">
        <v>175</v>
      </c>
      <c r="C226" s="269">
        <f t="shared" si="37"/>
        <v>0</v>
      </c>
      <c r="D226" s="435"/>
      <c r="E226" s="440">
        <f t="shared" si="38"/>
        <v>0</v>
      </c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 t="s">
        <v>194</v>
      </c>
      <c r="AU226" s="240"/>
      <c r="AV226" s="240"/>
      <c r="BY226" s="227"/>
      <c r="BZ226" s="227"/>
      <c r="CA226" s="227"/>
      <c r="CB226" s="227"/>
      <c r="CC226" s="227"/>
      <c r="CD226" s="227"/>
      <c r="CE226" s="227"/>
      <c r="CF226" s="227"/>
      <c r="CG226" s="494">
        <v>0</v>
      </c>
      <c r="CH226" s="494"/>
      <c r="CI226" s="494"/>
      <c r="CJ226" s="494">
        <v>0</v>
      </c>
      <c r="CK226" s="494"/>
      <c r="CL226" s="494"/>
      <c r="CM226" s="494"/>
      <c r="CN226" s="494"/>
      <c r="CO226" s="227"/>
    </row>
    <row r="227" spans="1:93" s="226" customFormat="1" x14ac:dyDescent="0.2">
      <c r="A227" s="1334"/>
      <c r="B227" s="441" t="s">
        <v>176</v>
      </c>
      <c r="C227" s="267">
        <f t="shared" si="37"/>
        <v>5</v>
      </c>
      <c r="D227" s="442"/>
      <c r="E227" s="443">
        <f t="shared" si="38"/>
        <v>5</v>
      </c>
      <c r="F227" s="444"/>
      <c r="G227" s="361"/>
      <c r="H227" s="444"/>
      <c r="I227" s="361"/>
      <c r="J227" s="444"/>
      <c r="K227" s="361"/>
      <c r="L227" s="444"/>
      <c r="M227" s="361"/>
      <c r="N227" s="444"/>
      <c r="O227" s="361">
        <v>1</v>
      </c>
      <c r="P227" s="444"/>
      <c r="Q227" s="361">
        <v>1</v>
      </c>
      <c r="R227" s="444"/>
      <c r="S227" s="361">
        <v>1</v>
      </c>
      <c r="T227" s="444"/>
      <c r="U227" s="361">
        <v>1</v>
      </c>
      <c r="V227" s="444"/>
      <c r="W227" s="361">
        <v>1</v>
      </c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>
        <v>0</v>
      </c>
      <c r="AR227" s="36">
        <v>0</v>
      </c>
      <c r="AS227" s="36">
        <v>0</v>
      </c>
      <c r="AT227" s="305" t="s">
        <v>194</v>
      </c>
      <c r="AU227" s="240"/>
      <c r="AV227" s="240"/>
      <c r="BY227" s="227"/>
      <c r="BZ227" s="227"/>
      <c r="CA227" s="227"/>
      <c r="CB227" s="227"/>
      <c r="CC227" s="227"/>
      <c r="CD227" s="227"/>
      <c r="CE227" s="227"/>
      <c r="CF227" s="227"/>
      <c r="CG227" s="494">
        <v>0</v>
      </c>
      <c r="CH227" s="494"/>
      <c r="CI227" s="494"/>
      <c r="CJ227" s="494">
        <v>0</v>
      </c>
      <c r="CK227" s="494"/>
      <c r="CL227" s="494"/>
      <c r="CM227" s="494"/>
      <c r="CN227" s="494"/>
      <c r="CO227" s="227"/>
    </row>
    <row r="228" spans="1:93" s="226" customFormat="1" x14ac:dyDescent="0.2">
      <c r="A228" s="1335" t="s">
        <v>269</v>
      </c>
      <c r="B228" s="433" t="s">
        <v>23</v>
      </c>
      <c r="C228" s="434">
        <f t="shared" ref="C228:C236" si="39">SUM(D228+E228)</f>
        <v>0</v>
      </c>
      <c r="D228" s="434">
        <f t="shared" ref="D228:E236" si="40">SUM(F228+H228+J228+L228+N228+P228+R228+T228+V228+X228+Z228+AB228+AD228+AF228+AH228+AJ228+AL228)</f>
        <v>0</v>
      </c>
      <c r="E228" s="436">
        <f t="shared" si="40"/>
        <v>0</v>
      </c>
      <c r="F228" s="445"/>
      <c r="G228" s="446"/>
      <c r="H228" s="447"/>
      <c r="I228" s="446"/>
      <c r="J228" s="447"/>
      <c r="K228" s="354"/>
      <c r="L228" s="445"/>
      <c r="M228" s="446"/>
      <c r="N228" s="447"/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/>
      <c r="AR228" s="51"/>
      <c r="AS228" s="51"/>
      <c r="AT228" s="307" t="s">
        <v>194</v>
      </c>
      <c r="AU228" s="240"/>
      <c r="AV228" s="240"/>
      <c r="BY228" s="227"/>
      <c r="BZ228" s="227"/>
      <c r="CA228" s="227"/>
      <c r="CB228" s="227"/>
      <c r="CC228" s="227"/>
      <c r="CD228" s="227"/>
      <c r="CE228" s="227"/>
      <c r="CF228" s="227"/>
      <c r="CG228" s="494">
        <v>0</v>
      </c>
      <c r="CH228" s="494"/>
      <c r="CI228" s="494"/>
      <c r="CJ228" s="494">
        <v>0</v>
      </c>
      <c r="CK228" s="494"/>
      <c r="CL228" s="494"/>
      <c r="CM228" s="494"/>
      <c r="CN228" s="494"/>
      <c r="CO228" s="227"/>
    </row>
    <row r="229" spans="1:93" s="226" customFormat="1" x14ac:dyDescent="0.2">
      <c r="A229" s="1336"/>
      <c r="B229" s="438" t="s">
        <v>169</v>
      </c>
      <c r="C229" s="270">
        <f t="shared" si="39"/>
        <v>0</v>
      </c>
      <c r="D229" s="270">
        <f t="shared" si="40"/>
        <v>0</v>
      </c>
      <c r="E229" s="436">
        <f t="shared" si="40"/>
        <v>0</v>
      </c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 t="s">
        <v>194</v>
      </c>
      <c r="AU229" s="240"/>
      <c r="AV229" s="240"/>
      <c r="BY229" s="227"/>
      <c r="BZ229" s="227"/>
      <c r="CA229" s="227"/>
      <c r="CB229" s="227"/>
      <c r="CC229" s="227"/>
      <c r="CD229" s="227"/>
      <c r="CE229" s="227"/>
      <c r="CF229" s="227"/>
      <c r="CG229" s="494">
        <v>0</v>
      </c>
      <c r="CH229" s="494"/>
      <c r="CI229" s="494"/>
      <c r="CJ229" s="494">
        <v>0</v>
      </c>
      <c r="CK229" s="494"/>
      <c r="CL229" s="494"/>
      <c r="CM229" s="494"/>
      <c r="CN229" s="494"/>
      <c r="CO229" s="227"/>
    </row>
    <row r="230" spans="1:93" s="226" customFormat="1" x14ac:dyDescent="0.2">
      <c r="A230" s="1336"/>
      <c r="B230" s="439" t="s">
        <v>170</v>
      </c>
      <c r="C230" s="269">
        <f t="shared" si="39"/>
        <v>5</v>
      </c>
      <c r="D230" s="269">
        <f t="shared" si="40"/>
        <v>1</v>
      </c>
      <c r="E230" s="440">
        <f t="shared" si="40"/>
        <v>4</v>
      </c>
      <c r="F230" s="23"/>
      <c r="G230" s="243"/>
      <c r="H230" s="23"/>
      <c r="I230" s="243"/>
      <c r="J230" s="23"/>
      <c r="K230" s="243"/>
      <c r="L230" s="23"/>
      <c r="M230" s="243">
        <v>1</v>
      </c>
      <c r="N230" s="23"/>
      <c r="O230" s="451"/>
      <c r="P230" s="23"/>
      <c r="Q230" s="243">
        <v>2</v>
      </c>
      <c r="R230" s="384"/>
      <c r="S230" s="451"/>
      <c r="T230" s="23">
        <v>1</v>
      </c>
      <c r="U230" s="243"/>
      <c r="V230" s="384"/>
      <c r="W230" s="451"/>
      <c r="X230" s="23"/>
      <c r="Y230" s="243"/>
      <c r="Z230" s="384"/>
      <c r="AA230" s="451">
        <v>1</v>
      </c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>
        <v>0</v>
      </c>
      <c r="AR230" s="24">
        <v>0</v>
      </c>
      <c r="AS230" s="24">
        <v>0</v>
      </c>
      <c r="AT230" s="307" t="s">
        <v>194</v>
      </c>
      <c r="AU230" s="240"/>
      <c r="AV230" s="240"/>
      <c r="BY230" s="227"/>
      <c r="BZ230" s="227"/>
      <c r="CA230" s="227"/>
      <c r="CB230" s="227"/>
      <c r="CC230" s="227"/>
      <c r="CD230" s="227"/>
      <c r="CE230" s="227"/>
      <c r="CF230" s="227"/>
      <c r="CG230" s="494">
        <v>0</v>
      </c>
      <c r="CH230" s="494"/>
      <c r="CI230" s="494"/>
      <c r="CJ230" s="494">
        <v>0</v>
      </c>
      <c r="CK230" s="494"/>
      <c r="CL230" s="494"/>
      <c r="CM230" s="494"/>
      <c r="CN230" s="494"/>
      <c r="CO230" s="227"/>
    </row>
    <row r="231" spans="1:93" s="226" customFormat="1" x14ac:dyDescent="0.2">
      <c r="A231" s="1336"/>
      <c r="B231" s="439" t="s">
        <v>171</v>
      </c>
      <c r="C231" s="269">
        <f t="shared" si="39"/>
        <v>0</v>
      </c>
      <c r="D231" s="269">
        <f t="shared" si="40"/>
        <v>0</v>
      </c>
      <c r="E231" s="440">
        <f t="shared" si="40"/>
        <v>0</v>
      </c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 t="s">
        <v>194</v>
      </c>
      <c r="AU231" s="240"/>
      <c r="AV231" s="240"/>
      <c r="BY231" s="227"/>
      <c r="BZ231" s="227"/>
      <c r="CA231" s="227"/>
      <c r="CB231" s="227"/>
      <c r="CC231" s="227"/>
      <c r="CD231" s="227"/>
      <c r="CE231" s="227"/>
      <c r="CF231" s="227"/>
      <c r="CG231" s="494">
        <v>0</v>
      </c>
      <c r="CH231" s="494"/>
      <c r="CI231" s="494"/>
      <c r="CJ231" s="494">
        <v>0</v>
      </c>
      <c r="CK231" s="494"/>
      <c r="CL231" s="494"/>
      <c r="CM231" s="494"/>
      <c r="CN231" s="494"/>
      <c r="CO231" s="227"/>
    </row>
    <row r="232" spans="1:93" s="226" customFormat="1" x14ac:dyDescent="0.2">
      <c r="A232" s="1336"/>
      <c r="B232" s="439" t="s">
        <v>172</v>
      </c>
      <c r="C232" s="269">
        <f t="shared" si="39"/>
        <v>0</v>
      </c>
      <c r="D232" s="269">
        <f t="shared" si="40"/>
        <v>0</v>
      </c>
      <c r="E232" s="440">
        <f t="shared" si="40"/>
        <v>0</v>
      </c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 t="s">
        <v>194</v>
      </c>
      <c r="AU232" s="240"/>
      <c r="AV232" s="240"/>
      <c r="BY232" s="227"/>
      <c r="BZ232" s="227"/>
      <c r="CA232" s="227"/>
      <c r="CB232" s="227"/>
      <c r="CC232" s="227"/>
      <c r="CD232" s="227"/>
      <c r="CE232" s="227"/>
      <c r="CF232" s="227"/>
      <c r="CG232" s="494">
        <v>0</v>
      </c>
      <c r="CH232" s="494"/>
      <c r="CI232" s="494"/>
      <c r="CJ232" s="494">
        <v>0</v>
      </c>
      <c r="CK232" s="494"/>
      <c r="CL232" s="494"/>
      <c r="CM232" s="494"/>
      <c r="CN232" s="494"/>
      <c r="CO232" s="227"/>
    </row>
    <row r="233" spans="1:93" s="226" customFormat="1" x14ac:dyDescent="0.2">
      <c r="A233" s="1336"/>
      <c r="B233" s="439" t="s">
        <v>173</v>
      </c>
      <c r="C233" s="269">
        <f t="shared" si="39"/>
        <v>0</v>
      </c>
      <c r="D233" s="269">
        <f t="shared" si="40"/>
        <v>0</v>
      </c>
      <c r="E233" s="440">
        <f t="shared" si="40"/>
        <v>0</v>
      </c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 t="s">
        <v>194</v>
      </c>
      <c r="AU233" s="240"/>
      <c r="AV233" s="240"/>
      <c r="BY233" s="227"/>
      <c r="BZ233" s="227"/>
      <c r="CA233" s="227"/>
      <c r="CB233" s="227"/>
      <c r="CC233" s="227"/>
      <c r="CD233" s="227"/>
      <c r="CE233" s="227"/>
      <c r="CF233" s="227"/>
      <c r="CG233" s="494">
        <v>0</v>
      </c>
      <c r="CH233" s="494"/>
      <c r="CI233" s="494"/>
      <c r="CJ233" s="494">
        <v>0</v>
      </c>
      <c r="CK233" s="494"/>
      <c r="CL233" s="494"/>
      <c r="CM233" s="494"/>
      <c r="CN233" s="494"/>
      <c r="CO233" s="227"/>
    </row>
    <row r="234" spans="1:93" s="226" customFormat="1" x14ac:dyDescent="0.2">
      <c r="A234" s="1336"/>
      <c r="B234" s="439" t="s">
        <v>174</v>
      </c>
      <c r="C234" s="269">
        <f t="shared" si="39"/>
        <v>0</v>
      </c>
      <c r="D234" s="269">
        <f t="shared" si="40"/>
        <v>0</v>
      </c>
      <c r="E234" s="440">
        <f t="shared" si="40"/>
        <v>0</v>
      </c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 t="s">
        <v>194</v>
      </c>
      <c r="AU234" s="240"/>
      <c r="AV234" s="240"/>
      <c r="BY234" s="227"/>
      <c r="BZ234" s="227"/>
      <c r="CA234" s="227"/>
      <c r="CB234" s="227"/>
      <c r="CC234" s="227"/>
      <c r="CD234" s="227"/>
      <c r="CE234" s="227"/>
      <c r="CF234" s="227"/>
      <c r="CG234" s="494">
        <v>0</v>
      </c>
      <c r="CH234" s="494"/>
      <c r="CI234" s="494"/>
      <c r="CJ234" s="494">
        <v>0</v>
      </c>
      <c r="CK234" s="494"/>
      <c r="CL234" s="494"/>
      <c r="CM234" s="494"/>
      <c r="CN234" s="494"/>
      <c r="CO234" s="227"/>
    </row>
    <row r="235" spans="1:93" s="226" customFormat="1" x14ac:dyDescent="0.2">
      <c r="A235" s="1336"/>
      <c r="B235" s="439" t="s">
        <v>175</v>
      </c>
      <c r="C235" s="269">
        <f t="shared" si="39"/>
        <v>0</v>
      </c>
      <c r="D235" s="269">
        <f t="shared" si="40"/>
        <v>0</v>
      </c>
      <c r="E235" s="440">
        <f t="shared" si="40"/>
        <v>0</v>
      </c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 t="s">
        <v>194</v>
      </c>
      <c r="AU235" s="240"/>
      <c r="AV235" s="240"/>
      <c r="BY235" s="227"/>
      <c r="BZ235" s="227"/>
      <c r="CA235" s="227"/>
      <c r="CB235" s="227"/>
      <c r="CC235" s="227"/>
      <c r="CD235" s="227"/>
      <c r="CE235" s="227"/>
      <c r="CF235" s="227"/>
      <c r="CG235" s="494">
        <v>0</v>
      </c>
      <c r="CH235" s="494"/>
      <c r="CI235" s="494"/>
      <c r="CJ235" s="494">
        <v>0</v>
      </c>
      <c r="CK235" s="494"/>
      <c r="CL235" s="494"/>
      <c r="CM235" s="494"/>
      <c r="CN235" s="494"/>
      <c r="CO235" s="227"/>
    </row>
    <row r="236" spans="1:93" s="226" customFormat="1" x14ac:dyDescent="0.2">
      <c r="A236" s="1337"/>
      <c r="B236" s="441" t="s">
        <v>176</v>
      </c>
      <c r="C236" s="267">
        <f t="shared" si="39"/>
        <v>6</v>
      </c>
      <c r="D236" s="267">
        <f t="shared" si="40"/>
        <v>0</v>
      </c>
      <c r="E236" s="443">
        <f t="shared" si="40"/>
        <v>6</v>
      </c>
      <c r="F236" s="68"/>
      <c r="G236" s="361"/>
      <c r="H236" s="68"/>
      <c r="I236" s="361"/>
      <c r="J236" s="68"/>
      <c r="K236" s="361"/>
      <c r="L236" s="68"/>
      <c r="M236" s="361"/>
      <c r="N236" s="68"/>
      <c r="O236" s="452"/>
      <c r="P236" s="68"/>
      <c r="Q236" s="361">
        <v>1</v>
      </c>
      <c r="R236" s="360"/>
      <c r="S236" s="452">
        <v>1</v>
      </c>
      <c r="T236" s="68"/>
      <c r="U236" s="361">
        <v>1</v>
      </c>
      <c r="V236" s="360"/>
      <c r="W236" s="452"/>
      <c r="X236" s="68"/>
      <c r="Y236" s="361">
        <v>1</v>
      </c>
      <c r="Z236" s="360"/>
      <c r="AA236" s="452">
        <v>1</v>
      </c>
      <c r="AB236" s="68"/>
      <c r="AC236" s="361"/>
      <c r="AD236" s="360"/>
      <c r="AE236" s="452"/>
      <c r="AF236" s="68"/>
      <c r="AG236" s="361"/>
      <c r="AH236" s="360"/>
      <c r="AI236" s="452">
        <v>1</v>
      </c>
      <c r="AJ236" s="68"/>
      <c r="AK236" s="361"/>
      <c r="AL236" s="360"/>
      <c r="AM236" s="452"/>
      <c r="AN236" s="36"/>
      <c r="AO236" s="36"/>
      <c r="AP236" s="36"/>
      <c r="AQ236" s="36">
        <v>0</v>
      </c>
      <c r="AR236" s="36">
        <v>0</v>
      </c>
      <c r="AS236" s="36">
        <v>0</v>
      </c>
      <c r="AT236" s="305" t="s">
        <v>194</v>
      </c>
      <c r="AU236" s="240"/>
      <c r="AV236" s="240"/>
      <c r="BY236" s="227"/>
      <c r="BZ236" s="227"/>
      <c r="CA236" s="227"/>
      <c r="CB236" s="227"/>
      <c r="CC236" s="227"/>
      <c r="CD236" s="227"/>
      <c r="CE236" s="227"/>
      <c r="CF236" s="227"/>
      <c r="CG236" s="494">
        <v>0</v>
      </c>
      <c r="CH236" s="494"/>
      <c r="CI236" s="494"/>
      <c r="CJ236" s="494">
        <v>0</v>
      </c>
      <c r="CK236" s="494"/>
      <c r="CL236" s="494"/>
      <c r="CM236" s="494"/>
      <c r="CN236" s="494"/>
      <c r="CO236" s="227"/>
    </row>
    <row r="237" spans="1:93" s="226" customFormat="1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BY237" s="227"/>
      <c r="BZ237" s="227"/>
      <c r="CA237" s="227"/>
      <c r="CB237" s="227"/>
      <c r="CC237" s="227"/>
      <c r="CD237" s="227"/>
      <c r="CE237" s="227"/>
      <c r="CF237" s="227"/>
      <c r="CG237" s="494"/>
      <c r="CH237" s="494"/>
      <c r="CI237" s="494"/>
      <c r="CJ237" s="494"/>
      <c r="CK237" s="494"/>
      <c r="CL237" s="494"/>
      <c r="CM237" s="494"/>
      <c r="CN237" s="494"/>
      <c r="CO237" s="227"/>
    </row>
    <row r="238" spans="1:93" s="226" customFormat="1" ht="14.25" customHeight="1" x14ac:dyDescent="0.2">
      <c r="A238" s="1146" t="s">
        <v>32</v>
      </c>
      <c r="B238" s="1148"/>
      <c r="C238" s="1338" t="s">
        <v>163</v>
      </c>
      <c r="D238" s="1339"/>
      <c r="E238" s="1340"/>
      <c r="F238" s="1161" t="s">
        <v>177</v>
      </c>
      <c r="G238" s="1162"/>
      <c r="H238" s="1162"/>
      <c r="I238" s="1162"/>
      <c r="J238" s="1162"/>
      <c r="K238" s="1162"/>
      <c r="L238" s="1162"/>
      <c r="M238" s="1162"/>
      <c r="N238" s="1162"/>
      <c r="O238" s="1162"/>
      <c r="P238" s="1162"/>
      <c r="Q238" s="1162"/>
      <c r="R238" s="1162"/>
      <c r="S238" s="1162"/>
      <c r="T238" s="1162"/>
      <c r="U238" s="1162"/>
      <c r="V238" s="1162"/>
      <c r="W238" s="1162"/>
      <c r="X238" s="1162"/>
      <c r="Y238" s="1162"/>
      <c r="Z238" s="1162"/>
      <c r="AA238" s="1162"/>
      <c r="AB238" s="1162"/>
      <c r="AC238" s="1162"/>
      <c r="AD238" s="1162"/>
      <c r="AE238" s="1162"/>
      <c r="AF238" s="1162"/>
      <c r="AG238" s="1162"/>
      <c r="AH238" s="1162"/>
      <c r="AI238" s="1162"/>
      <c r="AJ238" s="1162"/>
      <c r="AK238" s="1162"/>
      <c r="AL238" s="1162"/>
      <c r="AM238" s="1162"/>
      <c r="AN238" s="1162"/>
      <c r="AO238" s="1344"/>
      <c r="AP238" s="1173" t="s">
        <v>249</v>
      </c>
      <c r="AQ238" s="1164" t="s">
        <v>165</v>
      </c>
      <c r="AR238" s="1164" t="s">
        <v>265</v>
      </c>
      <c r="AS238" s="1164" t="s">
        <v>187</v>
      </c>
      <c r="AT238" s="4"/>
      <c r="AU238" s="234"/>
      <c r="AV238" s="234"/>
      <c r="BY238" s="227"/>
      <c r="BZ238" s="227"/>
      <c r="CA238" s="227"/>
      <c r="CB238" s="227"/>
      <c r="CC238" s="227"/>
      <c r="CD238" s="227"/>
      <c r="CE238" s="227"/>
      <c r="CF238" s="227"/>
      <c r="CG238" s="494"/>
      <c r="CH238" s="494"/>
      <c r="CI238" s="494"/>
      <c r="CJ238" s="494"/>
      <c r="CK238" s="494"/>
      <c r="CL238" s="494"/>
      <c r="CM238" s="494"/>
      <c r="CN238" s="494"/>
      <c r="CO238" s="227"/>
    </row>
    <row r="239" spans="1:93" s="226" customFormat="1" x14ac:dyDescent="0.2">
      <c r="A239" s="1158"/>
      <c r="B239" s="1159"/>
      <c r="C239" s="1341"/>
      <c r="D239" s="1342"/>
      <c r="E239" s="1343"/>
      <c r="F239" s="1154" t="s">
        <v>178</v>
      </c>
      <c r="G239" s="1170"/>
      <c r="H239" s="1154" t="s">
        <v>179</v>
      </c>
      <c r="I239" s="1170"/>
      <c r="J239" s="1156" t="s">
        <v>180</v>
      </c>
      <c r="K239" s="1181"/>
      <c r="L239" s="1154" t="s">
        <v>101</v>
      </c>
      <c r="M239" s="1170"/>
      <c r="N239" s="1154" t="s">
        <v>57</v>
      </c>
      <c r="O239" s="1170"/>
      <c r="P239" s="1154" t="s">
        <v>8</v>
      </c>
      <c r="Q239" s="1170"/>
      <c r="R239" s="1171" t="s">
        <v>59</v>
      </c>
      <c r="S239" s="1172"/>
      <c r="T239" s="1171" t="s">
        <v>60</v>
      </c>
      <c r="U239" s="1172"/>
      <c r="V239" s="1171" t="s">
        <v>61</v>
      </c>
      <c r="W239" s="1172"/>
      <c r="X239" s="1171" t="s">
        <v>62</v>
      </c>
      <c r="Y239" s="1172"/>
      <c r="Z239" s="1171" t="s">
        <v>63</v>
      </c>
      <c r="AA239" s="1172"/>
      <c r="AB239" s="1171" t="s">
        <v>64</v>
      </c>
      <c r="AC239" s="1172"/>
      <c r="AD239" s="1171" t="s">
        <v>65</v>
      </c>
      <c r="AE239" s="1172"/>
      <c r="AF239" s="1171" t="s">
        <v>66</v>
      </c>
      <c r="AG239" s="1172"/>
      <c r="AH239" s="1171" t="s">
        <v>67</v>
      </c>
      <c r="AI239" s="1172"/>
      <c r="AJ239" s="1171" t="s">
        <v>68</v>
      </c>
      <c r="AK239" s="1172"/>
      <c r="AL239" s="1171" t="s">
        <v>69</v>
      </c>
      <c r="AM239" s="1172"/>
      <c r="AN239" s="1171" t="s">
        <v>70</v>
      </c>
      <c r="AO239" s="1188"/>
      <c r="AP239" s="1174"/>
      <c r="AQ239" s="1165"/>
      <c r="AR239" s="1179"/>
      <c r="AS239" s="1179"/>
      <c r="AT239" s="454"/>
      <c r="AU239" s="234"/>
      <c r="AV239" s="234"/>
      <c r="BY239" s="227"/>
      <c r="BZ239" s="227"/>
      <c r="CA239" s="227"/>
      <c r="CB239" s="227"/>
      <c r="CC239" s="227"/>
      <c r="CD239" s="227"/>
      <c r="CE239" s="227"/>
      <c r="CF239" s="227"/>
      <c r="CG239" s="494"/>
      <c r="CH239" s="494"/>
      <c r="CI239" s="494"/>
      <c r="CJ239" s="494"/>
      <c r="CK239" s="494"/>
      <c r="CL239" s="494"/>
      <c r="CM239" s="494"/>
      <c r="CN239" s="494"/>
      <c r="CO239" s="227"/>
    </row>
    <row r="240" spans="1:93" s="226" customFormat="1" x14ac:dyDescent="0.2">
      <c r="A240" s="1149"/>
      <c r="B240" s="1151"/>
      <c r="C240" s="203" t="s">
        <v>149</v>
      </c>
      <c r="D240" s="203" t="s">
        <v>30</v>
      </c>
      <c r="E240" s="197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175"/>
      <c r="AQ240" s="1166"/>
      <c r="AR240" s="1180"/>
      <c r="AS240" s="1180"/>
      <c r="AT240" s="454"/>
      <c r="AU240" s="234"/>
      <c r="AV240" s="240"/>
      <c r="BY240" s="227"/>
      <c r="BZ240" s="227"/>
      <c r="CA240" s="227"/>
      <c r="CB240" s="227"/>
      <c r="CC240" s="227"/>
      <c r="CD240" s="227"/>
      <c r="CE240" s="227"/>
      <c r="CF240" s="227"/>
      <c r="CG240" s="494"/>
      <c r="CH240" s="494"/>
      <c r="CI240" s="494"/>
      <c r="CJ240" s="494"/>
      <c r="CK240" s="494"/>
      <c r="CL240" s="494"/>
      <c r="CM240" s="494"/>
      <c r="CN240" s="494"/>
      <c r="CO240" s="227"/>
    </row>
    <row r="241" spans="1:93" s="226" customFormat="1" x14ac:dyDescent="0.2">
      <c r="A241" s="1321" t="s">
        <v>102</v>
      </c>
      <c r="B241" s="1321"/>
      <c r="C241" s="264">
        <f t="shared" ref="C241:C247" si="41">SUM(D241+E241)</f>
        <v>4</v>
      </c>
      <c r="D241" s="264">
        <f t="shared" ref="D241:E243" si="42">SUM(F241+H241+J241+L241+N241+P241+R241+T241+V241+X241+Z241+AB241+AD241+AF241+AH241+AJ241+AL241+AN241)</f>
        <v>2</v>
      </c>
      <c r="E241" s="264">
        <f t="shared" si="42"/>
        <v>2</v>
      </c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>
        <v>1</v>
      </c>
      <c r="R241" s="19"/>
      <c r="S241" s="19">
        <v>1</v>
      </c>
      <c r="T241" s="19"/>
      <c r="U241" s="19"/>
      <c r="V241" s="19">
        <v>1</v>
      </c>
      <c r="W241" s="19"/>
      <c r="X241" s="19"/>
      <c r="Y241" s="19"/>
      <c r="Z241" s="19"/>
      <c r="AA241" s="19"/>
      <c r="AB241" s="19">
        <v>1</v>
      </c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>
        <v>0</v>
      </c>
      <c r="AR241" s="20">
        <v>0</v>
      </c>
      <c r="AS241" s="20">
        <v>0</v>
      </c>
      <c r="AT241" s="307" t="s">
        <v>194</v>
      </c>
      <c r="AU241" s="240"/>
      <c r="AV241" s="240"/>
      <c r="BY241" s="227"/>
      <c r="BZ241" s="227"/>
      <c r="CA241" s="227"/>
      <c r="CB241" s="227"/>
      <c r="CC241" s="227"/>
      <c r="CD241" s="227"/>
      <c r="CE241" s="227"/>
      <c r="CF241" s="227"/>
      <c r="CG241" s="494">
        <v>0</v>
      </c>
      <c r="CH241" s="494">
        <v>0</v>
      </c>
      <c r="CI241" s="494">
        <v>0</v>
      </c>
      <c r="CJ241" s="494"/>
      <c r="CK241" s="494"/>
      <c r="CL241" s="494"/>
      <c r="CM241" s="494"/>
      <c r="CN241" s="494"/>
      <c r="CO241" s="227"/>
    </row>
    <row r="242" spans="1:93" s="226" customFormat="1" ht="15" thickBot="1" x14ac:dyDescent="0.25">
      <c r="A242" s="1322" t="s">
        <v>166</v>
      </c>
      <c r="B242" s="1322"/>
      <c r="C242" s="271">
        <f t="shared" si="41"/>
        <v>0</v>
      </c>
      <c r="D242" s="271">
        <f t="shared" si="42"/>
        <v>0</v>
      </c>
      <c r="E242" s="271">
        <f t="shared" si="42"/>
        <v>0</v>
      </c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/>
      <c r="AR242" s="166"/>
      <c r="AS242" s="166"/>
      <c r="AT242" s="305" t="s">
        <v>194</v>
      </c>
      <c r="AU242" s="240"/>
      <c r="AV242" s="240"/>
      <c r="BY242" s="227"/>
      <c r="BZ242" s="227"/>
      <c r="CA242" s="227"/>
      <c r="CB242" s="227"/>
      <c r="CC242" s="227"/>
      <c r="CD242" s="227"/>
      <c r="CE242" s="227"/>
      <c r="CF242" s="227"/>
      <c r="CG242" s="494">
        <v>0</v>
      </c>
      <c r="CH242" s="494">
        <v>0</v>
      </c>
      <c r="CI242" s="494">
        <v>0</v>
      </c>
      <c r="CJ242" s="494"/>
      <c r="CK242" s="494"/>
      <c r="CL242" s="494"/>
      <c r="CM242" s="494"/>
      <c r="CN242" s="494"/>
      <c r="CO242" s="227"/>
    </row>
    <row r="243" spans="1:93" s="226" customFormat="1" ht="15" thickTop="1" x14ac:dyDescent="0.2">
      <c r="A243" s="1323" t="s">
        <v>271</v>
      </c>
      <c r="B243" s="1324"/>
      <c r="C243" s="457">
        <f t="shared" si="41"/>
        <v>0</v>
      </c>
      <c r="D243" s="457">
        <f t="shared" si="42"/>
        <v>0</v>
      </c>
      <c r="E243" s="457">
        <f t="shared" si="42"/>
        <v>0</v>
      </c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 t="s">
        <v>194</v>
      </c>
      <c r="AU243" s="240"/>
      <c r="AV243" s="229"/>
      <c r="BY243" s="227"/>
      <c r="BZ243" s="227"/>
      <c r="CA243" s="227"/>
      <c r="CB243" s="227"/>
      <c r="CC243" s="227"/>
      <c r="CD243" s="227"/>
      <c r="CE243" s="227"/>
      <c r="CF243" s="227"/>
      <c r="CG243" s="494">
        <v>0</v>
      </c>
      <c r="CH243" s="494">
        <v>0</v>
      </c>
      <c r="CI243" s="494">
        <v>0</v>
      </c>
      <c r="CJ243" s="494"/>
      <c r="CK243" s="494"/>
      <c r="CL243" s="494"/>
      <c r="CM243" s="494"/>
      <c r="CN243" s="494"/>
      <c r="CO243" s="227"/>
    </row>
    <row r="244" spans="1:93" s="226" customFormat="1" ht="23.25" customHeight="1" thickBot="1" x14ac:dyDescent="0.25">
      <c r="A244" s="1319" t="s">
        <v>272</v>
      </c>
      <c r="B244" s="1320"/>
      <c r="C244" s="462">
        <f t="shared" si="41"/>
        <v>1</v>
      </c>
      <c r="D244" s="462">
        <f>SUM(F244+H244)</f>
        <v>1</v>
      </c>
      <c r="E244" s="462">
        <f>SUM(G244+I244)</f>
        <v>0</v>
      </c>
      <c r="F244" s="171">
        <v>1</v>
      </c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>
        <v>0</v>
      </c>
      <c r="AS244" s="178">
        <v>0</v>
      </c>
      <c r="AT244" s="306" t="s">
        <v>194</v>
      </c>
      <c r="AU244" s="240"/>
      <c r="AV244" s="229"/>
      <c r="BY244" s="227"/>
      <c r="BZ244" s="227"/>
      <c r="CA244" s="227"/>
      <c r="CB244" s="227"/>
      <c r="CC244" s="227"/>
      <c r="CD244" s="227"/>
      <c r="CE244" s="227"/>
      <c r="CF244" s="227"/>
      <c r="CG244" s="494"/>
      <c r="CH244" s="494">
        <v>0</v>
      </c>
      <c r="CI244" s="494"/>
      <c r="CJ244" s="494"/>
      <c r="CK244" s="494"/>
      <c r="CL244" s="494"/>
      <c r="CM244" s="494"/>
      <c r="CN244" s="494"/>
      <c r="CO244" s="227"/>
    </row>
    <row r="245" spans="1:93" s="226" customFormat="1" ht="15" thickTop="1" x14ac:dyDescent="0.2">
      <c r="A245" s="1325" t="s">
        <v>273</v>
      </c>
      <c r="B245" s="50" t="s">
        <v>274</v>
      </c>
      <c r="C245" s="270">
        <f t="shared" si="41"/>
        <v>0</v>
      </c>
      <c r="D245" s="270">
        <f t="shared" ref="D245:E247" si="43">SUM(F245+H245+J245+L245+N245+P245+R245+T245+V245+X245+Z245+AB245+AD245+AF245+AH245+AJ245+AL245+AN245)</f>
        <v>0</v>
      </c>
      <c r="E245" s="270">
        <f t="shared" si="43"/>
        <v>0</v>
      </c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 t="s">
        <v>194</v>
      </c>
      <c r="AU245" s="240"/>
      <c r="AV245" s="234"/>
      <c r="BY245" s="227"/>
      <c r="BZ245" s="227"/>
      <c r="CA245" s="227"/>
      <c r="CB245" s="227"/>
      <c r="CC245" s="227"/>
      <c r="CD245" s="227"/>
      <c r="CE245" s="227"/>
      <c r="CF245" s="227"/>
      <c r="CG245" s="494">
        <v>0</v>
      </c>
      <c r="CH245" s="494">
        <v>0</v>
      </c>
      <c r="CI245" s="494">
        <v>0</v>
      </c>
      <c r="CJ245" s="494"/>
      <c r="CK245" s="494"/>
      <c r="CL245" s="494"/>
      <c r="CM245" s="494"/>
      <c r="CN245" s="494"/>
      <c r="CO245" s="227"/>
    </row>
    <row r="246" spans="1:93" s="226" customFormat="1" x14ac:dyDescent="0.2">
      <c r="A246" s="1325"/>
      <c r="B246" s="47" t="s">
        <v>275</v>
      </c>
      <c r="C246" s="269">
        <f t="shared" si="41"/>
        <v>0</v>
      </c>
      <c r="D246" s="269">
        <f t="shared" si="43"/>
        <v>0</v>
      </c>
      <c r="E246" s="269">
        <f t="shared" si="43"/>
        <v>0</v>
      </c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 t="s">
        <v>194</v>
      </c>
      <c r="AU246" s="240"/>
      <c r="AV246" s="234"/>
      <c r="BY246" s="227"/>
      <c r="BZ246" s="227"/>
      <c r="CA246" s="227"/>
      <c r="CB246" s="227"/>
      <c r="CC246" s="227"/>
      <c r="CD246" s="227"/>
      <c r="CE246" s="227"/>
      <c r="CF246" s="227"/>
      <c r="CG246" s="494">
        <v>0</v>
      </c>
      <c r="CH246" s="494">
        <v>0</v>
      </c>
      <c r="CI246" s="494">
        <v>0</v>
      </c>
      <c r="CJ246" s="494"/>
      <c r="CK246" s="494"/>
      <c r="CL246" s="494"/>
      <c r="CM246" s="494"/>
      <c r="CN246" s="494"/>
      <c r="CO246" s="227"/>
    </row>
    <row r="247" spans="1:93" s="226" customFormat="1" x14ac:dyDescent="0.2">
      <c r="A247" s="1326"/>
      <c r="B247" s="44" t="s">
        <v>276</v>
      </c>
      <c r="C247" s="267">
        <f t="shared" si="41"/>
        <v>0</v>
      </c>
      <c r="D247" s="267">
        <f t="shared" si="43"/>
        <v>0</v>
      </c>
      <c r="E247" s="267">
        <f t="shared" si="43"/>
        <v>0</v>
      </c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 t="s">
        <v>194</v>
      </c>
      <c r="AU247" s="240"/>
      <c r="AV247" s="234"/>
      <c r="BY247" s="227"/>
      <c r="BZ247" s="227"/>
      <c r="CA247" s="227"/>
      <c r="CB247" s="227"/>
      <c r="CC247" s="227"/>
      <c r="CD247" s="227"/>
      <c r="CE247" s="227"/>
      <c r="CF247" s="227"/>
      <c r="CG247" s="494">
        <v>0</v>
      </c>
      <c r="CH247" s="494">
        <v>0</v>
      </c>
      <c r="CI247" s="494">
        <v>0</v>
      </c>
      <c r="CJ247" s="494"/>
      <c r="CK247" s="494"/>
      <c r="CL247" s="494"/>
      <c r="CM247" s="494"/>
      <c r="CN247" s="494"/>
      <c r="CO247" s="227"/>
    </row>
    <row r="248" spans="1:93" s="226" customFormat="1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  <c r="BY248" s="227"/>
      <c r="BZ248" s="227"/>
      <c r="CA248" s="227"/>
      <c r="CB248" s="227"/>
      <c r="CC248" s="227"/>
      <c r="CD248" s="227"/>
      <c r="CE248" s="227"/>
      <c r="CF248" s="227"/>
      <c r="CG248" s="494"/>
      <c r="CH248" s="494"/>
      <c r="CI248" s="494"/>
      <c r="CJ248" s="494"/>
      <c r="CK248" s="494"/>
      <c r="CL248" s="494"/>
      <c r="CM248" s="494"/>
      <c r="CN248" s="494"/>
      <c r="CO248" s="227"/>
    </row>
    <row r="249" spans="1:93" s="226" customFormat="1" x14ac:dyDescent="0.2">
      <c r="A249" s="1146" t="s">
        <v>32</v>
      </c>
      <c r="B249" s="1148"/>
      <c r="C249" s="1160" t="s">
        <v>163</v>
      </c>
      <c r="D249" s="1160"/>
      <c r="E249" s="1160"/>
      <c r="F249" s="1161" t="s">
        <v>152</v>
      </c>
      <c r="G249" s="1162"/>
      <c r="H249" s="1162"/>
      <c r="I249" s="1162"/>
      <c r="J249" s="1162"/>
      <c r="K249" s="1162"/>
      <c r="L249" s="1162"/>
      <c r="M249" s="1162"/>
      <c r="N249" s="1162"/>
      <c r="O249" s="1162"/>
      <c r="P249" s="1162"/>
      <c r="Q249" s="1162"/>
      <c r="R249" s="1162"/>
      <c r="S249" s="1162"/>
      <c r="T249" s="1162"/>
      <c r="U249" s="1162"/>
      <c r="V249" s="1162"/>
      <c r="W249" s="1162"/>
      <c r="X249" s="1162"/>
      <c r="Y249" s="1162"/>
      <c r="Z249" s="1162"/>
      <c r="AA249" s="1162"/>
      <c r="AB249" s="1162"/>
      <c r="AC249" s="1162"/>
      <c r="AD249" s="1162"/>
      <c r="AE249" s="1162"/>
      <c r="AF249" s="1162"/>
      <c r="AG249" s="1163"/>
      <c r="AH249" s="1164" t="s">
        <v>165</v>
      </c>
      <c r="AI249" s="1164" t="s">
        <v>251</v>
      </c>
      <c r="AJ249" s="1167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  <c r="BY249" s="227"/>
      <c r="BZ249" s="227"/>
      <c r="CA249" s="227"/>
      <c r="CB249" s="227"/>
      <c r="CC249" s="227"/>
      <c r="CD249" s="227"/>
      <c r="CE249" s="227"/>
      <c r="CF249" s="227"/>
      <c r="CG249" s="494"/>
      <c r="CH249" s="494"/>
      <c r="CI249" s="494"/>
      <c r="CJ249" s="494"/>
      <c r="CK249" s="494"/>
      <c r="CL249" s="494"/>
      <c r="CM249" s="494"/>
      <c r="CN249" s="494"/>
      <c r="CO249" s="227"/>
    </row>
    <row r="250" spans="1:93" s="226" customFormat="1" x14ac:dyDescent="0.2">
      <c r="A250" s="1158"/>
      <c r="B250" s="1159"/>
      <c r="C250" s="1160"/>
      <c r="D250" s="1160"/>
      <c r="E250" s="1160"/>
      <c r="F250" s="1154" t="s">
        <v>57</v>
      </c>
      <c r="G250" s="1170"/>
      <c r="H250" s="1154" t="s">
        <v>8</v>
      </c>
      <c r="I250" s="1170"/>
      <c r="J250" s="1171" t="s">
        <v>59</v>
      </c>
      <c r="K250" s="1172"/>
      <c r="L250" s="1171" t="s">
        <v>60</v>
      </c>
      <c r="M250" s="1172"/>
      <c r="N250" s="1171" t="s">
        <v>61</v>
      </c>
      <c r="O250" s="1172"/>
      <c r="P250" s="1171" t="s">
        <v>62</v>
      </c>
      <c r="Q250" s="1172"/>
      <c r="R250" s="1171" t="s">
        <v>63</v>
      </c>
      <c r="S250" s="1172"/>
      <c r="T250" s="1171" t="s">
        <v>64</v>
      </c>
      <c r="U250" s="1172"/>
      <c r="V250" s="1171" t="s">
        <v>65</v>
      </c>
      <c r="W250" s="1172"/>
      <c r="X250" s="1171" t="s">
        <v>66</v>
      </c>
      <c r="Y250" s="1172"/>
      <c r="Z250" s="1171" t="s">
        <v>67</v>
      </c>
      <c r="AA250" s="1172"/>
      <c r="AB250" s="1171" t="s">
        <v>68</v>
      </c>
      <c r="AC250" s="1172"/>
      <c r="AD250" s="1171" t="s">
        <v>69</v>
      </c>
      <c r="AE250" s="1172"/>
      <c r="AF250" s="1171" t="s">
        <v>70</v>
      </c>
      <c r="AG250" s="1172"/>
      <c r="AH250" s="1165"/>
      <c r="AI250" s="1165"/>
      <c r="AJ250" s="1168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  <c r="BY250" s="227"/>
      <c r="BZ250" s="227"/>
      <c r="CA250" s="227"/>
      <c r="CB250" s="227"/>
      <c r="CC250" s="227"/>
      <c r="CD250" s="227"/>
      <c r="CE250" s="227"/>
      <c r="CF250" s="227"/>
      <c r="CG250" s="494"/>
      <c r="CH250" s="494"/>
      <c r="CI250" s="494"/>
      <c r="CJ250" s="494"/>
      <c r="CK250" s="494"/>
      <c r="CL250" s="494"/>
      <c r="CM250" s="494"/>
      <c r="CN250" s="494"/>
      <c r="CO250" s="227"/>
    </row>
    <row r="251" spans="1:93" s="226" customFormat="1" x14ac:dyDescent="0.2">
      <c r="A251" s="1149"/>
      <c r="B251" s="1151"/>
      <c r="C251" s="203" t="s">
        <v>149</v>
      </c>
      <c r="D251" s="203" t="s">
        <v>30</v>
      </c>
      <c r="E251" s="197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166"/>
      <c r="AI251" s="1166"/>
      <c r="AJ251" s="1169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  <c r="BY251" s="227"/>
      <c r="BZ251" s="227"/>
      <c r="CA251" s="227"/>
      <c r="CB251" s="227"/>
      <c r="CC251" s="227"/>
      <c r="CD251" s="227"/>
      <c r="CE251" s="227"/>
      <c r="CF251" s="227"/>
      <c r="CG251" s="494"/>
      <c r="CH251" s="494"/>
      <c r="CI251" s="494"/>
      <c r="CJ251" s="494"/>
      <c r="CK251" s="494"/>
      <c r="CL251" s="494"/>
      <c r="CM251" s="494"/>
      <c r="CN251" s="494"/>
      <c r="CO251" s="227"/>
    </row>
    <row r="252" spans="1:93" s="226" customFormat="1" ht="15" thickBot="1" x14ac:dyDescent="0.25">
      <c r="A252" s="1140" t="s">
        <v>102</v>
      </c>
      <c r="B252" s="1140"/>
      <c r="C252" s="473">
        <f>SUM(D252+E252)</f>
        <v>0</v>
      </c>
      <c r="D252" s="473">
        <f t="shared" ref="D252:E254" si="44">SUM(F252+H252+J252+L252+N252+P252+R252+T252+V252+X252+Z252+AB252+AD252+AF252)</f>
        <v>0</v>
      </c>
      <c r="E252" s="406">
        <f t="shared" si="44"/>
        <v>0</v>
      </c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/>
      <c r="AI252" s="166"/>
      <c r="AJ252" s="474"/>
      <c r="AK252" s="306" t="s">
        <v>194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BY252" s="227"/>
      <c r="BZ252" s="227"/>
      <c r="CA252" s="227"/>
      <c r="CB252" s="227"/>
      <c r="CC252" s="227"/>
      <c r="CD252" s="227"/>
      <c r="CE252" s="227"/>
      <c r="CF252" s="227"/>
      <c r="CG252" s="494"/>
      <c r="CH252" s="494"/>
      <c r="CI252" s="494"/>
      <c r="CJ252" s="494">
        <v>0</v>
      </c>
      <c r="CK252" s="494"/>
      <c r="CL252" s="494"/>
      <c r="CM252" s="494"/>
      <c r="CN252" s="494"/>
      <c r="CO252" s="227"/>
    </row>
    <row r="253" spans="1:93" s="226" customFormat="1" ht="15.75" thickTop="1" thickBot="1" x14ac:dyDescent="0.25">
      <c r="A253" s="1141" t="s">
        <v>166</v>
      </c>
      <c r="B253" s="1141"/>
      <c r="C253" s="476">
        <f>SUM(D253+E253)</f>
        <v>0</v>
      </c>
      <c r="D253" s="476">
        <f t="shared" si="44"/>
        <v>0</v>
      </c>
      <c r="E253" s="477">
        <f t="shared" si="44"/>
        <v>0</v>
      </c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BY253" s="227"/>
      <c r="BZ253" s="227"/>
      <c r="CA253" s="227"/>
      <c r="CB253" s="227"/>
      <c r="CC253" s="227"/>
      <c r="CD253" s="227"/>
      <c r="CE253" s="227"/>
      <c r="CF253" s="227"/>
      <c r="CG253" s="494"/>
      <c r="CH253" s="494"/>
      <c r="CI253" s="494"/>
      <c r="CJ253" s="494">
        <v>0</v>
      </c>
      <c r="CK253" s="494"/>
      <c r="CL253" s="494"/>
      <c r="CM253" s="494"/>
      <c r="CN253" s="494"/>
      <c r="CO253" s="227"/>
    </row>
    <row r="254" spans="1:93" s="226" customFormat="1" ht="15" thickTop="1" x14ac:dyDescent="0.2">
      <c r="A254" s="1142" t="s">
        <v>55</v>
      </c>
      <c r="B254" s="1142"/>
      <c r="C254" s="281">
        <f>SUM(D254+E254)</f>
        <v>3</v>
      </c>
      <c r="D254" s="281">
        <f t="shared" si="44"/>
        <v>0</v>
      </c>
      <c r="E254" s="395">
        <f t="shared" si="44"/>
        <v>3</v>
      </c>
      <c r="F254" s="458"/>
      <c r="G254" s="458"/>
      <c r="H254" s="458"/>
      <c r="I254" s="458"/>
      <c r="J254" s="458"/>
      <c r="K254" s="458"/>
      <c r="L254" s="458"/>
      <c r="M254" s="458">
        <v>3</v>
      </c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>
        <v>0</v>
      </c>
      <c r="AI254" s="55">
        <v>0</v>
      </c>
      <c r="AJ254" s="480">
        <v>0</v>
      </c>
      <c r="AK254" s="305" t="s">
        <v>194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BY254" s="227"/>
      <c r="BZ254" s="227"/>
      <c r="CA254" s="227"/>
      <c r="CB254" s="227"/>
      <c r="CC254" s="227"/>
      <c r="CD254" s="227"/>
      <c r="CE254" s="227"/>
      <c r="CF254" s="227"/>
      <c r="CG254" s="494"/>
      <c r="CH254" s="494"/>
      <c r="CI254" s="494"/>
      <c r="CJ254" s="494">
        <v>0</v>
      </c>
      <c r="CK254" s="494"/>
      <c r="CL254" s="494"/>
      <c r="CM254" s="494"/>
      <c r="CN254" s="494"/>
      <c r="CO254" s="227"/>
    </row>
    <row r="255" spans="1:93" s="226" customFormat="1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  <c r="BY255" s="227"/>
      <c r="BZ255" s="227"/>
      <c r="CA255" s="227"/>
      <c r="CB255" s="227"/>
      <c r="CC255" s="227"/>
      <c r="CD255" s="227"/>
      <c r="CE255" s="227"/>
      <c r="CF255" s="227"/>
      <c r="CG255" s="227"/>
      <c r="CH255" s="227"/>
      <c r="CI255" s="227"/>
      <c r="CJ255" s="227"/>
      <c r="CK255" s="227"/>
      <c r="CL255" s="227"/>
      <c r="CM255" s="227"/>
      <c r="CN255" s="227"/>
      <c r="CO255" s="227"/>
    </row>
    <row r="256" spans="1:93" s="226" customFormat="1" x14ac:dyDescent="0.2">
      <c r="A256" s="1143" t="s">
        <v>279</v>
      </c>
      <c r="B256" s="1146" t="s">
        <v>280</v>
      </c>
      <c r="C256" s="1147"/>
      <c r="D256" s="1148"/>
      <c r="E256" s="1152" t="s">
        <v>281</v>
      </c>
      <c r="F256" s="1153"/>
      <c r="G256" s="1153"/>
      <c r="H256" s="1153"/>
      <c r="I256" s="1153"/>
      <c r="J256" s="1153"/>
      <c r="K256" s="1153"/>
      <c r="L256" s="1153"/>
      <c r="M256" s="1153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  <c r="BY256" s="227"/>
      <c r="BZ256" s="227"/>
      <c r="CA256" s="227"/>
      <c r="CB256" s="227"/>
      <c r="CC256" s="227"/>
      <c r="CD256" s="227"/>
      <c r="CE256" s="227"/>
      <c r="CF256" s="227"/>
      <c r="CG256" s="227"/>
      <c r="CH256" s="227"/>
      <c r="CI256" s="227"/>
      <c r="CJ256" s="227"/>
      <c r="CK256" s="227"/>
      <c r="CL256" s="227"/>
      <c r="CM256" s="227"/>
      <c r="CN256" s="227"/>
      <c r="CO256" s="227"/>
    </row>
    <row r="257" spans="1:93" s="226" customFormat="1" x14ac:dyDescent="0.2">
      <c r="A257" s="1144"/>
      <c r="B257" s="1149"/>
      <c r="C257" s="1150"/>
      <c r="D257" s="1151"/>
      <c r="E257" s="1154" t="s">
        <v>99</v>
      </c>
      <c r="F257" s="1155"/>
      <c r="G257" s="1156" t="s">
        <v>100</v>
      </c>
      <c r="H257" s="1157"/>
      <c r="I257" s="1154" t="s">
        <v>101</v>
      </c>
      <c r="J257" s="1155"/>
      <c r="K257" s="1154" t="s">
        <v>57</v>
      </c>
      <c r="L257" s="1155"/>
      <c r="M257" s="1154" t="s">
        <v>8</v>
      </c>
      <c r="N257" s="1155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BY257" s="227"/>
      <c r="BZ257" s="227"/>
      <c r="CA257" s="227"/>
      <c r="CB257" s="227"/>
      <c r="CC257" s="227"/>
      <c r="CD257" s="227"/>
      <c r="CE257" s="227"/>
      <c r="CF257" s="227"/>
      <c r="CG257" s="227"/>
      <c r="CH257" s="227"/>
      <c r="CI257" s="227"/>
      <c r="CJ257" s="227"/>
      <c r="CK257" s="227"/>
      <c r="CL257" s="227"/>
      <c r="CM257" s="227"/>
      <c r="CN257" s="227"/>
      <c r="CO257" s="227"/>
    </row>
    <row r="258" spans="1:93" s="226" customFormat="1" x14ac:dyDescent="0.2">
      <c r="A258" s="1145"/>
      <c r="B258" s="195" t="s">
        <v>149</v>
      </c>
      <c r="C258" s="197" t="s">
        <v>30</v>
      </c>
      <c r="D258" s="198" t="s">
        <v>48</v>
      </c>
      <c r="E258" s="65" t="s">
        <v>30</v>
      </c>
      <c r="F258" s="219" t="s">
        <v>48</v>
      </c>
      <c r="G258" s="65" t="s">
        <v>30</v>
      </c>
      <c r="H258" s="219" t="s">
        <v>48</v>
      </c>
      <c r="I258" s="65" t="s">
        <v>30</v>
      </c>
      <c r="J258" s="219" t="s">
        <v>48</v>
      </c>
      <c r="K258" s="65" t="s">
        <v>30</v>
      </c>
      <c r="L258" s="219" t="s">
        <v>48</v>
      </c>
      <c r="M258" s="65" t="s">
        <v>30</v>
      </c>
      <c r="N258" s="219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BY258" s="227"/>
      <c r="BZ258" s="227"/>
      <c r="CA258" s="227"/>
      <c r="CB258" s="227"/>
      <c r="CC258" s="227"/>
      <c r="CD258" s="227"/>
      <c r="CE258" s="227"/>
      <c r="CF258" s="227"/>
      <c r="CG258" s="227"/>
      <c r="CH258" s="227"/>
      <c r="CI258" s="227"/>
      <c r="CJ258" s="227"/>
      <c r="CK258" s="227"/>
      <c r="CL258" s="227"/>
      <c r="CM258" s="227"/>
      <c r="CN258" s="227"/>
      <c r="CO258" s="227"/>
    </row>
    <row r="259" spans="1:93" s="226" customFormat="1" x14ac:dyDescent="0.2">
      <c r="A259" s="487" t="s">
        <v>34</v>
      </c>
      <c r="B259" s="488">
        <f>SUM(C259+D259)</f>
        <v>0</v>
      </c>
      <c r="C259" s="489">
        <f>SUM(E259+G259+I259+K259+M259)</f>
        <v>0</v>
      </c>
      <c r="D259" s="490">
        <f>SUM(F259+H259+J259+L259+N259)</f>
        <v>0</v>
      </c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  <c r="BY259" s="227"/>
      <c r="BZ259" s="227"/>
      <c r="CA259" s="227"/>
      <c r="CB259" s="227"/>
      <c r="CC259" s="227"/>
      <c r="CD259" s="227"/>
      <c r="CE259" s="227"/>
      <c r="CF259" s="227"/>
      <c r="CG259" s="227"/>
      <c r="CH259" s="227"/>
      <c r="CI259" s="227"/>
      <c r="CJ259" s="227"/>
      <c r="CK259" s="227"/>
      <c r="CL259" s="227"/>
      <c r="CM259" s="227"/>
      <c r="CN259" s="227"/>
      <c r="CO259" s="227"/>
    </row>
    <row r="260" spans="1:93" s="226" customFormat="1" x14ac:dyDescent="0.2">
      <c r="A260" s="487" t="s">
        <v>77</v>
      </c>
      <c r="B260" s="491">
        <f>SUM(C260+D260)</f>
        <v>0</v>
      </c>
      <c r="C260" s="489">
        <f>SUM(E260+G260+I260+K260+M260)</f>
        <v>0</v>
      </c>
      <c r="D260" s="490">
        <f>SUM(F260+H260+J260+L260+N260)</f>
        <v>0</v>
      </c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BY260" s="227"/>
      <c r="BZ260" s="227"/>
      <c r="CA260" s="227"/>
      <c r="CB260" s="227"/>
      <c r="CC260" s="227"/>
      <c r="CD260" s="227"/>
      <c r="CE260" s="227"/>
      <c r="CF260" s="227"/>
      <c r="CG260" s="227"/>
      <c r="CH260" s="227"/>
      <c r="CI260" s="227"/>
      <c r="CJ260" s="227"/>
      <c r="CK260" s="227"/>
      <c r="CL260" s="227"/>
      <c r="CM260" s="227"/>
      <c r="CN260" s="227"/>
      <c r="CO260" s="227"/>
    </row>
    <row r="261" spans="1:93" s="226" customFormat="1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BY261" s="227"/>
      <c r="BZ261" s="227"/>
      <c r="CA261" s="227"/>
      <c r="CB261" s="227"/>
      <c r="CC261" s="227"/>
      <c r="CD261" s="227"/>
      <c r="CE261" s="227"/>
      <c r="CF261" s="227"/>
      <c r="CG261" s="227"/>
      <c r="CH261" s="227"/>
      <c r="CI261" s="227"/>
      <c r="CJ261" s="227"/>
      <c r="CK261" s="227"/>
      <c r="CL261" s="227"/>
      <c r="CM261" s="227"/>
      <c r="CN261" s="227"/>
      <c r="CO261" s="227"/>
    </row>
    <row r="262" spans="1:93" s="226" customFormat="1" x14ac:dyDescent="0.2">
      <c r="BY262" s="227"/>
      <c r="BZ262" s="227"/>
      <c r="CA262" s="227"/>
      <c r="CB262" s="227"/>
      <c r="CC262" s="227"/>
      <c r="CD262" s="227"/>
      <c r="CE262" s="227"/>
      <c r="CF262" s="227"/>
      <c r="CG262" s="227"/>
      <c r="CH262" s="227"/>
      <c r="CI262" s="227"/>
      <c r="CJ262" s="227"/>
      <c r="CK262" s="227"/>
      <c r="CL262" s="227"/>
      <c r="CM262" s="227"/>
      <c r="CN262" s="227"/>
      <c r="CO262" s="227"/>
    </row>
    <row r="263" spans="1:93" s="226" customFormat="1" x14ac:dyDescent="0.2">
      <c r="BY263" s="227"/>
      <c r="BZ263" s="227"/>
      <c r="CA263" s="227"/>
      <c r="CB263" s="227"/>
      <c r="CC263" s="227"/>
      <c r="CD263" s="227"/>
      <c r="CE263" s="227"/>
      <c r="CF263" s="227"/>
      <c r="CG263" s="227"/>
      <c r="CH263" s="227"/>
      <c r="CI263" s="227"/>
      <c r="CJ263" s="227"/>
      <c r="CK263" s="227"/>
      <c r="CL263" s="227"/>
      <c r="CM263" s="227"/>
      <c r="CN263" s="227"/>
      <c r="CO263" s="227"/>
    </row>
    <row r="264" spans="1:93" s="226" customFormat="1" x14ac:dyDescent="0.2">
      <c r="BY264" s="227"/>
      <c r="BZ264" s="227"/>
      <c r="CA264" s="227"/>
      <c r="CB264" s="227"/>
      <c r="CC264" s="227"/>
      <c r="CD264" s="227"/>
      <c r="CE264" s="227"/>
      <c r="CF264" s="227"/>
      <c r="CG264" s="227"/>
      <c r="CH264" s="227"/>
      <c r="CI264" s="227"/>
      <c r="CJ264" s="227"/>
      <c r="CK264" s="227"/>
      <c r="CL264" s="227"/>
      <c r="CM264" s="227"/>
      <c r="CN264" s="227"/>
      <c r="CO264" s="227"/>
    </row>
    <row r="265" spans="1:93" s="226" customFormat="1" x14ac:dyDescent="0.2">
      <c r="BY265" s="227"/>
      <c r="BZ265" s="227"/>
      <c r="CA265" s="227"/>
      <c r="CB265" s="227"/>
      <c r="CC265" s="227"/>
      <c r="CD265" s="227"/>
      <c r="CE265" s="227"/>
      <c r="CF265" s="227"/>
      <c r="CG265" s="227"/>
      <c r="CH265" s="227"/>
      <c r="CI265" s="227"/>
      <c r="CJ265" s="227"/>
      <c r="CK265" s="227"/>
      <c r="CL265" s="227"/>
      <c r="CM265" s="227"/>
      <c r="CN265" s="227"/>
      <c r="CO265" s="227"/>
    </row>
    <row r="266" spans="1:93" s="226" customFormat="1" x14ac:dyDescent="0.2">
      <c r="BY266" s="227"/>
      <c r="BZ266" s="227"/>
      <c r="CA266" s="227"/>
      <c r="CB266" s="227"/>
      <c r="CC266" s="227"/>
      <c r="CD266" s="227"/>
      <c r="CE266" s="227"/>
      <c r="CF266" s="227"/>
      <c r="CG266" s="227"/>
      <c r="CH266" s="227"/>
      <c r="CI266" s="227"/>
      <c r="CJ266" s="227"/>
      <c r="CK266" s="227"/>
      <c r="CL266" s="227"/>
      <c r="CM266" s="227"/>
      <c r="CN266" s="227"/>
      <c r="CO266" s="227"/>
    </row>
    <row r="267" spans="1:93" s="226" customFormat="1" x14ac:dyDescent="0.2">
      <c r="BY267" s="227"/>
      <c r="BZ267" s="227"/>
      <c r="CA267" s="227"/>
      <c r="CB267" s="227"/>
      <c r="CC267" s="227"/>
      <c r="CD267" s="227"/>
      <c r="CE267" s="227"/>
      <c r="CF267" s="227"/>
      <c r="CG267" s="227"/>
      <c r="CH267" s="227"/>
      <c r="CI267" s="227"/>
      <c r="CJ267" s="227"/>
      <c r="CK267" s="227"/>
      <c r="CL267" s="227"/>
      <c r="CM267" s="227"/>
      <c r="CN267" s="227"/>
      <c r="CO267" s="227"/>
    </row>
    <row r="268" spans="1:93" s="226" customFormat="1" x14ac:dyDescent="0.2">
      <c r="BY268" s="227"/>
      <c r="BZ268" s="227"/>
      <c r="CA268" s="227"/>
      <c r="CB268" s="227"/>
      <c r="CC268" s="227"/>
      <c r="CD268" s="227"/>
      <c r="CE268" s="227"/>
      <c r="CF268" s="227"/>
      <c r="CG268" s="227"/>
      <c r="CH268" s="227"/>
      <c r="CI268" s="227"/>
      <c r="CJ268" s="227"/>
      <c r="CK268" s="227"/>
      <c r="CL268" s="227"/>
      <c r="CM268" s="227"/>
      <c r="CN268" s="227"/>
      <c r="CO268" s="227"/>
    </row>
    <row r="269" spans="1:93" s="226" customFormat="1" x14ac:dyDescent="0.2">
      <c r="BY269" s="227"/>
      <c r="BZ269" s="227"/>
      <c r="CA269" s="227"/>
      <c r="CB269" s="227"/>
      <c r="CC269" s="227"/>
      <c r="CD269" s="227"/>
      <c r="CE269" s="227"/>
      <c r="CF269" s="227"/>
      <c r="CG269" s="227"/>
      <c r="CH269" s="227"/>
      <c r="CI269" s="227"/>
      <c r="CJ269" s="227"/>
      <c r="CK269" s="227"/>
      <c r="CL269" s="227"/>
      <c r="CM269" s="227"/>
      <c r="CN269" s="227"/>
      <c r="CO269" s="227"/>
    </row>
    <row r="270" spans="1:93" s="226" customFormat="1" x14ac:dyDescent="0.2">
      <c r="BY270" s="227"/>
      <c r="BZ270" s="227"/>
      <c r="CA270" s="227"/>
      <c r="CB270" s="227"/>
      <c r="CC270" s="227"/>
      <c r="CD270" s="227"/>
      <c r="CE270" s="227"/>
      <c r="CF270" s="227"/>
      <c r="CG270" s="227"/>
      <c r="CH270" s="227"/>
      <c r="CI270" s="227"/>
      <c r="CJ270" s="227"/>
      <c r="CK270" s="227"/>
      <c r="CL270" s="227"/>
      <c r="CM270" s="227"/>
      <c r="CN270" s="227"/>
      <c r="CO270" s="227"/>
    </row>
    <row r="271" spans="1:93" s="226" customFormat="1" x14ac:dyDescent="0.2">
      <c r="BY271" s="227"/>
      <c r="BZ271" s="227"/>
      <c r="CA271" s="227"/>
      <c r="CB271" s="227"/>
      <c r="CC271" s="227"/>
      <c r="CD271" s="227"/>
      <c r="CE271" s="227"/>
      <c r="CF271" s="227"/>
      <c r="CG271" s="227"/>
      <c r="CH271" s="227"/>
      <c r="CI271" s="227"/>
      <c r="CJ271" s="227"/>
      <c r="CK271" s="227"/>
      <c r="CL271" s="227"/>
      <c r="CM271" s="227"/>
      <c r="CN271" s="227"/>
      <c r="CO271" s="227"/>
    </row>
    <row r="272" spans="1:93" s="226" customFormat="1" x14ac:dyDescent="0.2">
      <c r="BY272" s="227"/>
      <c r="BZ272" s="227"/>
      <c r="CA272" s="227"/>
      <c r="CB272" s="227"/>
      <c r="CC272" s="227"/>
      <c r="CD272" s="227"/>
      <c r="CE272" s="227"/>
      <c r="CF272" s="227"/>
      <c r="CG272" s="227"/>
      <c r="CH272" s="227"/>
      <c r="CI272" s="227"/>
      <c r="CJ272" s="227"/>
      <c r="CK272" s="227"/>
      <c r="CL272" s="227"/>
      <c r="CM272" s="227"/>
      <c r="CN272" s="227"/>
      <c r="CO272" s="227"/>
    </row>
    <row r="273" spans="1:93" s="226" customFormat="1" x14ac:dyDescent="0.2">
      <c r="BY273" s="227"/>
      <c r="BZ273" s="227"/>
      <c r="CA273" s="227"/>
      <c r="CB273" s="227"/>
      <c r="CC273" s="227"/>
      <c r="CD273" s="227"/>
      <c r="CE273" s="227"/>
      <c r="CF273" s="227"/>
      <c r="CG273" s="227"/>
      <c r="CH273" s="227"/>
      <c r="CI273" s="227"/>
      <c r="CJ273" s="227"/>
      <c r="CK273" s="227"/>
      <c r="CL273" s="227"/>
      <c r="CM273" s="227"/>
      <c r="CN273" s="227"/>
      <c r="CO273" s="227"/>
    </row>
    <row r="274" spans="1:93" s="226" customFormat="1" x14ac:dyDescent="0.2">
      <c r="BY274" s="227"/>
      <c r="BZ274" s="227"/>
      <c r="CA274" s="227"/>
      <c r="CB274" s="227"/>
      <c r="CC274" s="227"/>
      <c r="CD274" s="227"/>
      <c r="CE274" s="227"/>
      <c r="CF274" s="227"/>
      <c r="CG274" s="227"/>
      <c r="CH274" s="227"/>
      <c r="CI274" s="227"/>
      <c r="CJ274" s="227"/>
      <c r="CK274" s="227"/>
      <c r="CL274" s="227"/>
      <c r="CM274" s="227"/>
      <c r="CN274" s="227"/>
      <c r="CO274" s="227"/>
    </row>
    <row r="275" spans="1:93" s="226" customFormat="1" x14ac:dyDescent="0.2">
      <c r="BY275" s="227"/>
      <c r="BZ275" s="227"/>
      <c r="CA275" s="227"/>
      <c r="CB275" s="227"/>
      <c r="CC275" s="227"/>
      <c r="CD275" s="227"/>
      <c r="CE275" s="227"/>
      <c r="CF275" s="227"/>
      <c r="CG275" s="227"/>
      <c r="CH275" s="227"/>
      <c r="CI275" s="227"/>
      <c r="CJ275" s="227"/>
      <c r="CK275" s="227"/>
      <c r="CL275" s="227"/>
      <c r="CM275" s="227"/>
      <c r="CN275" s="227"/>
      <c r="CO275" s="227"/>
    </row>
    <row r="276" spans="1:93" s="226" customFormat="1" x14ac:dyDescent="0.2">
      <c r="BY276" s="227"/>
      <c r="BZ276" s="227"/>
      <c r="CA276" s="227"/>
      <c r="CB276" s="227"/>
      <c r="CC276" s="227"/>
      <c r="CD276" s="227"/>
      <c r="CE276" s="227"/>
      <c r="CF276" s="227"/>
      <c r="CG276" s="227"/>
      <c r="CH276" s="227"/>
      <c r="CI276" s="227"/>
      <c r="CJ276" s="227"/>
      <c r="CK276" s="227"/>
      <c r="CL276" s="227"/>
      <c r="CM276" s="227"/>
      <c r="CN276" s="227"/>
      <c r="CO276" s="227"/>
    </row>
    <row r="277" spans="1:93" s="226" customFormat="1" x14ac:dyDescent="0.2">
      <c r="BY277" s="227"/>
      <c r="BZ277" s="227"/>
      <c r="CA277" s="227"/>
      <c r="CB277" s="227"/>
      <c r="CC277" s="227"/>
      <c r="CD277" s="227"/>
      <c r="CE277" s="227"/>
      <c r="CF277" s="227"/>
      <c r="CG277" s="227"/>
      <c r="CH277" s="227"/>
      <c r="CI277" s="227"/>
      <c r="CJ277" s="227"/>
      <c r="CK277" s="227"/>
      <c r="CL277" s="227"/>
      <c r="CM277" s="227"/>
      <c r="CN277" s="227"/>
      <c r="CO277" s="227"/>
    </row>
    <row r="278" spans="1:93" s="226" customFormat="1" x14ac:dyDescent="0.2">
      <c r="BY278" s="227"/>
      <c r="BZ278" s="227"/>
      <c r="CA278" s="227"/>
      <c r="CB278" s="227"/>
      <c r="CC278" s="227"/>
      <c r="CD278" s="227"/>
      <c r="CE278" s="227"/>
      <c r="CF278" s="227"/>
      <c r="CG278" s="227"/>
      <c r="CH278" s="227"/>
      <c r="CI278" s="227"/>
      <c r="CJ278" s="227"/>
      <c r="CK278" s="227"/>
      <c r="CL278" s="227"/>
      <c r="CM278" s="227"/>
      <c r="CN278" s="227"/>
      <c r="CO278" s="227"/>
    </row>
    <row r="279" spans="1:93" s="226" customFormat="1" x14ac:dyDescent="0.2">
      <c r="BY279" s="227"/>
      <c r="BZ279" s="227"/>
      <c r="CA279" s="227"/>
      <c r="CB279" s="227"/>
      <c r="CC279" s="227"/>
      <c r="CD279" s="227"/>
      <c r="CE279" s="227"/>
      <c r="CF279" s="227"/>
      <c r="CG279" s="227"/>
      <c r="CH279" s="227"/>
      <c r="CI279" s="227"/>
      <c r="CJ279" s="227"/>
      <c r="CK279" s="227"/>
      <c r="CL279" s="227"/>
      <c r="CM279" s="227"/>
      <c r="CN279" s="227"/>
      <c r="CO279" s="227"/>
    </row>
    <row r="280" spans="1:93" s="226" customFormat="1" x14ac:dyDescent="0.2">
      <c r="BY280" s="227"/>
      <c r="BZ280" s="227"/>
      <c r="CA280" s="227"/>
      <c r="CB280" s="227"/>
      <c r="CC280" s="227"/>
      <c r="CD280" s="227"/>
      <c r="CE280" s="227"/>
      <c r="CF280" s="227"/>
      <c r="CG280" s="227"/>
      <c r="CH280" s="227"/>
      <c r="CI280" s="227"/>
      <c r="CJ280" s="227"/>
      <c r="CK280" s="227"/>
      <c r="CL280" s="227"/>
      <c r="CM280" s="227"/>
      <c r="CN280" s="227"/>
      <c r="CO280" s="227"/>
    </row>
    <row r="281" spans="1:93" s="226" customFormat="1" x14ac:dyDescent="0.2">
      <c r="BY281" s="227"/>
      <c r="BZ281" s="227"/>
      <c r="CA281" s="227"/>
      <c r="CB281" s="227"/>
      <c r="CC281" s="227"/>
      <c r="CD281" s="227"/>
      <c r="CE281" s="227"/>
      <c r="CF281" s="227"/>
      <c r="CG281" s="227"/>
      <c r="CH281" s="227"/>
      <c r="CI281" s="227"/>
      <c r="CJ281" s="227"/>
      <c r="CK281" s="227"/>
      <c r="CL281" s="227"/>
      <c r="CM281" s="227"/>
      <c r="CN281" s="227"/>
      <c r="CO281" s="227"/>
    </row>
    <row r="282" spans="1:93" s="226" customFormat="1" x14ac:dyDescent="0.2">
      <c r="BY282" s="227"/>
      <c r="BZ282" s="227"/>
      <c r="CA282" s="227"/>
      <c r="CB282" s="227"/>
      <c r="CC282" s="227"/>
      <c r="CD282" s="227"/>
      <c r="CE282" s="227"/>
      <c r="CF282" s="227"/>
      <c r="CG282" s="227"/>
      <c r="CH282" s="227"/>
      <c r="CI282" s="227"/>
      <c r="CJ282" s="227"/>
      <c r="CK282" s="227"/>
      <c r="CL282" s="227"/>
      <c r="CM282" s="227"/>
      <c r="CN282" s="227"/>
      <c r="CO282" s="227"/>
    </row>
    <row r="283" spans="1:93" s="226" customFormat="1" x14ac:dyDescent="0.2">
      <c r="BY283" s="227"/>
      <c r="BZ283" s="227"/>
      <c r="CA283" s="227"/>
      <c r="CB283" s="227"/>
      <c r="CC283" s="227"/>
      <c r="CD283" s="227"/>
      <c r="CE283" s="227"/>
      <c r="CF283" s="227"/>
      <c r="CG283" s="227"/>
      <c r="CH283" s="227"/>
      <c r="CI283" s="227"/>
      <c r="CJ283" s="227"/>
      <c r="CK283" s="227"/>
      <c r="CL283" s="227"/>
      <c r="CM283" s="227"/>
      <c r="CN283" s="227"/>
      <c r="CO283" s="227"/>
    </row>
    <row r="284" spans="1:93" s="226" customFormat="1" x14ac:dyDescent="0.2">
      <c r="BY284" s="227"/>
      <c r="BZ284" s="227"/>
      <c r="CA284" s="227"/>
      <c r="CB284" s="227"/>
      <c r="CC284" s="227"/>
      <c r="CD284" s="227"/>
      <c r="CE284" s="227"/>
      <c r="CF284" s="227"/>
      <c r="CG284" s="227"/>
      <c r="CH284" s="227"/>
      <c r="CI284" s="227"/>
      <c r="CJ284" s="227"/>
      <c r="CK284" s="227"/>
      <c r="CL284" s="227"/>
      <c r="CM284" s="227"/>
      <c r="CN284" s="227"/>
      <c r="CO284" s="227"/>
    </row>
    <row r="285" spans="1:93" s="226" customFormat="1" x14ac:dyDescent="0.2">
      <c r="BY285" s="227"/>
      <c r="BZ285" s="227"/>
      <c r="CA285" s="227"/>
      <c r="CB285" s="227"/>
      <c r="CC285" s="227"/>
      <c r="CD285" s="227"/>
      <c r="CE285" s="227"/>
      <c r="CF285" s="227"/>
      <c r="CG285" s="227"/>
      <c r="CH285" s="227"/>
      <c r="CI285" s="227"/>
      <c r="CJ285" s="227"/>
      <c r="CK285" s="227"/>
      <c r="CL285" s="227"/>
      <c r="CM285" s="227"/>
      <c r="CN285" s="227"/>
      <c r="CO285" s="227"/>
    </row>
    <row r="286" spans="1:93" s="226" customFormat="1" x14ac:dyDescent="0.2">
      <c r="BY286" s="227"/>
      <c r="BZ286" s="227"/>
      <c r="CA286" s="227"/>
      <c r="CB286" s="227"/>
      <c r="CC286" s="227"/>
      <c r="CD286" s="227"/>
      <c r="CE286" s="227"/>
      <c r="CF286" s="227"/>
      <c r="CG286" s="227"/>
      <c r="CH286" s="227"/>
      <c r="CI286" s="227"/>
      <c r="CJ286" s="227"/>
      <c r="CK286" s="227"/>
      <c r="CL286" s="227"/>
      <c r="CM286" s="227"/>
      <c r="CN286" s="227"/>
      <c r="CO286" s="227"/>
    </row>
    <row r="287" spans="1:93" s="226" customFormat="1" hidden="1" x14ac:dyDescent="0.2">
      <c r="A287" s="496">
        <f>SUM(C11:C16,C20:C30,C34:C44,B47,C50,C55:C59,C64,C69:C74,C79:C84,C89:C93,C100,C105,C106,C119,C126,C127:C130,D136,D138:D166,D170,D172:D200,C204:C205,C210:C213,C218:C236,C241:C247,C252:C254,B259:B260)</f>
        <v>400</v>
      </c>
      <c r="B287" s="497">
        <f>SUM(CG8:CN254)</f>
        <v>0</v>
      </c>
      <c r="BY287" s="227"/>
      <c r="BZ287" s="227"/>
      <c r="CA287" s="227"/>
      <c r="CB287" s="227"/>
      <c r="CC287" s="227"/>
      <c r="CD287" s="227"/>
      <c r="CE287" s="227"/>
      <c r="CF287" s="227"/>
      <c r="CG287" s="227"/>
      <c r="CH287" s="227"/>
      <c r="CI287" s="227"/>
      <c r="CJ287" s="227"/>
      <c r="CK287" s="227"/>
      <c r="CL287" s="227"/>
      <c r="CM287" s="227"/>
      <c r="CN287" s="227"/>
      <c r="CO287" s="227"/>
    </row>
    <row r="288" spans="1:93" s="226" customFormat="1" x14ac:dyDescent="0.2">
      <c r="BY288" s="227"/>
      <c r="BZ288" s="227"/>
      <c r="CA288" s="227"/>
      <c r="CB288" s="227"/>
      <c r="CC288" s="227"/>
      <c r="CD288" s="227"/>
      <c r="CE288" s="227"/>
      <c r="CF288" s="227"/>
      <c r="CG288" s="227"/>
      <c r="CH288" s="227"/>
      <c r="CI288" s="227"/>
      <c r="CJ288" s="227"/>
      <c r="CK288" s="227"/>
      <c r="CL288" s="227"/>
      <c r="CM288" s="227"/>
      <c r="CN288" s="227"/>
      <c r="CO288" s="227"/>
    </row>
    <row r="289" spans="77:93" s="226" customFormat="1" x14ac:dyDescent="0.2">
      <c r="BY289" s="227"/>
      <c r="BZ289" s="227"/>
      <c r="CA289" s="227"/>
      <c r="CB289" s="227"/>
      <c r="CC289" s="227"/>
      <c r="CD289" s="227"/>
      <c r="CE289" s="227"/>
      <c r="CF289" s="227"/>
      <c r="CG289" s="227"/>
      <c r="CH289" s="227"/>
      <c r="CI289" s="227"/>
      <c r="CJ289" s="227"/>
      <c r="CK289" s="227"/>
      <c r="CL289" s="227"/>
      <c r="CM289" s="227"/>
      <c r="CN289" s="227"/>
      <c r="CO289" s="227"/>
    </row>
    <row r="290" spans="77:93" s="226" customFormat="1" x14ac:dyDescent="0.2">
      <c r="BY290" s="227"/>
      <c r="BZ290" s="227"/>
      <c r="CA290" s="227"/>
      <c r="CB290" s="227"/>
      <c r="CC290" s="227"/>
      <c r="CD290" s="227"/>
      <c r="CE290" s="227"/>
      <c r="CF290" s="227"/>
      <c r="CG290" s="227"/>
      <c r="CH290" s="227"/>
      <c r="CI290" s="227"/>
      <c r="CJ290" s="227"/>
      <c r="CK290" s="227"/>
      <c r="CL290" s="227"/>
      <c r="CM290" s="227"/>
      <c r="CN290" s="227"/>
      <c r="CO290" s="227"/>
    </row>
    <row r="291" spans="77:93" s="226" customFormat="1" x14ac:dyDescent="0.2">
      <c r="BY291" s="227"/>
      <c r="BZ291" s="227"/>
      <c r="CA291" s="227"/>
      <c r="CB291" s="227"/>
      <c r="CC291" s="227"/>
      <c r="CD291" s="227"/>
      <c r="CE291" s="227"/>
      <c r="CF291" s="227"/>
      <c r="CG291" s="227"/>
      <c r="CH291" s="227"/>
      <c r="CI291" s="227"/>
      <c r="CJ291" s="227"/>
      <c r="CK291" s="227"/>
      <c r="CL291" s="227"/>
      <c r="CM291" s="227"/>
      <c r="CN291" s="227"/>
      <c r="CO291" s="227"/>
    </row>
    <row r="292" spans="77:93" s="226" customFormat="1" x14ac:dyDescent="0.2">
      <c r="BY292" s="227"/>
      <c r="BZ292" s="227"/>
      <c r="CA292" s="227"/>
      <c r="CB292" s="227"/>
      <c r="CC292" s="227"/>
      <c r="CD292" s="227"/>
      <c r="CE292" s="227"/>
      <c r="CF292" s="227"/>
      <c r="CG292" s="227"/>
      <c r="CH292" s="227"/>
      <c r="CI292" s="227"/>
      <c r="CJ292" s="227"/>
      <c r="CK292" s="227"/>
      <c r="CL292" s="227"/>
      <c r="CM292" s="227"/>
      <c r="CN292" s="227"/>
      <c r="CO292" s="227"/>
    </row>
    <row r="293" spans="77:93" s="226" customFormat="1" x14ac:dyDescent="0.2">
      <c r="BY293" s="227"/>
      <c r="BZ293" s="227"/>
      <c r="CA293" s="227"/>
      <c r="CB293" s="227"/>
      <c r="CC293" s="227"/>
      <c r="CD293" s="227"/>
      <c r="CE293" s="227"/>
      <c r="CF293" s="227"/>
      <c r="CG293" s="227"/>
      <c r="CH293" s="227"/>
      <c r="CI293" s="227"/>
      <c r="CJ293" s="227"/>
      <c r="CK293" s="227"/>
      <c r="CL293" s="227"/>
      <c r="CM293" s="227"/>
      <c r="CN293" s="227"/>
      <c r="CO293" s="227"/>
    </row>
    <row r="294" spans="77:93" s="226" customFormat="1" x14ac:dyDescent="0.2">
      <c r="BY294" s="227"/>
      <c r="BZ294" s="227"/>
      <c r="CA294" s="227"/>
      <c r="CB294" s="227"/>
      <c r="CC294" s="227"/>
      <c r="CD294" s="227"/>
      <c r="CE294" s="227"/>
      <c r="CF294" s="227"/>
      <c r="CG294" s="227"/>
      <c r="CH294" s="227"/>
      <c r="CI294" s="227"/>
      <c r="CJ294" s="227"/>
      <c r="CK294" s="227"/>
      <c r="CL294" s="227"/>
      <c r="CM294" s="227"/>
      <c r="CN294" s="227"/>
      <c r="CO294" s="227"/>
    </row>
    <row r="295" spans="77:93" s="226" customFormat="1" x14ac:dyDescent="0.2">
      <c r="BY295" s="227"/>
      <c r="BZ295" s="227"/>
      <c r="CA295" s="227"/>
      <c r="CB295" s="227"/>
      <c r="CC295" s="227"/>
      <c r="CD295" s="227"/>
      <c r="CE295" s="227"/>
      <c r="CF295" s="227"/>
      <c r="CG295" s="227"/>
      <c r="CH295" s="227"/>
      <c r="CI295" s="227"/>
      <c r="CJ295" s="227"/>
      <c r="CK295" s="227"/>
      <c r="CL295" s="227"/>
      <c r="CM295" s="227"/>
      <c r="CN295" s="227"/>
      <c r="CO295" s="227"/>
    </row>
    <row r="296" spans="77:93" s="226" customFormat="1" x14ac:dyDescent="0.2">
      <c r="BY296" s="227"/>
      <c r="BZ296" s="227"/>
      <c r="CA296" s="227"/>
      <c r="CB296" s="227"/>
      <c r="CC296" s="227"/>
      <c r="CD296" s="227"/>
      <c r="CE296" s="227"/>
      <c r="CF296" s="227"/>
      <c r="CG296" s="227"/>
      <c r="CH296" s="227"/>
      <c r="CI296" s="227"/>
      <c r="CJ296" s="227"/>
      <c r="CK296" s="227"/>
      <c r="CL296" s="227"/>
      <c r="CM296" s="227"/>
      <c r="CN296" s="227"/>
      <c r="CO296" s="227"/>
    </row>
    <row r="297" spans="77:93" s="226" customFormat="1" x14ac:dyDescent="0.2">
      <c r="BY297" s="227"/>
      <c r="BZ297" s="227"/>
      <c r="CA297" s="227"/>
      <c r="CB297" s="227"/>
      <c r="CC297" s="227"/>
      <c r="CD297" s="227"/>
      <c r="CE297" s="227"/>
      <c r="CF297" s="227"/>
      <c r="CG297" s="227"/>
      <c r="CH297" s="227"/>
      <c r="CI297" s="227"/>
      <c r="CJ297" s="227"/>
      <c r="CK297" s="227"/>
      <c r="CL297" s="227"/>
      <c r="CM297" s="227"/>
      <c r="CN297" s="227"/>
      <c r="CO297" s="227"/>
    </row>
    <row r="298" spans="77:93" s="226" customFormat="1" x14ac:dyDescent="0.2">
      <c r="BY298" s="227"/>
      <c r="BZ298" s="227"/>
      <c r="CA298" s="227"/>
      <c r="CB298" s="227"/>
      <c r="CC298" s="227"/>
      <c r="CD298" s="227"/>
      <c r="CE298" s="227"/>
      <c r="CF298" s="227"/>
      <c r="CG298" s="227"/>
      <c r="CH298" s="227"/>
      <c r="CI298" s="227"/>
      <c r="CJ298" s="227"/>
      <c r="CK298" s="227"/>
      <c r="CL298" s="227"/>
      <c r="CM298" s="227"/>
      <c r="CN298" s="227"/>
      <c r="CO298" s="227"/>
    </row>
    <row r="299" spans="77:93" s="226" customFormat="1" x14ac:dyDescent="0.2">
      <c r="BY299" s="227"/>
      <c r="BZ299" s="227"/>
      <c r="CA299" s="227"/>
      <c r="CB299" s="227"/>
      <c r="CC299" s="227"/>
      <c r="CD299" s="227"/>
      <c r="CE299" s="227"/>
      <c r="CF299" s="227"/>
      <c r="CG299" s="227"/>
      <c r="CH299" s="227"/>
      <c r="CI299" s="227"/>
      <c r="CJ299" s="227"/>
      <c r="CK299" s="227"/>
      <c r="CL299" s="227"/>
      <c r="CM299" s="227"/>
      <c r="CN299" s="227"/>
      <c r="CO299" s="227"/>
    </row>
    <row r="300" spans="77:93" s="226" customFormat="1" x14ac:dyDescent="0.2">
      <c r="BY300" s="227"/>
      <c r="BZ300" s="227"/>
      <c r="CA300" s="227"/>
      <c r="CB300" s="227"/>
      <c r="CC300" s="227"/>
      <c r="CD300" s="227"/>
      <c r="CE300" s="227"/>
      <c r="CF300" s="227"/>
      <c r="CG300" s="227"/>
      <c r="CH300" s="227"/>
      <c r="CI300" s="227"/>
      <c r="CJ300" s="227"/>
      <c r="CK300" s="227"/>
      <c r="CL300" s="227"/>
      <c r="CM300" s="227"/>
      <c r="CN300" s="227"/>
      <c r="CO300" s="227"/>
    </row>
    <row r="301" spans="77:93" s="226" customFormat="1" x14ac:dyDescent="0.2">
      <c r="BY301" s="227"/>
      <c r="BZ301" s="227"/>
      <c r="CA301" s="227"/>
      <c r="CB301" s="227"/>
      <c r="CC301" s="227"/>
      <c r="CD301" s="227"/>
      <c r="CE301" s="227"/>
      <c r="CF301" s="227"/>
      <c r="CG301" s="227"/>
      <c r="CH301" s="227"/>
      <c r="CI301" s="227"/>
      <c r="CJ301" s="227"/>
      <c r="CK301" s="227"/>
      <c r="CL301" s="227"/>
      <c r="CM301" s="227"/>
      <c r="CN301" s="227"/>
      <c r="CO301" s="227"/>
    </row>
    <row r="302" spans="77:93" s="226" customFormat="1" x14ac:dyDescent="0.2">
      <c r="BY302" s="227"/>
      <c r="BZ302" s="227"/>
      <c r="CA302" s="227"/>
      <c r="CB302" s="227"/>
      <c r="CC302" s="227"/>
      <c r="CD302" s="227"/>
      <c r="CE302" s="227"/>
      <c r="CF302" s="227"/>
      <c r="CG302" s="227"/>
      <c r="CH302" s="227"/>
      <c r="CI302" s="227"/>
      <c r="CJ302" s="227"/>
      <c r="CK302" s="227"/>
      <c r="CL302" s="227"/>
      <c r="CM302" s="227"/>
      <c r="CN302" s="227"/>
      <c r="CO302" s="227"/>
    </row>
    <row r="303" spans="77:93" s="226" customFormat="1" x14ac:dyDescent="0.2">
      <c r="BY303" s="227"/>
      <c r="BZ303" s="227"/>
      <c r="CA303" s="227"/>
      <c r="CB303" s="227"/>
      <c r="CC303" s="227"/>
      <c r="CD303" s="227"/>
      <c r="CE303" s="227"/>
      <c r="CF303" s="227"/>
      <c r="CG303" s="227"/>
      <c r="CH303" s="227"/>
      <c r="CI303" s="227"/>
      <c r="CJ303" s="227"/>
      <c r="CK303" s="227"/>
      <c r="CL303" s="227"/>
      <c r="CM303" s="227"/>
      <c r="CN303" s="227"/>
      <c r="CO303" s="227"/>
    </row>
    <row r="304" spans="77:93" s="226" customFormat="1" x14ac:dyDescent="0.2">
      <c r="BY304" s="227"/>
      <c r="BZ304" s="227"/>
      <c r="CA304" s="227"/>
      <c r="CB304" s="227"/>
      <c r="CC304" s="227"/>
      <c r="CD304" s="227"/>
      <c r="CE304" s="227"/>
      <c r="CF304" s="227"/>
      <c r="CG304" s="227"/>
      <c r="CH304" s="227"/>
      <c r="CI304" s="227"/>
      <c r="CJ304" s="227"/>
      <c r="CK304" s="227"/>
      <c r="CL304" s="227"/>
      <c r="CM304" s="227"/>
      <c r="CN304" s="227"/>
      <c r="CO304" s="227"/>
    </row>
    <row r="305" spans="77:93" s="226" customFormat="1" x14ac:dyDescent="0.2">
      <c r="BY305" s="227"/>
      <c r="BZ305" s="227"/>
      <c r="CA305" s="227"/>
      <c r="CB305" s="227"/>
      <c r="CC305" s="227"/>
      <c r="CD305" s="227"/>
      <c r="CE305" s="227"/>
      <c r="CF305" s="227"/>
      <c r="CG305" s="227"/>
      <c r="CH305" s="227"/>
      <c r="CI305" s="227"/>
      <c r="CJ305" s="227"/>
      <c r="CK305" s="227"/>
      <c r="CL305" s="227"/>
      <c r="CM305" s="227"/>
      <c r="CN305" s="227"/>
      <c r="CO305" s="227"/>
    </row>
    <row r="306" spans="77:93" s="226" customFormat="1" x14ac:dyDescent="0.2">
      <c r="BY306" s="227"/>
      <c r="BZ306" s="227"/>
      <c r="CA306" s="227"/>
      <c r="CB306" s="227"/>
      <c r="CC306" s="227"/>
      <c r="CD306" s="227"/>
      <c r="CE306" s="227"/>
      <c r="CF306" s="227"/>
      <c r="CG306" s="227"/>
      <c r="CH306" s="227"/>
      <c r="CI306" s="227"/>
      <c r="CJ306" s="227"/>
      <c r="CK306" s="227"/>
      <c r="CL306" s="227"/>
      <c r="CM306" s="227"/>
      <c r="CN306" s="227"/>
      <c r="CO306" s="227"/>
    </row>
    <row r="307" spans="77:93" s="226" customFormat="1" x14ac:dyDescent="0.2">
      <c r="BY307" s="227"/>
      <c r="BZ307" s="227"/>
      <c r="CA307" s="227"/>
      <c r="CB307" s="227"/>
      <c r="CC307" s="227"/>
      <c r="CD307" s="227"/>
      <c r="CE307" s="227"/>
      <c r="CF307" s="227"/>
      <c r="CG307" s="227"/>
      <c r="CH307" s="227"/>
      <c r="CI307" s="227"/>
      <c r="CJ307" s="227"/>
      <c r="CK307" s="227"/>
      <c r="CL307" s="227"/>
      <c r="CM307" s="227"/>
      <c r="CN307" s="227"/>
      <c r="CO307" s="227"/>
    </row>
    <row r="308" spans="77:93" s="226" customFormat="1" x14ac:dyDescent="0.2">
      <c r="BY308" s="227"/>
      <c r="BZ308" s="227"/>
      <c r="CA308" s="227"/>
      <c r="CB308" s="227"/>
      <c r="CC308" s="227"/>
      <c r="CD308" s="227"/>
      <c r="CE308" s="227"/>
      <c r="CF308" s="227"/>
      <c r="CG308" s="227"/>
      <c r="CH308" s="227"/>
      <c r="CI308" s="227"/>
      <c r="CJ308" s="227"/>
      <c r="CK308" s="227"/>
      <c r="CL308" s="227"/>
      <c r="CM308" s="227"/>
      <c r="CN308" s="227"/>
      <c r="CO308" s="227"/>
    </row>
    <row r="309" spans="77:93" s="226" customFormat="1" x14ac:dyDescent="0.2">
      <c r="BY309" s="227"/>
      <c r="BZ309" s="227"/>
      <c r="CA309" s="227"/>
      <c r="CB309" s="227"/>
      <c r="CC309" s="227"/>
      <c r="CD309" s="227"/>
      <c r="CE309" s="227"/>
      <c r="CF309" s="227"/>
      <c r="CG309" s="227"/>
      <c r="CH309" s="227"/>
      <c r="CI309" s="227"/>
      <c r="CJ309" s="227"/>
      <c r="CK309" s="227"/>
      <c r="CL309" s="227"/>
      <c r="CM309" s="227"/>
      <c r="CN309" s="227"/>
      <c r="CO309" s="227"/>
    </row>
    <row r="310" spans="77:93" s="226" customFormat="1" x14ac:dyDescent="0.2">
      <c r="BY310" s="227"/>
      <c r="BZ310" s="227"/>
      <c r="CA310" s="227"/>
      <c r="CB310" s="227"/>
      <c r="CC310" s="227"/>
      <c r="CD310" s="227"/>
      <c r="CE310" s="227"/>
      <c r="CF310" s="227"/>
      <c r="CG310" s="227"/>
      <c r="CH310" s="227"/>
      <c r="CI310" s="227"/>
      <c r="CJ310" s="227"/>
      <c r="CK310" s="227"/>
      <c r="CL310" s="227"/>
      <c r="CM310" s="227"/>
      <c r="CN310" s="227"/>
      <c r="CO310" s="227"/>
    </row>
    <row r="321" spans="77:93" s="226" customFormat="1" x14ac:dyDescent="0.2">
      <c r="BY321" s="227"/>
      <c r="BZ321" s="227"/>
      <c r="CA321" s="227"/>
      <c r="CB321" s="227"/>
      <c r="CC321" s="227"/>
      <c r="CD321" s="227"/>
      <c r="CE321" s="227"/>
      <c r="CF321" s="227"/>
      <c r="CG321" s="227"/>
      <c r="CH321" s="227"/>
      <c r="CI321" s="227"/>
      <c r="CJ321" s="227"/>
      <c r="CK321" s="227"/>
      <c r="CL321" s="227"/>
      <c r="CM321" s="227"/>
      <c r="CN321" s="227"/>
      <c r="CO321" s="227"/>
    </row>
    <row r="322" spans="77:93" s="226" customFormat="1" x14ac:dyDescent="0.2">
      <c r="BY322" s="227"/>
      <c r="BZ322" s="227"/>
      <c r="CA322" s="227"/>
      <c r="CB322" s="227"/>
      <c r="CC322" s="227"/>
      <c r="CD322" s="227"/>
      <c r="CE322" s="227"/>
      <c r="CF322" s="227"/>
      <c r="CG322" s="227"/>
      <c r="CH322" s="227"/>
      <c r="CI322" s="227"/>
      <c r="CJ322" s="227"/>
      <c r="CK322" s="227"/>
      <c r="CL322" s="227"/>
      <c r="CM322" s="227"/>
      <c r="CN322" s="227"/>
      <c r="CO322" s="227"/>
    </row>
    <row r="326" spans="77:93" s="226" customFormat="1" x14ac:dyDescent="0.2">
      <c r="BY326" s="227"/>
      <c r="BZ326" s="227"/>
      <c r="CA326" s="227"/>
      <c r="CB326" s="227"/>
      <c r="CC326" s="227"/>
      <c r="CD326" s="227"/>
      <c r="CE326" s="227"/>
      <c r="CF326" s="227"/>
      <c r="CG326" s="227"/>
      <c r="CH326" s="227"/>
      <c r="CI326" s="227"/>
      <c r="CJ326" s="227"/>
      <c r="CK326" s="227"/>
      <c r="CL326" s="227"/>
      <c r="CM326" s="227"/>
      <c r="CN326" s="227"/>
      <c r="CO326" s="227"/>
    </row>
    <row r="327" spans="77:93" s="226" customFormat="1" x14ac:dyDescent="0.2">
      <c r="BY327" s="227"/>
      <c r="BZ327" s="227"/>
      <c r="CA327" s="227"/>
      <c r="CB327" s="227"/>
      <c r="CC327" s="227"/>
      <c r="CD327" s="227"/>
      <c r="CE327" s="227"/>
      <c r="CF327" s="227"/>
      <c r="CG327" s="227"/>
      <c r="CH327" s="227"/>
      <c r="CI327" s="227"/>
      <c r="CJ327" s="227"/>
      <c r="CK327" s="227"/>
      <c r="CL327" s="227"/>
      <c r="CM327" s="227"/>
      <c r="CN327" s="227"/>
      <c r="CO327" s="227"/>
    </row>
    <row r="328" spans="77:93" s="226" customFormat="1" x14ac:dyDescent="0.2">
      <c r="BY328" s="227"/>
      <c r="BZ328" s="227"/>
      <c r="CA328" s="227"/>
      <c r="CB328" s="227"/>
      <c r="CC328" s="227"/>
      <c r="CD328" s="227"/>
      <c r="CE328" s="227"/>
      <c r="CF328" s="227"/>
      <c r="CG328" s="227"/>
      <c r="CH328" s="227"/>
      <c r="CI328" s="227"/>
      <c r="CJ328" s="227"/>
      <c r="CK328" s="227"/>
      <c r="CL328" s="227"/>
      <c r="CM328" s="227"/>
      <c r="CN328" s="227"/>
      <c r="CO328" s="227"/>
    </row>
    <row r="329" spans="77:93" s="226" customFormat="1" x14ac:dyDescent="0.2">
      <c r="BY329" s="227"/>
      <c r="BZ329" s="227"/>
      <c r="CA329" s="227"/>
      <c r="CB329" s="227"/>
      <c r="CC329" s="227"/>
      <c r="CD329" s="227"/>
      <c r="CE329" s="227"/>
      <c r="CF329" s="227"/>
      <c r="CG329" s="227"/>
      <c r="CH329" s="227"/>
      <c r="CI329" s="227"/>
      <c r="CJ329" s="227"/>
      <c r="CK329" s="227"/>
      <c r="CL329" s="227"/>
      <c r="CM329" s="227"/>
      <c r="CN329" s="227"/>
      <c r="CO329" s="227"/>
    </row>
    <row r="331" spans="77:93" s="226" customFormat="1" x14ac:dyDescent="0.2">
      <c r="BY331" s="227"/>
      <c r="BZ331" s="227"/>
      <c r="CA331" s="227"/>
      <c r="CB331" s="227"/>
      <c r="CC331" s="227"/>
      <c r="CD331" s="227"/>
      <c r="CE331" s="227"/>
      <c r="CF331" s="227"/>
      <c r="CG331" s="227"/>
      <c r="CH331" s="227"/>
      <c r="CI331" s="227"/>
      <c r="CJ331" s="227"/>
      <c r="CK331" s="227"/>
      <c r="CL331" s="227"/>
      <c r="CM331" s="227"/>
      <c r="CN331" s="227"/>
      <c r="CO331" s="227"/>
    </row>
  </sheetData>
  <mergeCells count="421">
    <mergeCell ref="AH86:AJ86"/>
    <mergeCell ref="AH87:AH88"/>
    <mergeCell ref="AI87:AI88"/>
    <mergeCell ref="AJ87:AJ88"/>
    <mergeCell ref="A123:A126"/>
    <mergeCell ref="A161:C161"/>
    <mergeCell ref="A162:C162"/>
    <mergeCell ref="AD202:AE202"/>
    <mergeCell ref="AF202:AG202"/>
    <mergeCell ref="AH202:AI202"/>
    <mergeCell ref="AJ202:AK202"/>
    <mergeCell ref="A105:B105"/>
    <mergeCell ref="A100:B100"/>
    <mergeCell ref="A97:A99"/>
    <mergeCell ref="A101:A104"/>
    <mergeCell ref="A106:B106"/>
    <mergeCell ref="A89:B89"/>
    <mergeCell ref="X87:Y87"/>
    <mergeCell ref="Z87:AA87"/>
    <mergeCell ref="AB87:AC87"/>
    <mergeCell ref="B144:C144"/>
    <mergeCell ref="B145:C145"/>
    <mergeCell ref="A134:C135"/>
    <mergeCell ref="B138:C138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55:B55"/>
    <mergeCell ref="A56:B56"/>
    <mergeCell ref="A49:B49"/>
    <mergeCell ref="A57:B57"/>
    <mergeCell ref="A58:B58"/>
    <mergeCell ref="A59:B59"/>
    <mergeCell ref="A34:B34"/>
    <mergeCell ref="A35:B35"/>
    <mergeCell ref="A32:B33"/>
    <mergeCell ref="A44:B44"/>
    <mergeCell ref="A50:B50"/>
    <mergeCell ref="A52:B54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79:B79"/>
    <mergeCell ref="A80:A84"/>
    <mergeCell ref="AD87:AE87"/>
    <mergeCell ref="AF87:AG87"/>
    <mergeCell ref="A66:B68"/>
    <mergeCell ref="C66:E67"/>
    <mergeCell ref="F66:AG66"/>
    <mergeCell ref="F67:G67"/>
    <mergeCell ref="H67:I67"/>
    <mergeCell ref="J67:K67"/>
    <mergeCell ref="L67:M67"/>
    <mergeCell ref="N67:O67"/>
    <mergeCell ref="A86:B88"/>
    <mergeCell ref="C86:E87"/>
    <mergeCell ref="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B139:C139"/>
    <mergeCell ref="B142:C142"/>
    <mergeCell ref="B143:C143"/>
    <mergeCell ref="A127:A130"/>
    <mergeCell ref="A118:B118"/>
    <mergeCell ref="D168:F168"/>
    <mergeCell ref="G168:H168"/>
    <mergeCell ref="A157:C157"/>
    <mergeCell ref="B146:C146"/>
    <mergeCell ref="B147:C147"/>
    <mergeCell ref="B148:C148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65:C165"/>
    <mergeCell ref="A166:C166"/>
    <mergeCell ref="G134:H134"/>
    <mergeCell ref="B172:C172"/>
    <mergeCell ref="B173:C173"/>
    <mergeCell ref="A158:A160"/>
    <mergeCell ref="B158:C158"/>
    <mergeCell ref="B159:C159"/>
    <mergeCell ref="B160:C160"/>
    <mergeCell ref="A163:C163"/>
    <mergeCell ref="A164:C164"/>
    <mergeCell ref="A168:C169"/>
    <mergeCell ref="A184:A186"/>
    <mergeCell ref="B184:C184"/>
    <mergeCell ref="B185:C185"/>
    <mergeCell ref="B186:C186"/>
    <mergeCell ref="A187:A190"/>
    <mergeCell ref="B187:C187"/>
    <mergeCell ref="B188:C188"/>
    <mergeCell ref="B176:C176"/>
    <mergeCell ref="B177:C177"/>
    <mergeCell ref="B178:C178"/>
    <mergeCell ref="B179:C179"/>
    <mergeCell ref="B180:C180"/>
    <mergeCell ref="B181:C181"/>
    <mergeCell ref="B189:C189"/>
    <mergeCell ref="B190:C190"/>
    <mergeCell ref="A219:A227"/>
    <mergeCell ref="A228:A236"/>
    <mergeCell ref="A238:B240"/>
    <mergeCell ref="C238:E239"/>
    <mergeCell ref="F238:AO238"/>
    <mergeCell ref="A241:B241"/>
    <mergeCell ref="A204:A205"/>
    <mergeCell ref="C207:E208"/>
    <mergeCell ref="A218:B218"/>
    <mergeCell ref="F208:G208"/>
    <mergeCell ref="H208:I208"/>
    <mergeCell ref="J208: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13:B113"/>
    <mergeCell ref="A108:B109"/>
    <mergeCell ref="C108:E108"/>
    <mergeCell ref="F108:G108"/>
    <mergeCell ref="H108:I108"/>
    <mergeCell ref="J108:K108"/>
    <mergeCell ref="L108:M108"/>
    <mergeCell ref="N108:P108"/>
    <mergeCell ref="I134:J134"/>
    <mergeCell ref="K134:L134"/>
    <mergeCell ref="M134:N134"/>
    <mergeCell ref="O134:P134"/>
    <mergeCell ref="Q134:R134"/>
    <mergeCell ref="S134:T134"/>
    <mergeCell ref="U134:V134"/>
    <mergeCell ref="Q108:R108"/>
    <mergeCell ref="S108:T108"/>
    <mergeCell ref="U108:V108"/>
    <mergeCell ref="S168:T168"/>
    <mergeCell ref="U168:V168"/>
    <mergeCell ref="W168:X168"/>
    <mergeCell ref="Y168:Z168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AS168:AS169"/>
    <mergeCell ref="AT168:AU168"/>
    <mergeCell ref="A170:C170"/>
    <mergeCell ref="A171:C171"/>
    <mergeCell ref="A172:A173"/>
    <mergeCell ref="A174:C174"/>
    <mergeCell ref="A175:C175"/>
    <mergeCell ref="A176:A183"/>
    <mergeCell ref="B182:C182"/>
    <mergeCell ref="B183:C183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I168:J168"/>
    <mergeCell ref="K168:L168"/>
    <mergeCell ref="M168:N168"/>
    <mergeCell ref="O168:P168"/>
    <mergeCell ref="Q168:R168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207:A209"/>
    <mergeCell ref="B207:B209"/>
    <mergeCell ref="F207:AK207"/>
    <mergeCell ref="AL207:AL209"/>
    <mergeCell ref="A210:A211"/>
    <mergeCell ref="A212:A213"/>
    <mergeCell ref="A215:B217"/>
    <mergeCell ref="C215:E216"/>
    <mergeCell ref="F215:AM215"/>
    <mergeCell ref="T208:U208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44:B244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allowBlank="1" showInputMessage="1" showErrorMessage="1" errorTitle="ERROR" error="Por favor ingrese solo Números." sqref="A97:A99 A110:A112"/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workbookViewId="0">
      <selection activeCell="F89" sqref="F89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11.42578125" style="226" customWidth="1"/>
    <col min="74" max="76" width="39.5703125" style="226" customWidth="1"/>
    <col min="77" max="78" width="39.5703125" style="227" customWidth="1"/>
    <col min="79" max="79" width="39.5703125" style="227" hidden="1" customWidth="1"/>
    <col min="80" max="81" width="39.5703125" style="227" customWidth="1"/>
    <col min="82" max="93" width="39.5703125" style="227" hidden="1" customWidth="1"/>
    <col min="94" max="107" width="39.5703125" style="226" customWidth="1"/>
    <col min="108" max="16384" width="11.42578125" style="226"/>
  </cols>
  <sheetData>
    <row r="1" spans="1:92" x14ac:dyDescent="0.2">
      <c r="A1" s="225" t="s">
        <v>0</v>
      </c>
    </row>
    <row r="2" spans="1:92" x14ac:dyDescent="0.2">
      <c r="A2" s="225" t="str">
        <f>CONCATENATE("COMUNA: ",[4]NOMBRE!B2," - ","( ",[4]NOMBRE!C2,[4]NOMBRE!D2,[4]NOMBRE!E2,[4]NOMBRE!F2,[4]NOMBRE!G2," )")</f>
        <v>COMUNA: Linares - ( 07401 )</v>
      </c>
    </row>
    <row r="3" spans="1:92" x14ac:dyDescent="0.2">
      <c r="A3" s="225" t="str">
        <f>CONCATENATE("ESTABLECIMIENTO/ESTRATEGIA: ",[4]NOMBRE!B3," - ","( ",[4]NOMBRE!C3,[4]NOMBRE!D3,[4]NOMBRE!E3,[4]NOMBRE!F3,[4]NOMBRE!G3,[4]NOMBRE!H3," )")</f>
        <v>ESTABLECIMIENTO/ESTRATEGIA: Hospital Presidente Carlos Ibáñez del Campo - ( 116108 )</v>
      </c>
    </row>
    <row r="4" spans="1:92" x14ac:dyDescent="0.2">
      <c r="A4" s="225" t="str">
        <f>CONCATENATE("MES: ",[4]NOMBRE!B6," - ","( ",[4]NOMBRE!C6,[4]NOMBRE!D6," )")</f>
        <v>MES: ABRIL - ( 04 )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92" x14ac:dyDescent="0.2">
      <c r="A5" s="225" t="str">
        <f>CONCATENATE("AÑO: ",[4]NOMBRE!B7)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92" ht="15" x14ac:dyDescent="0.2">
      <c r="A6" s="1397" t="s">
        <v>1</v>
      </c>
      <c r="B6" s="1397"/>
      <c r="C6" s="1397"/>
      <c r="D6" s="1397"/>
      <c r="E6" s="1397"/>
      <c r="F6" s="1397"/>
      <c r="G6" s="1397"/>
      <c r="H6" s="1397"/>
      <c r="I6" s="1397"/>
      <c r="J6" s="1397"/>
      <c r="K6" s="1397"/>
      <c r="L6" s="1397"/>
      <c r="M6" s="1397"/>
      <c r="N6" s="1397"/>
      <c r="O6" s="1397"/>
      <c r="P6" s="1397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92" ht="15" x14ac:dyDescent="0.2">
      <c r="A7" s="520"/>
      <c r="B7" s="520"/>
      <c r="C7" s="520"/>
      <c r="D7" s="520"/>
      <c r="E7" s="520"/>
      <c r="F7" s="520"/>
      <c r="G7" s="520"/>
      <c r="H7" s="520"/>
      <c r="I7" s="520"/>
      <c r="J7" s="520"/>
      <c r="K7" s="520"/>
      <c r="L7" s="520"/>
      <c r="M7" s="520"/>
      <c r="N7" s="520"/>
      <c r="O7" s="520"/>
      <c r="P7" s="520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92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  <c r="CG8" s="494"/>
      <c r="CH8" s="494"/>
      <c r="CI8" s="494"/>
      <c r="CJ8" s="494"/>
      <c r="CK8" s="494"/>
      <c r="CL8" s="494"/>
      <c r="CM8" s="494"/>
      <c r="CN8" s="494"/>
    </row>
    <row r="9" spans="1:92" ht="14.25" customHeight="1" x14ac:dyDescent="0.2">
      <c r="A9" s="1362" t="s">
        <v>3</v>
      </c>
      <c r="B9" s="1355"/>
      <c r="C9" s="1182" t="s">
        <v>4</v>
      </c>
      <c r="D9" s="1370" t="s">
        <v>5</v>
      </c>
      <c r="E9" s="1371"/>
      <c r="F9" s="1371"/>
      <c r="G9" s="1371"/>
      <c r="H9" s="1371"/>
      <c r="I9" s="1371"/>
      <c r="J9" s="1371"/>
      <c r="K9" s="1371"/>
      <c r="L9" s="1372"/>
      <c r="M9" s="1185" t="s">
        <v>185</v>
      </c>
      <c r="N9" s="1185" t="s">
        <v>186</v>
      </c>
      <c r="O9" s="1185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  <c r="CG9" s="494"/>
      <c r="CH9" s="494"/>
      <c r="CI9" s="494"/>
      <c r="CJ9" s="494"/>
      <c r="CK9" s="494"/>
      <c r="CL9" s="494"/>
      <c r="CM9" s="494"/>
      <c r="CN9" s="494"/>
    </row>
    <row r="10" spans="1:92" ht="21" x14ac:dyDescent="0.2">
      <c r="A10" s="1364"/>
      <c r="B10" s="1359"/>
      <c r="C10" s="1184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187"/>
      <c r="N10" s="1187"/>
      <c r="O10" s="1187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  <c r="CG10" s="494"/>
      <c r="CH10" s="494"/>
      <c r="CI10" s="494"/>
      <c r="CJ10" s="494"/>
      <c r="CK10" s="494"/>
      <c r="CL10" s="494"/>
      <c r="CM10" s="494"/>
      <c r="CN10" s="494"/>
    </row>
    <row r="11" spans="1:92" x14ac:dyDescent="0.2">
      <c r="A11" s="1398" t="s">
        <v>189</v>
      </c>
      <c r="B11" s="1399"/>
      <c r="C11" s="18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CD11" s="227" t="str">
        <f>IF(C11&gt;=[4]A03!C77,"","Total Gestantes ingresadas a control prenatal debe ser MAYOR o IGUAL que el Total de Evaluaciones a Gestantes de REM A03 Sección B2")</f>
        <v/>
      </c>
      <c r="CG11" s="494"/>
      <c r="CH11" s="494">
        <v>0</v>
      </c>
      <c r="CI11" s="494"/>
      <c r="CJ11" s="494">
        <v>0</v>
      </c>
      <c r="CK11" s="494"/>
      <c r="CL11" s="494"/>
      <c r="CM11" s="494"/>
      <c r="CN11" s="494"/>
    </row>
    <row r="12" spans="1:92" x14ac:dyDescent="0.2">
      <c r="A12" s="1394" t="s">
        <v>15</v>
      </c>
      <c r="B12" s="1394"/>
      <c r="C12" s="22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CD12" s="227" t="str">
        <f>IF(C11&lt;C12," Total Gestantes debe ser Mayor a primigestas","")</f>
        <v/>
      </c>
      <c r="CG12" s="494"/>
      <c r="CH12" s="494">
        <v>0</v>
      </c>
      <c r="CI12" s="494"/>
      <c r="CJ12" s="494">
        <v>0</v>
      </c>
      <c r="CK12" s="494">
        <v>0</v>
      </c>
      <c r="CL12" s="494"/>
      <c r="CM12" s="494"/>
      <c r="CN12" s="494"/>
    </row>
    <row r="13" spans="1:92" x14ac:dyDescent="0.2">
      <c r="A13" s="1386" t="s">
        <v>16</v>
      </c>
      <c r="B13" s="1387"/>
      <c r="C13" s="22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CD13" s="227" t="str">
        <f>IF(C11&lt;C13,"  Total Gestantes debe ser Mayor que Gestantes Ingresadas Antes De Las 14 Semanas","")</f>
        <v/>
      </c>
      <c r="CG13" s="494"/>
      <c r="CH13" s="494">
        <v>0</v>
      </c>
      <c r="CI13" s="494"/>
      <c r="CJ13" s="494">
        <v>0</v>
      </c>
      <c r="CK13" s="494">
        <v>0</v>
      </c>
      <c r="CL13" s="494"/>
      <c r="CM13" s="494"/>
      <c r="CN13" s="494"/>
    </row>
    <row r="14" spans="1:92" x14ac:dyDescent="0.2">
      <c r="A14" s="1386" t="s">
        <v>17</v>
      </c>
      <c r="B14" s="1387"/>
      <c r="C14" s="22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CD14" s="227" t="str">
        <f>IF(C11&lt;C14,"  Total Gestantes debe ser Mayor que Gestantes con Eco Antes De Las 20 Semanas","")</f>
        <v/>
      </c>
      <c r="CG14" s="494"/>
      <c r="CH14" s="494">
        <v>0</v>
      </c>
      <c r="CI14" s="494"/>
      <c r="CJ14" s="494">
        <v>0</v>
      </c>
      <c r="CK14" s="494">
        <v>0</v>
      </c>
      <c r="CL14" s="494"/>
      <c r="CM14" s="494"/>
      <c r="CN14" s="494"/>
    </row>
    <row r="15" spans="1:92" x14ac:dyDescent="0.2">
      <c r="A15" s="1395" t="s">
        <v>18</v>
      </c>
      <c r="B15" s="1396"/>
      <c r="C15" s="25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CD15" s="227" t="str">
        <f>IF(C11&lt;C15," Total Gestantes debe ser Mayor Que  Gestantes Con Embarazo No Planificado","")</f>
        <v/>
      </c>
      <c r="CG15" s="494"/>
      <c r="CH15" s="494">
        <v>0</v>
      </c>
      <c r="CI15" s="494"/>
      <c r="CJ15" s="494">
        <v>0</v>
      </c>
      <c r="CK15" s="494">
        <v>0</v>
      </c>
      <c r="CL15" s="494"/>
      <c r="CM15" s="494"/>
      <c r="CN15" s="494"/>
    </row>
    <row r="16" spans="1:92" x14ac:dyDescent="0.2">
      <c r="A16" s="1400" t="s">
        <v>191</v>
      </c>
      <c r="B16" s="1401"/>
      <c r="C16" s="28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CG16" s="494"/>
      <c r="CH16" s="494">
        <v>0</v>
      </c>
      <c r="CI16" s="494"/>
      <c r="CJ16" s="494">
        <v>0</v>
      </c>
      <c r="CK16" s="494"/>
      <c r="CL16" s="494"/>
      <c r="CM16" s="494"/>
      <c r="CN16" s="494"/>
    </row>
    <row r="17" spans="1:92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  <c r="CG17" s="494"/>
      <c r="CH17" s="494"/>
      <c r="CI17" s="494"/>
      <c r="CJ17" s="494"/>
      <c r="CK17" s="494"/>
      <c r="CL17" s="494"/>
      <c r="CM17" s="494"/>
      <c r="CN17" s="494"/>
    </row>
    <row r="18" spans="1:92" x14ac:dyDescent="0.2">
      <c r="A18" s="1146" t="s">
        <v>20</v>
      </c>
      <c r="B18" s="1148"/>
      <c r="C18" s="1392" t="s">
        <v>21</v>
      </c>
      <c r="D18" s="1185" t="s">
        <v>192</v>
      </c>
      <c r="E18" s="1185" t="s">
        <v>193</v>
      </c>
      <c r="F18" s="1185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  <c r="CG18" s="494"/>
      <c r="CH18" s="494"/>
      <c r="CI18" s="494"/>
      <c r="CJ18" s="494"/>
      <c r="CK18" s="494"/>
      <c r="CL18" s="494"/>
      <c r="CM18" s="494"/>
      <c r="CN18" s="494"/>
    </row>
    <row r="19" spans="1:92" ht="18.75" customHeight="1" x14ac:dyDescent="0.2">
      <c r="A19" s="1149"/>
      <c r="B19" s="1151"/>
      <c r="C19" s="1393"/>
      <c r="D19" s="1187"/>
      <c r="E19" s="1187"/>
      <c r="F19" s="1187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  <c r="CG19" s="494"/>
      <c r="CH19" s="494"/>
      <c r="CI19" s="494"/>
      <c r="CJ19" s="494"/>
      <c r="CK19" s="494"/>
      <c r="CL19" s="494"/>
      <c r="CM19" s="494"/>
      <c r="CN19" s="494"/>
    </row>
    <row r="20" spans="1:92" x14ac:dyDescent="0.2">
      <c r="A20" s="1388" t="s">
        <v>22</v>
      </c>
      <c r="B20" s="1389"/>
      <c r="C20" s="30">
        <v>67</v>
      </c>
      <c r="D20" s="30">
        <v>0</v>
      </c>
      <c r="E20" s="30">
        <v>0</v>
      </c>
      <c r="F20" s="30">
        <v>0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CD20" s="227" t="str">
        <f>IF(AND(SUM(C21:C30)&lt;&gt;0,C20=0),"Debe ingresar el total de gestantes Ingresadas a ARO","")</f>
        <v/>
      </c>
      <c r="CG20" s="494">
        <v>0</v>
      </c>
      <c r="CH20" s="494"/>
      <c r="CI20" s="494">
        <v>0</v>
      </c>
      <c r="CJ20" s="494"/>
      <c r="CK20" s="494"/>
      <c r="CL20" s="494"/>
      <c r="CM20" s="494"/>
      <c r="CN20" s="494"/>
    </row>
    <row r="21" spans="1:92" x14ac:dyDescent="0.2">
      <c r="A21" s="1390" t="s">
        <v>195</v>
      </c>
      <c r="B21" s="1391"/>
      <c r="C21" s="51"/>
      <c r="D21" s="51"/>
      <c r="E21" s="51"/>
      <c r="F21" s="51"/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CG21" s="494">
        <v>0</v>
      </c>
      <c r="CH21" s="494"/>
      <c r="CI21" s="494">
        <v>0</v>
      </c>
      <c r="CJ21" s="494"/>
      <c r="CK21" s="494"/>
      <c r="CL21" s="494"/>
      <c r="CM21" s="494"/>
      <c r="CN21" s="494"/>
    </row>
    <row r="22" spans="1:92" ht="14.25" customHeight="1" x14ac:dyDescent="0.2">
      <c r="A22" s="1386" t="s">
        <v>196</v>
      </c>
      <c r="B22" s="1387"/>
      <c r="C22" s="24">
        <v>1</v>
      </c>
      <c r="D22" s="24">
        <v>0</v>
      </c>
      <c r="E22" s="24">
        <v>0</v>
      </c>
      <c r="F22" s="24"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CG22" s="494">
        <v>0</v>
      </c>
      <c r="CH22" s="494"/>
      <c r="CI22" s="494">
        <v>0</v>
      </c>
      <c r="CJ22" s="494"/>
      <c r="CK22" s="494"/>
      <c r="CL22" s="494"/>
      <c r="CM22" s="494"/>
      <c r="CN22" s="494"/>
    </row>
    <row r="23" spans="1:92" ht="14.25" customHeight="1" x14ac:dyDescent="0.2">
      <c r="A23" s="1386" t="s">
        <v>197</v>
      </c>
      <c r="B23" s="1387"/>
      <c r="C23" s="24">
        <v>9</v>
      </c>
      <c r="D23" s="24">
        <v>0</v>
      </c>
      <c r="E23" s="24">
        <v>0</v>
      </c>
      <c r="F23" s="24"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CG23" s="494">
        <v>0</v>
      </c>
      <c r="CH23" s="494"/>
      <c r="CI23" s="494">
        <v>0</v>
      </c>
      <c r="CJ23" s="494"/>
      <c r="CK23" s="494"/>
      <c r="CL23" s="494"/>
      <c r="CM23" s="494"/>
      <c r="CN23" s="494"/>
    </row>
    <row r="24" spans="1:92" ht="14.25" customHeight="1" x14ac:dyDescent="0.2">
      <c r="A24" s="1380" t="s">
        <v>198</v>
      </c>
      <c r="B24" s="1381"/>
      <c r="C24" s="24">
        <v>1</v>
      </c>
      <c r="D24" s="24">
        <v>0</v>
      </c>
      <c r="E24" s="24">
        <v>0</v>
      </c>
      <c r="F24" s="24">
        <v>0</v>
      </c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CG24" s="494">
        <v>0</v>
      </c>
      <c r="CH24" s="494"/>
      <c r="CI24" s="494">
        <v>0</v>
      </c>
      <c r="CJ24" s="494"/>
      <c r="CK24" s="494"/>
      <c r="CL24" s="494"/>
      <c r="CM24" s="494"/>
      <c r="CN24" s="494"/>
    </row>
    <row r="25" spans="1:92" x14ac:dyDescent="0.2">
      <c r="A25" s="1380" t="s">
        <v>23</v>
      </c>
      <c r="B25" s="1381"/>
      <c r="C25" s="24">
        <v>1</v>
      </c>
      <c r="D25" s="24">
        <v>0</v>
      </c>
      <c r="E25" s="24">
        <v>0</v>
      </c>
      <c r="F25" s="24">
        <v>0</v>
      </c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CG25" s="494">
        <v>0</v>
      </c>
      <c r="CH25" s="494"/>
      <c r="CI25" s="494">
        <v>0</v>
      </c>
      <c r="CJ25" s="494"/>
      <c r="CK25" s="494"/>
      <c r="CL25" s="494"/>
      <c r="CM25" s="494"/>
      <c r="CN25" s="494"/>
    </row>
    <row r="26" spans="1:92" x14ac:dyDescent="0.2">
      <c r="A26" s="1380" t="s">
        <v>24</v>
      </c>
      <c r="B26" s="1381"/>
      <c r="C26" s="24"/>
      <c r="D26" s="24"/>
      <c r="E26" s="24"/>
      <c r="F26" s="24"/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CG26" s="494">
        <v>0</v>
      </c>
      <c r="CH26" s="494"/>
      <c r="CI26" s="494">
        <v>0</v>
      </c>
      <c r="CJ26" s="494"/>
      <c r="CK26" s="494"/>
      <c r="CL26" s="494"/>
      <c r="CM26" s="494"/>
      <c r="CN26" s="494"/>
    </row>
    <row r="27" spans="1:92" x14ac:dyDescent="0.2">
      <c r="A27" s="1380" t="s">
        <v>199</v>
      </c>
      <c r="B27" s="1381"/>
      <c r="C27" s="24">
        <v>12</v>
      </c>
      <c r="D27" s="24">
        <v>0</v>
      </c>
      <c r="E27" s="24">
        <v>0</v>
      </c>
      <c r="F27" s="24"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CG27" s="494">
        <v>0</v>
      </c>
      <c r="CH27" s="494"/>
      <c r="CI27" s="494">
        <v>0</v>
      </c>
      <c r="CJ27" s="494"/>
      <c r="CK27" s="494"/>
      <c r="CL27" s="494"/>
      <c r="CM27" s="494"/>
      <c r="CN27" s="494"/>
    </row>
    <row r="28" spans="1:92" x14ac:dyDescent="0.2">
      <c r="A28" s="1380" t="s">
        <v>200</v>
      </c>
      <c r="B28" s="1381"/>
      <c r="C28" s="24">
        <v>9</v>
      </c>
      <c r="D28" s="24">
        <v>0</v>
      </c>
      <c r="E28" s="24">
        <v>0</v>
      </c>
      <c r="F28" s="24">
        <v>0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CG28" s="494">
        <v>0</v>
      </c>
      <c r="CH28" s="494"/>
      <c r="CI28" s="494">
        <v>0</v>
      </c>
      <c r="CJ28" s="494"/>
      <c r="CK28" s="494"/>
      <c r="CL28" s="494"/>
      <c r="CM28" s="494"/>
      <c r="CN28" s="494"/>
    </row>
    <row r="29" spans="1:92" x14ac:dyDescent="0.2">
      <c r="A29" s="1382" t="s">
        <v>201</v>
      </c>
      <c r="B29" s="1383"/>
      <c r="C29" s="24">
        <v>1</v>
      </c>
      <c r="D29" s="24">
        <v>0</v>
      </c>
      <c r="E29" s="24">
        <v>0</v>
      </c>
      <c r="F29" s="24">
        <v>0</v>
      </c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CG29" s="494">
        <v>0</v>
      </c>
      <c r="CH29" s="494"/>
      <c r="CI29" s="494">
        <v>0</v>
      </c>
      <c r="CJ29" s="494"/>
      <c r="CK29" s="494"/>
      <c r="CL29" s="494"/>
      <c r="CM29" s="494"/>
      <c r="CN29" s="494"/>
    </row>
    <row r="30" spans="1:92" ht="14.25" customHeight="1" x14ac:dyDescent="0.2">
      <c r="A30" s="1384" t="s">
        <v>202</v>
      </c>
      <c r="B30" s="1385"/>
      <c r="C30" s="36">
        <v>33</v>
      </c>
      <c r="D30" s="36">
        <v>0</v>
      </c>
      <c r="E30" s="36">
        <v>0</v>
      </c>
      <c r="F30" s="36">
        <v>0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CG30" s="494">
        <v>0</v>
      </c>
      <c r="CH30" s="494"/>
      <c r="CI30" s="494">
        <v>0</v>
      </c>
      <c r="CJ30" s="494"/>
      <c r="CK30" s="494"/>
      <c r="CL30" s="494"/>
      <c r="CM30" s="494"/>
      <c r="CN30" s="494"/>
    </row>
    <row r="31" spans="1:92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  <c r="CG31" s="494"/>
      <c r="CH31" s="494"/>
      <c r="CI31" s="494"/>
      <c r="CJ31" s="494"/>
      <c r="CK31" s="494"/>
      <c r="CL31" s="494"/>
      <c r="CM31" s="494"/>
      <c r="CN31" s="494"/>
    </row>
    <row r="32" spans="1:92" x14ac:dyDescent="0.2">
      <c r="A32" s="1362" t="s">
        <v>26</v>
      </c>
      <c r="B32" s="1355"/>
      <c r="C32" s="1182" t="s">
        <v>4</v>
      </c>
      <c r="D32" s="1370" t="s">
        <v>5</v>
      </c>
      <c r="E32" s="1371"/>
      <c r="F32" s="1371"/>
      <c r="G32" s="1371"/>
      <c r="H32" s="1371"/>
      <c r="I32" s="1371"/>
      <c r="J32" s="1371"/>
      <c r="K32" s="1371"/>
      <c r="L32" s="1372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  <c r="CG32" s="494"/>
      <c r="CH32" s="494"/>
      <c r="CI32" s="494"/>
      <c r="CJ32" s="494"/>
      <c r="CK32" s="494"/>
      <c r="CL32" s="494"/>
      <c r="CM32" s="494"/>
      <c r="CN32" s="494"/>
    </row>
    <row r="33" spans="1:92" ht="21" x14ac:dyDescent="0.2">
      <c r="A33" s="1364"/>
      <c r="B33" s="1359"/>
      <c r="C33" s="1184"/>
      <c r="D33" s="516" t="s">
        <v>6</v>
      </c>
      <c r="E33" s="514" t="s">
        <v>7</v>
      </c>
      <c r="F33" s="514" t="s">
        <v>8</v>
      </c>
      <c r="G33" s="514" t="s">
        <v>9</v>
      </c>
      <c r="H33" s="514" t="s">
        <v>10</v>
      </c>
      <c r="I33" s="514" t="s">
        <v>11</v>
      </c>
      <c r="J33" s="514" t="s">
        <v>12</v>
      </c>
      <c r="K33" s="514" t="s">
        <v>13</v>
      </c>
      <c r="L33" s="51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  <c r="CG33" s="494"/>
      <c r="CH33" s="494"/>
      <c r="CI33" s="494"/>
      <c r="CJ33" s="494"/>
      <c r="CK33" s="494"/>
      <c r="CL33" s="494"/>
      <c r="CM33" s="494"/>
      <c r="CN33" s="494"/>
    </row>
    <row r="34" spans="1:92" x14ac:dyDescent="0.2">
      <c r="A34" s="1160" t="s">
        <v>27</v>
      </c>
      <c r="B34" s="1160"/>
      <c r="C34" s="42">
        <f t="shared" ref="C34:C44" si="1">SUM(D34:L34)</f>
        <v>0</v>
      </c>
      <c r="D34" s="42">
        <f t="shared" ref="D34:L34" si="2">SUM(D35:D43)</f>
        <v>0</v>
      </c>
      <c r="E34" s="42">
        <f t="shared" si="2"/>
        <v>0</v>
      </c>
      <c r="F34" s="42">
        <f t="shared" si="2"/>
        <v>0</v>
      </c>
      <c r="G34" s="42">
        <f t="shared" si="2"/>
        <v>0</v>
      </c>
      <c r="H34" s="42">
        <f t="shared" si="2"/>
        <v>0</v>
      </c>
      <c r="I34" s="42">
        <f t="shared" si="2"/>
        <v>0</v>
      </c>
      <c r="J34" s="42">
        <f t="shared" si="2"/>
        <v>0</v>
      </c>
      <c r="K34" s="42">
        <f t="shared" si="2"/>
        <v>0</v>
      </c>
      <c r="L34" s="42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  <c r="CG34" s="494"/>
      <c r="CH34" s="494"/>
      <c r="CI34" s="494"/>
      <c r="CJ34" s="494"/>
      <c r="CK34" s="494"/>
      <c r="CL34" s="494"/>
      <c r="CM34" s="494"/>
      <c r="CN34" s="494"/>
    </row>
    <row r="35" spans="1:92" x14ac:dyDescent="0.2">
      <c r="A35" s="1368" t="s">
        <v>203</v>
      </c>
      <c r="B35" s="1369"/>
      <c r="C35" s="43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CG35" s="494"/>
      <c r="CH35" s="494"/>
      <c r="CI35" s="494"/>
      <c r="CJ35" s="494"/>
      <c r="CK35" s="494"/>
      <c r="CL35" s="494"/>
      <c r="CM35" s="494"/>
      <c r="CN35" s="494"/>
    </row>
    <row r="36" spans="1:92" x14ac:dyDescent="0.2">
      <c r="A36" s="1373" t="s">
        <v>204</v>
      </c>
      <c r="B36" s="1374"/>
      <c r="C36" s="44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521"/>
      <c r="O36" s="521"/>
      <c r="P36" s="521"/>
      <c r="Q36" s="521"/>
      <c r="R36" s="521"/>
      <c r="S36" s="521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CG36" s="494"/>
      <c r="CH36" s="494"/>
      <c r="CI36" s="494"/>
      <c r="CJ36" s="494"/>
      <c r="CK36" s="494"/>
      <c r="CL36" s="494"/>
      <c r="CM36" s="494"/>
      <c r="CN36" s="494"/>
    </row>
    <row r="37" spans="1:92" x14ac:dyDescent="0.2">
      <c r="A37" s="1375" t="s">
        <v>28</v>
      </c>
      <c r="B37" s="45" t="s">
        <v>205</v>
      </c>
      <c r="C37" s="43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CG37" s="494"/>
      <c r="CH37" s="494"/>
      <c r="CI37" s="494"/>
      <c r="CJ37" s="494"/>
      <c r="CK37" s="494"/>
      <c r="CL37" s="494"/>
      <c r="CM37" s="494"/>
      <c r="CN37" s="494"/>
    </row>
    <row r="38" spans="1:92" x14ac:dyDescent="0.2">
      <c r="A38" s="1376"/>
      <c r="B38" s="46" t="s">
        <v>206</v>
      </c>
      <c r="C38" s="47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CG38" s="494"/>
      <c r="CH38" s="494"/>
      <c r="CI38" s="494"/>
      <c r="CJ38" s="494"/>
      <c r="CK38" s="494"/>
      <c r="CL38" s="494"/>
      <c r="CM38" s="494"/>
      <c r="CN38" s="494"/>
    </row>
    <row r="39" spans="1:92" x14ac:dyDescent="0.2">
      <c r="A39" s="1376"/>
      <c r="B39" s="46" t="s">
        <v>207</v>
      </c>
      <c r="C39" s="47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  <c r="CG39" s="494"/>
      <c r="CH39" s="494"/>
      <c r="CI39" s="494"/>
      <c r="CJ39" s="494"/>
      <c r="CK39" s="494"/>
      <c r="CL39" s="494"/>
      <c r="CM39" s="494"/>
      <c r="CN39" s="494"/>
    </row>
    <row r="40" spans="1:92" x14ac:dyDescent="0.2">
      <c r="A40" s="1376"/>
      <c r="B40" s="46" t="s">
        <v>208</v>
      </c>
      <c r="C40" s="47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  <c r="CG40" s="494"/>
      <c r="CH40" s="494"/>
      <c r="CI40" s="494"/>
      <c r="CJ40" s="494"/>
      <c r="CK40" s="494"/>
      <c r="CL40" s="494"/>
      <c r="CM40" s="494"/>
      <c r="CN40" s="494"/>
    </row>
    <row r="41" spans="1:92" x14ac:dyDescent="0.2">
      <c r="A41" s="1377"/>
      <c r="B41" s="48" t="s">
        <v>209</v>
      </c>
      <c r="C41" s="44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  <c r="CG41" s="494"/>
      <c r="CH41" s="494"/>
      <c r="CI41" s="494"/>
      <c r="CJ41" s="494"/>
      <c r="CK41" s="494"/>
      <c r="CL41" s="494"/>
      <c r="CM41" s="494"/>
      <c r="CN41" s="494"/>
    </row>
    <row r="42" spans="1:92" x14ac:dyDescent="0.2">
      <c r="A42" s="1378" t="s">
        <v>29</v>
      </c>
      <c r="B42" s="49" t="s">
        <v>210</v>
      </c>
      <c r="C42" s="5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CG42" s="494"/>
      <c r="CH42" s="494"/>
      <c r="CI42" s="494"/>
      <c r="CJ42" s="494"/>
      <c r="CK42" s="494"/>
      <c r="CL42" s="494"/>
      <c r="CM42" s="494"/>
      <c r="CN42" s="494"/>
    </row>
    <row r="43" spans="1:92" ht="15" thickBot="1" x14ac:dyDescent="0.25">
      <c r="A43" s="1379"/>
      <c r="B43" s="52" t="s">
        <v>211</v>
      </c>
      <c r="C43" s="53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CG43" s="494"/>
      <c r="CH43" s="494"/>
      <c r="CI43" s="494"/>
      <c r="CJ43" s="494"/>
      <c r="CK43" s="494"/>
      <c r="CL43" s="494"/>
      <c r="CM43" s="494"/>
      <c r="CN43" s="494"/>
    </row>
    <row r="44" spans="1:92" ht="15" thickTop="1" x14ac:dyDescent="0.2">
      <c r="A44" s="1278" t="s">
        <v>212</v>
      </c>
      <c r="B44" s="1279"/>
      <c r="C44" s="54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CG44" s="494"/>
      <c r="CH44" s="494"/>
      <c r="CI44" s="494"/>
      <c r="CJ44" s="494"/>
      <c r="CK44" s="494"/>
      <c r="CL44" s="494"/>
      <c r="CM44" s="494"/>
      <c r="CN44" s="494"/>
    </row>
    <row r="45" spans="1:92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  <c r="CG45" s="494"/>
      <c r="CH45" s="494"/>
      <c r="CI45" s="494"/>
      <c r="CJ45" s="494"/>
      <c r="CK45" s="494"/>
      <c r="CL45" s="494"/>
      <c r="CM45" s="494"/>
      <c r="CN45" s="494"/>
    </row>
    <row r="46" spans="1:92" x14ac:dyDescent="0.2">
      <c r="A46" s="505" t="s">
        <v>32</v>
      </c>
      <c r="B46" s="516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  <c r="CG46" s="494"/>
      <c r="CH46" s="494"/>
      <c r="CI46" s="494"/>
      <c r="CJ46" s="494"/>
      <c r="CK46" s="494"/>
      <c r="CL46" s="494"/>
      <c r="CM46" s="494"/>
      <c r="CN46" s="494"/>
    </row>
    <row r="47" spans="1:92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  <c r="CG47" s="494"/>
      <c r="CH47" s="494"/>
      <c r="CI47" s="494"/>
      <c r="CJ47" s="494"/>
      <c r="CK47" s="494"/>
      <c r="CL47" s="494"/>
      <c r="CM47" s="494"/>
      <c r="CN47" s="494"/>
    </row>
    <row r="48" spans="1:92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  <c r="CG48" s="494"/>
      <c r="CH48" s="494"/>
      <c r="CI48" s="494"/>
      <c r="CJ48" s="494"/>
      <c r="CK48" s="494"/>
      <c r="CL48" s="494"/>
      <c r="CM48" s="494"/>
      <c r="CN48" s="494"/>
    </row>
    <row r="49" spans="1:92" x14ac:dyDescent="0.2">
      <c r="A49" s="1190" t="s">
        <v>36</v>
      </c>
      <c r="B49" s="1191"/>
      <c r="C49" s="516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  <c r="CG49" s="494"/>
      <c r="CH49" s="494"/>
      <c r="CI49" s="494"/>
      <c r="CJ49" s="494"/>
      <c r="CK49" s="494"/>
      <c r="CL49" s="494"/>
      <c r="CM49" s="494"/>
      <c r="CN49" s="494"/>
    </row>
    <row r="50" spans="1:92" x14ac:dyDescent="0.2">
      <c r="A50" s="1272" t="s">
        <v>39</v>
      </c>
      <c r="B50" s="1273"/>
      <c r="C50" s="42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CA50" s="227" t="str">
        <f>IF(AND(([4]A01!$C18+[4]A01!$C19+[4]A01!$C20+[4]A01!$C21+[4]A01!$F31+[4]A01!$F32+[4]A01!$F33)&lt;&gt;0,D50=0,E50=""),"Observacion : En A01 existen contoles no ingresados, Revisar","")</f>
        <v/>
      </c>
      <c r="CG50" s="494"/>
      <c r="CH50" s="494"/>
      <c r="CI50" s="494"/>
      <c r="CJ50" s="494"/>
      <c r="CK50" s="494"/>
      <c r="CL50" s="494"/>
      <c r="CM50" s="494"/>
      <c r="CN50" s="494"/>
    </row>
    <row r="51" spans="1:92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  <c r="CG51" s="494"/>
      <c r="CH51" s="494"/>
      <c r="CI51" s="494"/>
      <c r="CJ51" s="494"/>
      <c r="CK51" s="494"/>
      <c r="CL51" s="494"/>
      <c r="CM51" s="494"/>
      <c r="CN51" s="494"/>
    </row>
    <row r="52" spans="1:92" ht="14.25" customHeight="1" x14ac:dyDescent="0.2">
      <c r="A52" s="1270" t="s">
        <v>40</v>
      </c>
      <c r="B52" s="1167"/>
      <c r="C52" s="1146" t="s">
        <v>41</v>
      </c>
      <c r="D52" s="1147"/>
      <c r="E52" s="1148"/>
      <c r="F52" s="1170" t="s">
        <v>34</v>
      </c>
      <c r="G52" s="1170"/>
      <c r="H52" s="1170"/>
      <c r="I52" s="1170"/>
      <c r="J52" s="1170"/>
      <c r="K52" s="1170"/>
      <c r="L52" s="1170"/>
      <c r="M52" s="1170"/>
      <c r="N52" s="1170"/>
      <c r="O52" s="1170"/>
      <c r="P52" s="1170"/>
      <c r="Q52" s="1155"/>
      <c r="R52" s="1281" t="s">
        <v>214</v>
      </c>
      <c r="S52" s="1282"/>
      <c r="T52" s="1282"/>
      <c r="U52" s="1282"/>
      <c r="V52" s="128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  <c r="CG52" s="494"/>
      <c r="CH52" s="494"/>
      <c r="CI52" s="494"/>
      <c r="CJ52" s="494"/>
      <c r="CK52" s="494"/>
      <c r="CL52" s="494"/>
      <c r="CM52" s="494"/>
      <c r="CN52" s="494"/>
    </row>
    <row r="53" spans="1:92" ht="22.5" customHeight="1" x14ac:dyDescent="0.2">
      <c r="A53" s="1280"/>
      <c r="B53" s="1168"/>
      <c r="C53" s="1149"/>
      <c r="D53" s="1150"/>
      <c r="E53" s="1151"/>
      <c r="F53" s="1154" t="s">
        <v>42</v>
      </c>
      <c r="G53" s="1155"/>
      <c r="H53" s="1154" t="s">
        <v>43</v>
      </c>
      <c r="I53" s="1155"/>
      <c r="J53" s="1154" t="s">
        <v>44</v>
      </c>
      <c r="K53" s="1155"/>
      <c r="L53" s="1154" t="s">
        <v>45</v>
      </c>
      <c r="M53" s="1155"/>
      <c r="N53" s="1154" t="s">
        <v>46</v>
      </c>
      <c r="O53" s="1155"/>
      <c r="P53" s="1154" t="s">
        <v>47</v>
      </c>
      <c r="Q53" s="1155"/>
      <c r="R53" s="1154" t="s">
        <v>53</v>
      </c>
      <c r="S53" s="1155"/>
      <c r="T53" s="1164" t="s">
        <v>215</v>
      </c>
      <c r="U53" s="1154" t="s">
        <v>54</v>
      </c>
      <c r="V53" s="1155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  <c r="CG53" s="494"/>
      <c r="CH53" s="494"/>
      <c r="CI53" s="494"/>
      <c r="CJ53" s="494"/>
      <c r="CK53" s="494"/>
      <c r="CL53" s="494"/>
      <c r="CM53" s="494"/>
      <c r="CN53" s="494"/>
    </row>
    <row r="54" spans="1:92" ht="31.5" x14ac:dyDescent="0.2">
      <c r="A54" s="1152"/>
      <c r="B54" s="1169"/>
      <c r="C54" s="511" t="s">
        <v>149</v>
      </c>
      <c r="D54" s="522" t="s">
        <v>30</v>
      </c>
      <c r="E54" s="504" t="s">
        <v>48</v>
      </c>
      <c r="F54" s="278" t="s">
        <v>30</v>
      </c>
      <c r="G54" s="501" t="s">
        <v>48</v>
      </c>
      <c r="H54" s="278" t="s">
        <v>30</v>
      </c>
      <c r="I54" s="501" t="s">
        <v>48</v>
      </c>
      <c r="J54" s="278" t="s">
        <v>30</v>
      </c>
      <c r="K54" s="501" t="s">
        <v>48</v>
      </c>
      <c r="L54" s="278" t="s">
        <v>30</v>
      </c>
      <c r="M54" s="501" t="s">
        <v>48</v>
      </c>
      <c r="N54" s="278" t="s">
        <v>30</v>
      </c>
      <c r="O54" s="501" t="s">
        <v>48</v>
      </c>
      <c r="P54" s="278" t="s">
        <v>30</v>
      </c>
      <c r="Q54" s="501" t="s">
        <v>48</v>
      </c>
      <c r="R54" s="522" t="s">
        <v>216</v>
      </c>
      <c r="S54" s="522" t="s">
        <v>217</v>
      </c>
      <c r="T54" s="1166"/>
      <c r="U54" s="500" t="s">
        <v>218</v>
      </c>
      <c r="V54" s="522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  <c r="CG54" s="494"/>
      <c r="CH54" s="494"/>
      <c r="CI54" s="494"/>
      <c r="CJ54" s="494"/>
      <c r="CK54" s="494"/>
      <c r="CL54" s="494"/>
      <c r="CM54" s="494"/>
      <c r="CN54" s="494"/>
    </row>
    <row r="55" spans="1:92" x14ac:dyDescent="0.2">
      <c r="A55" s="1366" t="s">
        <v>49</v>
      </c>
      <c r="B55" s="1367"/>
      <c r="C55" s="43">
        <f>SUM(D55:E55)</f>
        <v>0</v>
      </c>
      <c r="D55" s="43">
        <f t="shared" ref="D55:E59" si="3">SUM(F55+H55+J55+L55+N55+P55)</f>
        <v>0</v>
      </c>
      <c r="E55" s="43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  <c r="CG55" s="494"/>
      <c r="CH55" s="494"/>
      <c r="CI55" s="494"/>
      <c r="CJ55" s="494"/>
      <c r="CK55" s="494"/>
      <c r="CL55" s="494"/>
      <c r="CM55" s="494"/>
      <c r="CN55" s="494"/>
    </row>
    <row r="56" spans="1:92" x14ac:dyDescent="0.2">
      <c r="A56" s="1289" t="s">
        <v>50</v>
      </c>
      <c r="B56" s="1291"/>
      <c r="C56" s="47">
        <f>SUM(D56:E56)</f>
        <v>0</v>
      </c>
      <c r="D56" s="47">
        <f t="shared" si="3"/>
        <v>0</v>
      </c>
      <c r="E56" s="47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  <c r="CG56" s="494"/>
      <c r="CH56" s="494"/>
      <c r="CI56" s="494"/>
      <c r="CJ56" s="494"/>
      <c r="CK56" s="494"/>
      <c r="CL56" s="494"/>
      <c r="CM56" s="494"/>
      <c r="CN56" s="494"/>
    </row>
    <row r="57" spans="1:92" x14ac:dyDescent="0.2">
      <c r="A57" s="1289" t="s">
        <v>51</v>
      </c>
      <c r="B57" s="1291"/>
      <c r="C57" s="47">
        <f>SUM(D57:E57)</f>
        <v>0</v>
      </c>
      <c r="D57" s="47">
        <f t="shared" si="3"/>
        <v>0</v>
      </c>
      <c r="E57" s="47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  <c r="CG57" s="494"/>
      <c r="CH57" s="494"/>
      <c r="CI57" s="494"/>
      <c r="CJ57" s="494"/>
      <c r="CK57" s="494"/>
      <c r="CL57" s="494"/>
      <c r="CM57" s="494"/>
      <c r="CN57" s="494"/>
    </row>
    <row r="58" spans="1:92" ht="15" customHeight="1" x14ac:dyDescent="0.2">
      <c r="A58" s="1210" t="s">
        <v>220</v>
      </c>
      <c r="B58" s="1211"/>
      <c r="C58" s="530">
        <f>SUM(D58:E58)</f>
        <v>0</v>
      </c>
      <c r="D58" s="530">
        <f t="shared" si="3"/>
        <v>0</v>
      </c>
      <c r="E58" s="53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  <c r="CG58" s="494"/>
      <c r="CH58" s="494"/>
      <c r="CI58" s="494"/>
      <c r="CJ58" s="494"/>
      <c r="CK58" s="494"/>
      <c r="CL58" s="494"/>
      <c r="CM58" s="494"/>
      <c r="CN58" s="494"/>
    </row>
    <row r="59" spans="1:92" x14ac:dyDescent="0.2">
      <c r="A59" s="1360" t="s">
        <v>52</v>
      </c>
      <c r="B59" s="1361"/>
      <c r="C59" s="85">
        <f>SUM(D59:E59)</f>
        <v>0</v>
      </c>
      <c r="D59" s="85">
        <f t="shared" si="3"/>
        <v>0</v>
      </c>
      <c r="E59" s="85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  <c r="CG59" s="494"/>
      <c r="CH59" s="494"/>
      <c r="CI59" s="494"/>
      <c r="CJ59" s="494"/>
      <c r="CK59" s="494"/>
      <c r="CL59" s="494"/>
      <c r="CM59" s="494"/>
      <c r="CN59" s="494"/>
    </row>
    <row r="60" spans="1:92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  <c r="CG60" s="494"/>
      <c r="CH60" s="494"/>
      <c r="CI60" s="494"/>
      <c r="CJ60" s="494"/>
      <c r="CK60" s="494"/>
      <c r="CL60" s="494"/>
      <c r="CM60" s="494"/>
      <c r="CN60" s="494"/>
    </row>
    <row r="61" spans="1:92" ht="15" customHeight="1" x14ac:dyDescent="0.2">
      <c r="A61" s="1362" t="s">
        <v>222</v>
      </c>
      <c r="B61" s="1355"/>
      <c r="C61" s="1329" t="s">
        <v>33</v>
      </c>
      <c r="D61" s="1330"/>
      <c r="E61" s="1331"/>
      <c r="F61" s="1154" t="s">
        <v>223</v>
      </c>
      <c r="G61" s="1170"/>
      <c r="H61" s="1170"/>
      <c r="I61" s="1170"/>
      <c r="J61" s="1170"/>
      <c r="K61" s="1170"/>
      <c r="L61" s="1170"/>
      <c r="M61" s="1170"/>
      <c r="N61" s="1170"/>
      <c r="O61" s="1170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  <c r="CG61" s="494"/>
      <c r="CH61" s="494"/>
      <c r="CI61" s="494"/>
      <c r="CJ61" s="494"/>
      <c r="CK61" s="494"/>
      <c r="CL61" s="494"/>
      <c r="CM61" s="494"/>
      <c r="CN61" s="494"/>
    </row>
    <row r="62" spans="1:92" x14ac:dyDescent="0.2">
      <c r="A62" s="1363"/>
      <c r="B62" s="1356"/>
      <c r="C62" s="1275"/>
      <c r="D62" s="1365"/>
      <c r="E62" s="1276"/>
      <c r="F62" s="1171" t="s">
        <v>224</v>
      </c>
      <c r="G62" s="1172"/>
      <c r="H62" s="1171" t="s">
        <v>225</v>
      </c>
      <c r="I62" s="1172"/>
      <c r="J62" s="1171" t="s">
        <v>226</v>
      </c>
      <c r="K62" s="1172"/>
      <c r="L62" s="1171" t="s">
        <v>227</v>
      </c>
      <c r="M62" s="1172"/>
      <c r="N62" s="1190" t="s">
        <v>8</v>
      </c>
      <c r="O62" s="1191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  <c r="CG62" s="494"/>
      <c r="CH62" s="494"/>
      <c r="CI62" s="494"/>
      <c r="CJ62" s="494"/>
      <c r="CK62" s="494"/>
      <c r="CL62" s="494"/>
      <c r="CM62" s="494"/>
      <c r="CN62" s="494"/>
    </row>
    <row r="63" spans="1:92" x14ac:dyDescent="0.2">
      <c r="A63" s="1364"/>
      <c r="B63" s="1359"/>
      <c r="C63" s="507" t="s">
        <v>149</v>
      </c>
      <c r="D63" s="522" t="s">
        <v>30</v>
      </c>
      <c r="E63" s="522" t="s">
        <v>48</v>
      </c>
      <c r="F63" s="522" t="s">
        <v>30</v>
      </c>
      <c r="G63" s="522" t="s">
        <v>48</v>
      </c>
      <c r="H63" s="522" t="s">
        <v>30</v>
      </c>
      <c r="I63" s="522" t="s">
        <v>48</v>
      </c>
      <c r="J63" s="522" t="s">
        <v>30</v>
      </c>
      <c r="K63" s="522" t="s">
        <v>48</v>
      </c>
      <c r="L63" s="522" t="s">
        <v>30</v>
      </c>
      <c r="M63" s="522" t="s">
        <v>48</v>
      </c>
      <c r="N63" s="522" t="s">
        <v>30</v>
      </c>
      <c r="O63" s="522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  <c r="CG63" s="494"/>
      <c r="CH63" s="494"/>
      <c r="CI63" s="494"/>
      <c r="CJ63" s="494"/>
      <c r="CK63" s="494"/>
      <c r="CL63" s="494"/>
      <c r="CM63" s="494"/>
      <c r="CN63" s="494"/>
    </row>
    <row r="64" spans="1:92" ht="15" customHeight="1" x14ac:dyDescent="0.2">
      <c r="A64" s="1154" t="s">
        <v>34</v>
      </c>
      <c r="B64" s="1155"/>
      <c r="C64" s="531">
        <f>SUM(D64:E64)</f>
        <v>0</v>
      </c>
      <c r="D64" s="532">
        <f>SUM(F64+H64+J64+L64+N64)</f>
        <v>0</v>
      </c>
      <c r="E64" s="533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  <c r="CG64" s="494"/>
      <c r="CH64" s="494"/>
      <c r="CI64" s="494"/>
      <c r="CJ64" s="494"/>
      <c r="CK64" s="494"/>
      <c r="CL64" s="494"/>
      <c r="CM64" s="494"/>
      <c r="CN64" s="494"/>
    </row>
    <row r="65" spans="1:92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  <c r="CG65" s="494"/>
      <c r="CH65" s="494"/>
      <c r="CI65" s="494"/>
      <c r="CJ65" s="494"/>
      <c r="CK65" s="494"/>
      <c r="CL65" s="494"/>
      <c r="CM65" s="494"/>
      <c r="CN65" s="494"/>
    </row>
    <row r="66" spans="1:92" ht="14.25" customHeight="1" x14ac:dyDescent="0.2">
      <c r="A66" s="1146" t="s">
        <v>32</v>
      </c>
      <c r="B66" s="1148"/>
      <c r="C66" s="1146" t="s">
        <v>33</v>
      </c>
      <c r="D66" s="1147"/>
      <c r="E66" s="1148"/>
      <c r="F66" s="1176" t="s">
        <v>34</v>
      </c>
      <c r="G66" s="1177"/>
      <c r="H66" s="1177"/>
      <c r="I66" s="1177"/>
      <c r="J66" s="1177"/>
      <c r="K66" s="1177"/>
      <c r="L66" s="1177"/>
      <c r="M66" s="1177"/>
      <c r="N66" s="1177"/>
      <c r="O66" s="1177"/>
      <c r="P66" s="1177"/>
      <c r="Q66" s="1177"/>
      <c r="R66" s="1177"/>
      <c r="S66" s="1177"/>
      <c r="T66" s="1177"/>
      <c r="U66" s="1177"/>
      <c r="V66" s="1177"/>
      <c r="W66" s="1177"/>
      <c r="X66" s="1177"/>
      <c r="Y66" s="1177"/>
      <c r="Z66" s="1177"/>
      <c r="AA66" s="1177"/>
      <c r="AB66" s="1177"/>
      <c r="AC66" s="1177"/>
      <c r="AD66" s="1177"/>
      <c r="AE66" s="1177"/>
      <c r="AF66" s="1177"/>
      <c r="AG66" s="1178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  <c r="CG66" s="494"/>
      <c r="CH66" s="494"/>
      <c r="CI66" s="494"/>
      <c r="CJ66" s="494"/>
      <c r="CK66" s="494"/>
      <c r="CL66" s="494"/>
      <c r="CM66" s="494"/>
      <c r="CN66" s="494"/>
    </row>
    <row r="67" spans="1:92" x14ac:dyDescent="0.2">
      <c r="A67" s="1158"/>
      <c r="B67" s="1159"/>
      <c r="C67" s="1158"/>
      <c r="D67" s="1274"/>
      <c r="E67" s="1159"/>
      <c r="F67" s="1160" t="s">
        <v>57</v>
      </c>
      <c r="G67" s="1160"/>
      <c r="H67" s="1160" t="s">
        <v>58</v>
      </c>
      <c r="I67" s="1160"/>
      <c r="J67" s="1160" t="s">
        <v>59</v>
      </c>
      <c r="K67" s="1160"/>
      <c r="L67" s="1160" t="s">
        <v>60</v>
      </c>
      <c r="M67" s="1160"/>
      <c r="N67" s="1160" t="s">
        <v>61</v>
      </c>
      <c r="O67" s="1160"/>
      <c r="P67" s="1160" t="s">
        <v>62</v>
      </c>
      <c r="Q67" s="1160"/>
      <c r="R67" s="1160" t="s">
        <v>63</v>
      </c>
      <c r="S67" s="1160"/>
      <c r="T67" s="1160" t="s">
        <v>64</v>
      </c>
      <c r="U67" s="1160"/>
      <c r="V67" s="1160" t="s">
        <v>65</v>
      </c>
      <c r="W67" s="1160"/>
      <c r="X67" s="1160" t="s">
        <v>66</v>
      </c>
      <c r="Y67" s="1160"/>
      <c r="Z67" s="1171" t="s">
        <v>67</v>
      </c>
      <c r="AA67" s="1172"/>
      <c r="AB67" s="1171" t="s">
        <v>68</v>
      </c>
      <c r="AC67" s="1172"/>
      <c r="AD67" s="1171" t="s">
        <v>69</v>
      </c>
      <c r="AE67" s="1172"/>
      <c r="AF67" s="1171" t="s">
        <v>70</v>
      </c>
      <c r="AG67" s="1172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  <c r="CG67" s="494"/>
      <c r="CH67" s="494"/>
      <c r="CI67" s="494"/>
      <c r="CJ67" s="494"/>
      <c r="CK67" s="494"/>
      <c r="CL67" s="494"/>
      <c r="CM67" s="494"/>
      <c r="CN67" s="494"/>
    </row>
    <row r="68" spans="1:92" x14ac:dyDescent="0.2">
      <c r="A68" s="1275"/>
      <c r="B68" s="1276"/>
      <c r="C68" s="516" t="s">
        <v>149</v>
      </c>
      <c r="D68" s="516" t="s">
        <v>30</v>
      </c>
      <c r="E68" s="509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  <c r="CG68" s="494"/>
      <c r="CH68" s="494"/>
      <c r="CI68" s="494"/>
      <c r="CJ68" s="494"/>
      <c r="CK68" s="494"/>
      <c r="CL68" s="494"/>
      <c r="CM68" s="494"/>
      <c r="CN68" s="494"/>
    </row>
    <row r="69" spans="1:92" x14ac:dyDescent="0.2">
      <c r="A69" s="1272" t="s">
        <v>71</v>
      </c>
      <c r="B69" s="1273"/>
      <c r="C69" s="42">
        <f t="shared" ref="C69:C74" si="4">SUM(D69:E69)</f>
        <v>0</v>
      </c>
      <c r="D69" s="42">
        <f t="shared" ref="D69:E74" si="5">SUM(F69+H69+J69+L69+N69+P69+R69+T69+V69+X69+Z69+AB69+AD69+AF69)</f>
        <v>0</v>
      </c>
      <c r="E69" s="79">
        <f t="shared" si="5"/>
        <v>0</v>
      </c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  <c r="CG69" s="494"/>
      <c r="CH69" s="494"/>
      <c r="CI69" s="494"/>
      <c r="CJ69" s="494"/>
      <c r="CK69" s="494"/>
      <c r="CL69" s="494"/>
      <c r="CM69" s="494"/>
      <c r="CN69" s="494"/>
    </row>
    <row r="70" spans="1:92" x14ac:dyDescent="0.2">
      <c r="A70" s="1147" t="s">
        <v>72</v>
      </c>
      <c r="B70" s="517" t="s">
        <v>73</v>
      </c>
      <c r="C70" s="43">
        <f t="shared" si="4"/>
        <v>0</v>
      </c>
      <c r="D70" s="43">
        <f t="shared" si="5"/>
        <v>0</v>
      </c>
      <c r="E70" s="43">
        <f t="shared" si="5"/>
        <v>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  <c r="CG70" s="494"/>
      <c r="CH70" s="494"/>
      <c r="CI70" s="494"/>
      <c r="CJ70" s="494"/>
      <c r="CK70" s="494"/>
      <c r="CL70" s="494"/>
      <c r="CM70" s="494"/>
      <c r="CN70" s="494"/>
    </row>
    <row r="71" spans="1:92" x14ac:dyDescent="0.2">
      <c r="A71" s="1274"/>
      <c r="B71" s="519" t="s">
        <v>74</v>
      </c>
      <c r="C71" s="47">
        <f t="shared" si="4"/>
        <v>9</v>
      </c>
      <c r="D71" s="47">
        <f t="shared" si="5"/>
        <v>3</v>
      </c>
      <c r="E71" s="47">
        <f t="shared" si="5"/>
        <v>6</v>
      </c>
      <c r="F71" s="24"/>
      <c r="G71" s="24">
        <v>1</v>
      </c>
      <c r="H71" s="24"/>
      <c r="I71" s="24"/>
      <c r="J71" s="24"/>
      <c r="K71" s="24"/>
      <c r="L71" s="24"/>
      <c r="M71" s="24">
        <v>1</v>
      </c>
      <c r="N71" s="24"/>
      <c r="O71" s="24"/>
      <c r="P71" s="24"/>
      <c r="Q71" s="24"/>
      <c r="R71" s="24"/>
      <c r="S71" s="24">
        <v>1</v>
      </c>
      <c r="T71" s="24"/>
      <c r="U71" s="24">
        <v>1</v>
      </c>
      <c r="V71" s="24">
        <v>1</v>
      </c>
      <c r="W71" s="24">
        <v>1</v>
      </c>
      <c r="X71" s="24">
        <v>1</v>
      </c>
      <c r="Y71" s="24"/>
      <c r="Z71" s="24">
        <v>1</v>
      </c>
      <c r="AA71" s="24">
        <v>1</v>
      </c>
      <c r="AB71" s="24"/>
      <c r="AC71" s="24"/>
      <c r="AD71" s="24"/>
      <c r="AE71" s="24"/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  <c r="CG71" s="494"/>
      <c r="CH71" s="494"/>
      <c r="CI71" s="494"/>
      <c r="CJ71" s="494"/>
      <c r="CK71" s="494"/>
      <c r="CL71" s="494"/>
      <c r="CM71" s="494"/>
      <c r="CN71" s="494"/>
    </row>
    <row r="72" spans="1:92" x14ac:dyDescent="0.2">
      <c r="A72" s="1274"/>
      <c r="B72" s="519" t="s">
        <v>228</v>
      </c>
      <c r="C72" s="47">
        <f t="shared" si="4"/>
        <v>0</v>
      </c>
      <c r="D72" s="47">
        <f t="shared" si="5"/>
        <v>0</v>
      </c>
      <c r="E72" s="47">
        <f t="shared" si="5"/>
        <v>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  <c r="CG72" s="494"/>
      <c r="CH72" s="494"/>
      <c r="CI72" s="494"/>
      <c r="CJ72" s="494"/>
      <c r="CK72" s="494"/>
      <c r="CL72" s="494"/>
      <c r="CM72" s="494"/>
      <c r="CN72" s="494"/>
    </row>
    <row r="73" spans="1:92" ht="26.25" customHeight="1" x14ac:dyDescent="0.2">
      <c r="A73" s="1274"/>
      <c r="B73" s="80" t="s">
        <v>229</v>
      </c>
      <c r="C73" s="47">
        <f t="shared" si="4"/>
        <v>0</v>
      </c>
      <c r="D73" s="47">
        <f t="shared" si="5"/>
        <v>0</v>
      </c>
      <c r="E73" s="47">
        <f t="shared" si="5"/>
        <v>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  <c r="CG73" s="494"/>
      <c r="CH73" s="494"/>
      <c r="CI73" s="494"/>
      <c r="CJ73" s="494"/>
      <c r="CK73" s="494"/>
      <c r="CL73" s="494"/>
      <c r="CM73" s="494"/>
      <c r="CN73" s="494"/>
    </row>
    <row r="74" spans="1:92" x14ac:dyDescent="0.2">
      <c r="A74" s="1150"/>
      <c r="B74" s="525" t="s">
        <v>75</v>
      </c>
      <c r="C74" s="44">
        <f t="shared" si="4"/>
        <v>0</v>
      </c>
      <c r="D74" s="44">
        <f t="shared" si="5"/>
        <v>0</v>
      </c>
      <c r="E74" s="44">
        <f t="shared" si="5"/>
        <v>0</v>
      </c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  <c r="CG74" s="494"/>
      <c r="CH74" s="494"/>
      <c r="CI74" s="494"/>
      <c r="CJ74" s="494"/>
      <c r="CK74" s="494"/>
      <c r="CL74" s="494"/>
      <c r="CM74" s="494"/>
      <c r="CN74" s="494"/>
    </row>
    <row r="75" spans="1:92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  <c r="CG75" s="494"/>
      <c r="CH75" s="494"/>
      <c r="CI75" s="494"/>
      <c r="CJ75" s="494"/>
      <c r="CK75" s="494"/>
      <c r="CL75" s="494"/>
      <c r="CM75" s="494"/>
      <c r="CN75" s="494"/>
    </row>
    <row r="76" spans="1:92" ht="14.25" customHeight="1" x14ac:dyDescent="0.2">
      <c r="A76" s="1146" t="s">
        <v>32</v>
      </c>
      <c r="B76" s="1148"/>
      <c r="C76" s="1185" t="s">
        <v>33</v>
      </c>
      <c r="D76" s="1185"/>
      <c r="E76" s="1185"/>
      <c r="F76" s="1277" t="s">
        <v>77</v>
      </c>
      <c r="G76" s="1277"/>
      <c r="H76" s="1277"/>
      <c r="I76" s="1277"/>
      <c r="J76" s="1277"/>
      <c r="K76" s="1277"/>
      <c r="L76" s="1277"/>
      <c r="M76" s="1277"/>
      <c r="N76" s="1277"/>
      <c r="O76" s="1277"/>
      <c r="P76" s="1277"/>
      <c r="Q76" s="1277"/>
      <c r="R76" s="1277"/>
      <c r="S76" s="1277"/>
      <c r="T76" s="1277"/>
      <c r="U76" s="1277"/>
      <c r="V76" s="1277"/>
      <c r="W76" s="1277"/>
      <c r="X76" s="1277"/>
      <c r="Y76" s="1277"/>
      <c r="Z76" s="1277"/>
      <c r="AA76" s="1277"/>
      <c r="AB76" s="1277"/>
      <c r="AC76" s="1277"/>
      <c r="AD76" s="1277"/>
      <c r="AE76" s="1277"/>
      <c r="AF76" s="1277"/>
      <c r="AG76" s="1277"/>
      <c r="AH76" s="1271" t="s">
        <v>230</v>
      </c>
      <c r="AI76" s="1271"/>
      <c r="AJ76" s="1271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  <c r="CG76" s="494"/>
      <c r="CH76" s="494"/>
      <c r="CI76" s="494"/>
      <c r="CJ76" s="494"/>
      <c r="CK76" s="494"/>
      <c r="CL76" s="494"/>
      <c r="CM76" s="494"/>
      <c r="CN76" s="494"/>
    </row>
    <row r="77" spans="1:92" ht="14.25" customHeight="1" x14ac:dyDescent="0.2">
      <c r="A77" s="1158"/>
      <c r="B77" s="1159"/>
      <c r="C77" s="1186"/>
      <c r="D77" s="1186"/>
      <c r="E77" s="1186"/>
      <c r="F77" s="1160" t="s">
        <v>57</v>
      </c>
      <c r="G77" s="1160"/>
      <c r="H77" s="1160" t="s">
        <v>58</v>
      </c>
      <c r="I77" s="1160"/>
      <c r="J77" s="1243" t="s">
        <v>59</v>
      </c>
      <c r="K77" s="1243"/>
      <c r="L77" s="1243" t="s">
        <v>60</v>
      </c>
      <c r="M77" s="1243"/>
      <c r="N77" s="1243" t="s">
        <v>61</v>
      </c>
      <c r="O77" s="1243"/>
      <c r="P77" s="1243" t="s">
        <v>62</v>
      </c>
      <c r="Q77" s="1243"/>
      <c r="R77" s="1160" t="s">
        <v>63</v>
      </c>
      <c r="S77" s="1160"/>
      <c r="T77" s="1243" t="s">
        <v>64</v>
      </c>
      <c r="U77" s="1243"/>
      <c r="V77" s="1243" t="s">
        <v>65</v>
      </c>
      <c r="W77" s="1243"/>
      <c r="X77" s="1243" t="s">
        <v>66</v>
      </c>
      <c r="Y77" s="1243"/>
      <c r="Z77" s="1243" t="s">
        <v>67</v>
      </c>
      <c r="AA77" s="1243"/>
      <c r="AB77" s="1243" t="s">
        <v>68</v>
      </c>
      <c r="AC77" s="1243"/>
      <c r="AD77" s="1243" t="s">
        <v>69</v>
      </c>
      <c r="AE77" s="1243"/>
      <c r="AF77" s="1243" t="s">
        <v>70</v>
      </c>
      <c r="AG77" s="1243"/>
      <c r="AH77" s="1182" t="s">
        <v>231</v>
      </c>
      <c r="AI77" s="1182" t="s">
        <v>232</v>
      </c>
      <c r="AJ77" s="1182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  <c r="CG77" s="494"/>
      <c r="CH77" s="494"/>
      <c r="CI77" s="494"/>
      <c r="CJ77" s="494"/>
      <c r="CK77" s="494"/>
      <c r="CL77" s="494"/>
      <c r="CM77" s="494"/>
      <c r="CN77" s="494"/>
    </row>
    <row r="78" spans="1:92" x14ac:dyDescent="0.2">
      <c r="A78" s="1275"/>
      <c r="B78" s="1276"/>
      <c r="C78" s="516" t="s">
        <v>149</v>
      </c>
      <c r="D78" s="516" t="s">
        <v>30</v>
      </c>
      <c r="E78" s="516" t="s">
        <v>48</v>
      </c>
      <c r="F78" s="506" t="s">
        <v>30</v>
      </c>
      <c r="G78" s="506" t="s">
        <v>48</v>
      </c>
      <c r="H78" s="506" t="s">
        <v>30</v>
      </c>
      <c r="I78" s="506" t="s">
        <v>48</v>
      </c>
      <c r="J78" s="506" t="s">
        <v>30</v>
      </c>
      <c r="K78" s="506" t="s">
        <v>48</v>
      </c>
      <c r="L78" s="506" t="s">
        <v>30</v>
      </c>
      <c r="M78" s="506" t="s">
        <v>48</v>
      </c>
      <c r="N78" s="506" t="s">
        <v>30</v>
      </c>
      <c r="O78" s="506" t="s">
        <v>48</v>
      </c>
      <c r="P78" s="506" t="s">
        <v>30</v>
      </c>
      <c r="Q78" s="506" t="s">
        <v>48</v>
      </c>
      <c r="R78" s="506" t="s">
        <v>30</v>
      </c>
      <c r="S78" s="506" t="s">
        <v>48</v>
      </c>
      <c r="T78" s="506" t="s">
        <v>30</v>
      </c>
      <c r="U78" s="506" t="s">
        <v>48</v>
      </c>
      <c r="V78" s="506" t="s">
        <v>30</v>
      </c>
      <c r="W78" s="506" t="s">
        <v>48</v>
      </c>
      <c r="X78" s="506" t="s">
        <v>30</v>
      </c>
      <c r="Y78" s="506" t="s">
        <v>48</v>
      </c>
      <c r="Z78" s="506" t="s">
        <v>30</v>
      </c>
      <c r="AA78" s="506" t="s">
        <v>48</v>
      </c>
      <c r="AB78" s="506" t="s">
        <v>30</v>
      </c>
      <c r="AC78" s="506" t="s">
        <v>48</v>
      </c>
      <c r="AD78" s="506" t="s">
        <v>30</v>
      </c>
      <c r="AE78" s="506" t="s">
        <v>48</v>
      </c>
      <c r="AF78" s="506" t="s">
        <v>30</v>
      </c>
      <c r="AG78" s="506" t="s">
        <v>48</v>
      </c>
      <c r="AH78" s="1184"/>
      <c r="AI78" s="1184"/>
      <c r="AJ78" s="1184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  <c r="CG78" s="494"/>
      <c r="CH78" s="494"/>
      <c r="CI78" s="494"/>
      <c r="CJ78" s="494"/>
      <c r="CK78" s="494"/>
      <c r="CL78" s="494"/>
      <c r="CM78" s="494"/>
      <c r="CN78" s="494"/>
    </row>
    <row r="79" spans="1:92" x14ac:dyDescent="0.2">
      <c r="A79" s="1272" t="s">
        <v>80</v>
      </c>
      <c r="B79" s="1273"/>
      <c r="C79" s="42">
        <f t="shared" ref="C79:C84" si="6">SUM(D79:E79)</f>
        <v>0</v>
      </c>
      <c r="D79" s="42">
        <f t="shared" ref="D79:E84" si="7">SUM(F79+H79+J79+L79+N79+P79+R79+T79+V79+X79+Z79+AB79+AD79+AF79)</f>
        <v>0</v>
      </c>
      <c r="E79" s="42">
        <f t="shared" si="7"/>
        <v>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CG79" s="494">
        <v>0</v>
      </c>
      <c r="CH79" s="494"/>
      <c r="CI79" s="494"/>
      <c r="CJ79" s="494"/>
      <c r="CK79" s="494"/>
      <c r="CL79" s="494"/>
      <c r="CM79" s="494"/>
      <c r="CN79" s="494"/>
    </row>
    <row r="80" spans="1:92" x14ac:dyDescent="0.2">
      <c r="A80" s="1147" t="s">
        <v>72</v>
      </c>
      <c r="B80" s="517" t="s">
        <v>73</v>
      </c>
      <c r="C80" s="43">
        <f t="shared" si="6"/>
        <v>0</v>
      </c>
      <c r="D80" s="43">
        <f t="shared" si="7"/>
        <v>0</v>
      </c>
      <c r="E80" s="43">
        <f t="shared" si="7"/>
        <v>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CG80" s="494">
        <v>0</v>
      </c>
      <c r="CH80" s="494"/>
      <c r="CI80" s="494"/>
      <c r="CJ80" s="494"/>
      <c r="CK80" s="494"/>
      <c r="CL80" s="494"/>
      <c r="CM80" s="494"/>
      <c r="CN80" s="494"/>
    </row>
    <row r="81" spans="1:92" x14ac:dyDescent="0.2">
      <c r="A81" s="1274"/>
      <c r="B81" s="519" t="s">
        <v>74</v>
      </c>
      <c r="C81" s="47">
        <f t="shared" si="6"/>
        <v>0</v>
      </c>
      <c r="D81" s="47">
        <f t="shared" si="7"/>
        <v>0</v>
      </c>
      <c r="E81" s="47">
        <f t="shared" si="7"/>
        <v>0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CG81" s="494">
        <v>0</v>
      </c>
      <c r="CH81" s="494"/>
      <c r="CI81" s="494"/>
      <c r="CJ81" s="494"/>
      <c r="CK81" s="494"/>
      <c r="CL81" s="494"/>
      <c r="CM81" s="494"/>
      <c r="CN81" s="494"/>
    </row>
    <row r="82" spans="1:92" x14ac:dyDescent="0.2">
      <c r="A82" s="1274"/>
      <c r="B82" s="519" t="s">
        <v>228</v>
      </c>
      <c r="C82" s="47">
        <f t="shared" si="6"/>
        <v>0</v>
      </c>
      <c r="D82" s="47">
        <f t="shared" si="7"/>
        <v>0</v>
      </c>
      <c r="E82" s="47">
        <f t="shared" si="7"/>
        <v>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CG82" s="494">
        <v>0</v>
      </c>
      <c r="CH82" s="494"/>
      <c r="CI82" s="494"/>
      <c r="CJ82" s="494"/>
      <c r="CK82" s="494"/>
      <c r="CL82" s="494"/>
      <c r="CM82" s="494"/>
      <c r="CN82" s="494"/>
    </row>
    <row r="83" spans="1:92" ht="30" customHeight="1" x14ac:dyDescent="0.2">
      <c r="A83" s="1274"/>
      <c r="B83" s="80" t="s">
        <v>229</v>
      </c>
      <c r="C83" s="47">
        <f t="shared" si="6"/>
        <v>0</v>
      </c>
      <c r="D83" s="47">
        <f t="shared" si="7"/>
        <v>0</v>
      </c>
      <c r="E83" s="47">
        <f t="shared" si="7"/>
        <v>0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CG83" s="494">
        <v>0</v>
      </c>
      <c r="CH83" s="494"/>
      <c r="CI83" s="494"/>
      <c r="CJ83" s="494"/>
      <c r="CK83" s="494"/>
      <c r="CL83" s="494"/>
      <c r="CM83" s="494"/>
      <c r="CN83" s="494"/>
    </row>
    <row r="84" spans="1:92" x14ac:dyDescent="0.2">
      <c r="A84" s="1150"/>
      <c r="B84" s="525" t="s">
        <v>75</v>
      </c>
      <c r="C84" s="44">
        <f t="shared" si="6"/>
        <v>0</v>
      </c>
      <c r="D84" s="44">
        <f t="shared" si="7"/>
        <v>0</v>
      </c>
      <c r="E84" s="44">
        <f t="shared" si="7"/>
        <v>0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CG84" s="494">
        <v>0</v>
      </c>
      <c r="CH84" s="494"/>
      <c r="CI84" s="494"/>
      <c r="CJ84" s="494"/>
      <c r="CK84" s="494"/>
      <c r="CL84" s="494"/>
      <c r="CM84" s="494"/>
      <c r="CN84" s="494"/>
    </row>
    <row r="85" spans="1:92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  <c r="CG85" s="494"/>
      <c r="CH85" s="494"/>
      <c r="CI85" s="494"/>
      <c r="CJ85" s="494"/>
      <c r="CK85" s="494"/>
      <c r="CL85" s="494"/>
      <c r="CM85" s="494"/>
      <c r="CN85" s="494"/>
    </row>
    <row r="86" spans="1:92" ht="14.25" customHeight="1" x14ac:dyDescent="0.2">
      <c r="A86" s="1147" t="s">
        <v>32</v>
      </c>
      <c r="B86" s="1147"/>
      <c r="C86" s="1146" t="s">
        <v>33</v>
      </c>
      <c r="D86" s="1147"/>
      <c r="E86" s="1148"/>
      <c r="F86" s="1176" t="s">
        <v>34</v>
      </c>
      <c r="G86" s="1177"/>
      <c r="H86" s="1177"/>
      <c r="I86" s="1177"/>
      <c r="J86" s="1177"/>
      <c r="K86" s="1177"/>
      <c r="L86" s="1177"/>
      <c r="M86" s="1177"/>
      <c r="N86" s="1177"/>
      <c r="O86" s="1177"/>
      <c r="P86" s="1177"/>
      <c r="Q86" s="1177"/>
      <c r="R86" s="1177"/>
      <c r="S86" s="1177"/>
      <c r="T86" s="1177"/>
      <c r="U86" s="1177"/>
      <c r="V86" s="1177"/>
      <c r="W86" s="1177"/>
      <c r="X86" s="1177"/>
      <c r="Y86" s="1177"/>
      <c r="Z86" s="1177"/>
      <c r="AA86" s="1177"/>
      <c r="AB86" s="1177"/>
      <c r="AC86" s="1177"/>
      <c r="AD86" s="1177"/>
      <c r="AE86" s="1177"/>
      <c r="AF86" s="1177"/>
      <c r="AG86" s="1178"/>
      <c r="AH86" s="1271" t="s">
        <v>230</v>
      </c>
      <c r="AI86" s="1271"/>
      <c r="AJ86" s="1271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  <c r="CG86" s="494"/>
      <c r="CH86" s="494"/>
      <c r="CI86" s="494"/>
      <c r="CJ86" s="494"/>
      <c r="CK86" s="494"/>
      <c r="CL86" s="494"/>
      <c r="CM86" s="494"/>
      <c r="CN86" s="494"/>
    </row>
    <row r="87" spans="1:92" ht="14.25" customHeight="1" x14ac:dyDescent="0.2">
      <c r="A87" s="1274"/>
      <c r="B87" s="1274"/>
      <c r="C87" s="1158"/>
      <c r="D87" s="1274"/>
      <c r="E87" s="1159"/>
      <c r="F87" s="1161" t="s">
        <v>82</v>
      </c>
      <c r="G87" s="1163"/>
      <c r="H87" s="1161" t="s">
        <v>58</v>
      </c>
      <c r="I87" s="1163"/>
      <c r="J87" s="1161" t="s">
        <v>59</v>
      </c>
      <c r="K87" s="1163"/>
      <c r="L87" s="1161" t="s">
        <v>60</v>
      </c>
      <c r="M87" s="1163"/>
      <c r="N87" s="1161" t="s">
        <v>61</v>
      </c>
      <c r="O87" s="1163"/>
      <c r="P87" s="1161" t="s">
        <v>62</v>
      </c>
      <c r="Q87" s="1163"/>
      <c r="R87" s="1161" t="s">
        <v>63</v>
      </c>
      <c r="S87" s="1163"/>
      <c r="T87" s="1161" t="s">
        <v>64</v>
      </c>
      <c r="U87" s="1163"/>
      <c r="V87" s="1161" t="s">
        <v>65</v>
      </c>
      <c r="W87" s="1163"/>
      <c r="X87" s="1161" t="s">
        <v>66</v>
      </c>
      <c r="Y87" s="1163"/>
      <c r="Z87" s="1171" t="s">
        <v>67</v>
      </c>
      <c r="AA87" s="1172"/>
      <c r="AB87" s="1171" t="s">
        <v>68</v>
      </c>
      <c r="AC87" s="1172"/>
      <c r="AD87" s="1171" t="s">
        <v>69</v>
      </c>
      <c r="AE87" s="1172"/>
      <c r="AF87" s="1171" t="s">
        <v>70</v>
      </c>
      <c r="AG87" s="1172"/>
      <c r="AH87" s="1182" t="s">
        <v>234</v>
      </c>
      <c r="AI87" s="1182" t="s">
        <v>235</v>
      </c>
      <c r="AJ87" s="1182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  <c r="CG87" s="494"/>
      <c r="CH87" s="494"/>
      <c r="CI87" s="494"/>
      <c r="CJ87" s="494"/>
      <c r="CK87" s="494"/>
      <c r="CL87" s="494"/>
      <c r="CM87" s="494"/>
      <c r="CN87" s="494"/>
    </row>
    <row r="88" spans="1:92" x14ac:dyDescent="0.2">
      <c r="A88" s="1150"/>
      <c r="B88" s="1150"/>
      <c r="C88" s="516" t="s">
        <v>149</v>
      </c>
      <c r="D88" s="516" t="s">
        <v>30</v>
      </c>
      <c r="E88" s="516" t="s">
        <v>48</v>
      </c>
      <c r="F88" s="506" t="s">
        <v>30</v>
      </c>
      <c r="G88" s="506" t="s">
        <v>48</v>
      </c>
      <c r="H88" s="506" t="s">
        <v>30</v>
      </c>
      <c r="I88" s="506" t="s">
        <v>48</v>
      </c>
      <c r="J88" s="506" t="s">
        <v>30</v>
      </c>
      <c r="K88" s="506" t="s">
        <v>48</v>
      </c>
      <c r="L88" s="506" t="s">
        <v>30</v>
      </c>
      <c r="M88" s="506" t="s">
        <v>48</v>
      </c>
      <c r="N88" s="506" t="s">
        <v>30</v>
      </c>
      <c r="O88" s="506" t="s">
        <v>48</v>
      </c>
      <c r="P88" s="506" t="s">
        <v>30</v>
      </c>
      <c r="Q88" s="506" t="s">
        <v>48</v>
      </c>
      <c r="R88" s="506" t="s">
        <v>30</v>
      </c>
      <c r="S88" s="506" t="s">
        <v>48</v>
      </c>
      <c r="T88" s="506" t="s">
        <v>30</v>
      </c>
      <c r="U88" s="506" t="s">
        <v>48</v>
      </c>
      <c r="V88" s="506" t="s">
        <v>30</v>
      </c>
      <c r="W88" s="506" t="s">
        <v>48</v>
      </c>
      <c r="X88" s="506" t="s">
        <v>30</v>
      </c>
      <c r="Y88" s="506" t="s">
        <v>48</v>
      </c>
      <c r="Z88" s="506" t="s">
        <v>30</v>
      </c>
      <c r="AA88" s="506" t="s">
        <v>48</v>
      </c>
      <c r="AB88" s="506" t="s">
        <v>30</v>
      </c>
      <c r="AC88" s="506" t="s">
        <v>48</v>
      </c>
      <c r="AD88" s="506" t="s">
        <v>30</v>
      </c>
      <c r="AE88" s="506" t="s">
        <v>48</v>
      </c>
      <c r="AF88" s="506" t="s">
        <v>30</v>
      </c>
      <c r="AG88" s="506" t="s">
        <v>48</v>
      </c>
      <c r="AH88" s="1184"/>
      <c r="AI88" s="1184"/>
      <c r="AJ88" s="1184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  <c r="CG88" s="494"/>
      <c r="CH88" s="494"/>
      <c r="CI88" s="494"/>
      <c r="CJ88" s="494"/>
      <c r="CK88" s="494"/>
      <c r="CL88" s="494"/>
      <c r="CM88" s="494"/>
      <c r="CN88" s="494"/>
    </row>
    <row r="89" spans="1:92" x14ac:dyDescent="0.2">
      <c r="A89" s="1307" t="s">
        <v>83</v>
      </c>
      <c r="B89" s="1308"/>
      <c r="C89" s="43">
        <f>SUM(D89:E89)</f>
        <v>0</v>
      </c>
      <c r="D89" s="43">
        <f t="shared" ref="D89:E92" si="8">SUM(F89+H89+J89+L89+N89+P89+R89+T89+V89+X89+Z89+AB89+AD89+AF89)</f>
        <v>0</v>
      </c>
      <c r="E89" s="43">
        <f t="shared" si="8"/>
        <v>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  <c r="CG89" s="494"/>
      <c r="CH89" s="494"/>
      <c r="CI89" s="494"/>
      <c r="CJ89" s="494"/>
      <c r="CK89" s="494"/>
      <c r="CL89" s="494"/>
      <c r="CM89" s="494"/>
      <c r="CN89" s="494"/>
    </row>
    <row r="90" spans="1:92" x14ac:dyDescent="0.2">
      <c r="A90" s="1309" t="s">
        <v>84</v>
      </c>
      <c r="B90" s="1310"/>
      <c r="C90" s="53">
        <f>SUM(D90:E90)</f>
        <v>0</v>
      </c>
      <c r="D90" s="53">
        <f t="shared" si="8"/>
        <v>0</v>
      </c>
      <c r="E90" s="53">
        <f t="shared" si="8"/>
        <v>0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  <c r="CG90" s="494"/>
      <c r="CH90" s="494"/>
      <c r="CI90" s="494"/>
      <c r="CJ90" s="494"/>
      <c r="CK90" s="494"/>
      <c r="CL90" s="494"/>
      <c r="CM90" s="494"/>
      <c r="CN90" s="494"/>
    </row>
    <row r="91" spans="1:92" x14ac:dyDescent="0.2">
      <c r="A91" s="1311" t="s">
        <v>236</v>
      </c>
      <c r="B91" s="83" t="s">
        <v>85</v>
      </c>
      <c r="C91" s="43">
        <f>SUM(D91:E91)</f>
        <v>0</v>
      </c>
      <c r="D91" s="43">
        <f t="shared" si="8"/>
        <v>0</v>
      </c>
      <c r="E91" s="43">
        <f t="shared" si="8"/>
        <v>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  <c r="CG91" s="494"/>
      <c r="CH91" s="494"/>
      <c r="CI91" s="494"/>
      <c r="CJ91" s="494"/>
      <c r="CK91" s="494"/>
      <c r="CL91" s="494"/>
      <c r="CM91" s="494"/>
      <c r="CN91" s="494"/>
    </row>
    <row r="92" spans="1:92" x14ac:dyDescent="0.2">
      <c r="A92" s="1312"/>
      <c r="B92" s="84" t="s">
        <v>86</v>
      </c>
      <c r="C92" s="44">
        <f>SUM(D92:E92)</f>
        <v>0</v>
      </c>
      <c r="D92" s="44">
        <f t="shared" si="8"/>
        <v>0</v>
      </c>
      <c r="E92" s="44">
        <f t="shared" si="8"/>
        <v>0</v>
      </c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  <c r="CG92" s="494"/>
      <c r="CH92" s="494"/>
      <c r="CI92" s="494"/>
      <c r="CJ92" s="494"/>
      <c r="CK92" s="494"/>
      <c r="CL92" s="494"/>
      <c r="CM92" s="494"/>
      <c r="CN92" s="494"/>
    </row>
    <row r="93" spans="1:92" x14ac:dyDescent="0.2">
      <c r="A93" s="1313" t="s">
        <v>87</v>
      </c>
      <c r="B93" s="1314"/>
      <c r="C93" s="85">
        <f>SUM(D93:E93)</f>
        <v>0</v>
      </c>
      <c r="D93" s="85">
        <f>SUM(F93+H93+J93+L93+N93+P93+R93+T93+V89+X93+Z93+AB93+AD93+AF93)</f>
        <v>0</v>
      </c>
      <c r="E93" s="85">
        <f>SUM(G93+I93+K93+M93+O93+Q93+S93+U93+W93+Y93+AA93+AC93+AE93+AG93)</f>
        <v>0</v>
      </c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CA93" s="227" t="str">
        <f>IF(C93&gt;C91+C92,"Los Ingresos de pacientes dependientes severos con escaras DEBEN estar incluidos en los Ingresos de pacientes dependientes severos Oncológicos o No Oncológicos","")</f>
        <v/>
      </c>
      <c r="CG93" s="494"/>
      <c r="CH93" s="494"/>
      <c r="CI93" s="494"/>
      <c r="CJ93" s="494"/>
      <c r="CK93" s="494"/>
      <c r="CL93" s="494"/>
      <c r="CM93" s="494"/>
      <c r="CN93" s="494"/>
    </row>
    <row r="94" spans="1:92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  <c r="CG94" s="494"/>
      <c r="CH94" s="494"/>
      <c r="CI94" s="494"/>
      <c r="CJ94" s="494"/>
      <c r="CK94" s="494"/>
      <c r="CL94" s="494"/>
      <c r="CM94" s="494"/>
      <c r="CN94" s="494"/>
    </row>
    <row r="95" spans="1:92" ht="14.25" customHeight="1" x14ac:dyDescent="0.2">
      <c r="A95" s="1270" t="s">
        <v>3</v>
      </c>
      <c r="B95" s="1167"/>
      <c r="C95" s="1171" t="s">
        <v>33</v>
      </c>
      <c r="D95" s="1188"/>
      <c r="E95" s="1172"/>
      <c r="F95" s="1171" t="s">
        <v>67</v>
      </c>
      <c r="G95" s="1172"/>
      <c r="H95" s="1171" t="s">
        <v>68</v>
      </c>
      <c r="I95" s="1172"/>
      <c r="J95" s="1171" t="s">
        <v>69</v>
      </c>
      <c r="K95" s="1172"/>
      <c r="L95" s="1171" t="s">
        <v>70</v>
      </c>
      <c r="M95" s="1172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  <c r="CG95" s="494"/>
      <c r="CH95" s="494"/>
      <c r="CI95" s="494"/>
      <c r="CJ95" s="494"/>
      <c r="CK95" s="494"/>
      <c r="CL95" s="494"/>
      <c r="CM95" s="494"/>
      <c r="CN95" s="494"/>
    </row>
    <row r="96" spans="1:92" x14ac:dyDescent="0.2">
      <c r="A96" s="1152"/>
      <c r="B96" s="1169"/>
      <c r="C96" s="516" t="s">
        <v>149</v>
      </c>
      <c r="D96" s="516" t="s">
        <v>30</v>
      </c>
      <c r="E96" s="516" t="s">
        <v>48</v>
      </c>
      <c r="F96" s="516" t="s">
        <v>30</v>
      </c>
      <c r="G96" s="516" t="s">
        <v>48</v>
      </c>
      <c r="H96" s="516" t="s">
        <v>30</v>
      </c>
      <c r="I96" s="516" t="s">
        <v>48</v>
      </c>
      <c r="J96" s="516" t="s">
        <v>30</v>
      </c>
      <c r="K96" s="516" t="s">
        <v>48</v>
      </c>
      <c r="L96" s="516" t="s">
        <v>30</v>
      </c>
      <c r="M96" s="516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  <c r="CG96" s="494"/>
      <c r="CH96" s="494"/>
      <c r="CI96" s="494"/>
      <c r="CJ96" s="494"/>
      <c r="CK96" s="494"/>
      <c r="CL96" s="494"/>
      <c r="CM96" s="494"/>
      <c r="CN96" s="494"/>
    </row>
    <row r="97" spans="1:92" x14ac:dyDescent="0.2">
      <c r="A97" s="1304" t="s">
        <v>282</v>
      </c>
      <c r="B97" s="317" t="s">
        <v>88</v>
      </c>
      <c r="C97" s="43">
        <f>SUM(D97:E97)</f>
        <v>0</v>
      </c>
      <c r="D97" s="43">
        <f t="shared" ref="D97:E99" si="9">SUM(F97+H97+J97+L97)</f>
        <v>0</v>
      </c>
      <c r="E97" s="43">
        <f t="shared" si="9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  <c r="CG97" s="494"/>
      <c r="CH97" s="494"/>
      <c r="CI97" s="494"/>
      <c r="CJ97" s="494"/>
      <c r="CK97" s="494"/>
      <c r="CL97" s="494"/>
      <c r="CM97" s="494"/>
      <c r="CN97" s="494"/>
    </row>
    <row r="98" spans="1:92" x14ac:dyDescent="0.2">
      <c r="A98" s="1305"/>
      <c r="B98" s="526" t="s">
        <v>89</v>
      </c>
      <c r="C98" s="47">
        <f>SUM(D98:E98)</f>
        <v>0</v>
      </c>
      <c r="D98" s="47">
        <f t="shared" si="9"/>
        <v>0</v>
      </c>
      <c r="E98" s="47">
        <f t="shared" si="9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  <c r="CG98" s="494"/>
      <c r="CH98" s="494"/>
      <c r="CI98" s="494"/>
      <c r="CJ98" s="494"/>
      <c r="CK98" s="494"/>
      <c r="CL98" s="494"/>
      <c r="CM98" s="494"/>
      <c r="CN98" s="494"/>
    </row>
    <row r="99" spans="1:92" x14ac:dyDescent="0.2">
      <c r="A99" s="1306"/>
      <c r="B99" s="524" t="s">
        <v>90</v>
      </c>
      <c r="C99" s="53">
        <f>SUM(D99:E99)</f>
        <v>0</v>
      </c>
      <c r="D99" s="53">
        <f t="shared" si="9"/>
        <v>0</v>
      </c>
      <c r="E99" s="53">
        <f t="shared" si="9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  <c r="CG99" s="494"/>
      <c r="CH99" s="494"/>
      <c r="CI99" s="494"/>
      <c r="CJ99" s="494"/>
      <c r="CK99" s="494"/>
      <c r="CL99" s="494"/>
      <c r="CM99" s="494"/>
      <c r="CN99" s="494"/>
    </row>
    <row r="100" spans="1:92" x14ac:dyDescent="0.2">
      <c r="A100" s="1303" t="s">
        <v>91</v>
      </c>
      <c r="B100" s="1303"/>
      <c r="C100" s="42">
        <f t="shared" ref="C100:M100" si="10">SUM(C97:C99)</f>
        <v>0</v>
      </c>
      <c r="D100" s="42">
        <f t="shared" si="10"/>
        <v>0</v>
      </c>
      <c r="E100" s="42">
        <f t="shared" si="10"/>
        <v>0</v>
      </c>
      <c r="F100" s="42">
        <f t="shared" si="10"/>
        <v>0</v>
      </c>
      <c r="G100" s="42">
        <f t="shared" si="10"/>
        <v>0</v>
      </c>
      <c r="H100" s="42">
        <f t="shared" si="10"/>
        <v>0</v>
      </c>
      <c r="I100" s="42">
        <f t="shared" si="10"/>
        <v>0</v>
      </c>
      <c r="J100" s="42">
        <f t="shared" si="10"/>
        <v>0</v>
      </c>
      <c r="K100" s="42">
        <f t="shared" si="10"/>
        <v>0</v>
      </c>
      <c r="L100" s="42">
        <f t="shared" si="10"/>
        <v>0</v>
      </c>
      <c r="M100" s="42">
        <f t="shared" si="10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  <c r="CG100" s="494"/>
      <c r="CH100" s="494"/>
      <c r="CI100" s="494"/>
      <c r="CJ100" s="494"/>
      <c r="CK100" s="494"/>
      <c r="CL100" s="494"/>
      <c r="CM100" s="494"/>
      <c r="CN100" s="494"/>
    </row>
    <row r="101" spans="1:92" x14ac:dyDescent="0.2">
      <c r="A101" s="1345" t="s">
        <v>239</v>
      </c>
      <c r="B101" s="527" t="s">
        <v>92</v>
      </c>
      <c r="C101" s="50">
        <f>SUM(D101:E101)</f>
        <v>0</v>
      </c>
      <c r="D101" s="50">
        <f t="shared" ref="D101:E104" si="11">SUM(F101+H101+J101+L101)</f>
        <v>0</v>
      </c>
      <c r="E101" s="50">
        <f t="shared" si="11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  <c r="CG101" s="494"/>
      <c r="CH101" s="494"/>
      <c r="CI101" s="494"/>
      <c r="CJ101" s="494"/>
      <c r="CK101" s="494"/>
      <c r="CL101" s="494"/>
      <c r="CM101" s="494"/>
      <c r="CN101" s="494"/>
    </row>
    <row r="102" spans="1:92" x14ac:dyDescent="0.2">
      <c r="A102" s="1346"/>
      <c r="B102" s="526" t="s">
        <v>93</v>
      </c>
      <c r="C102" s="47">
        <f>SUM(D102:E102)</f>
        <v>0</v>
      </c>
      <c r="D102" s="47">
        <f t="shared" si="11"/>
        <v>0</v>
      </c>
      <c r="E102" s="47">
        <f t="shared" si="11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  <c r="CG102" s="494"/>
      <c r="CH102" s="494"/>
      <c r="CI102" s="494"/>
      <c r="CJ102" s="494"/>
      <c r="CK102" s="494"/>
      <c r="CL102" s="494"/>
      <c r="CM102" s="494"/>
      <c r="CN102" s="494"/>
    </row>
    <row r="103" spans="1:92" x14ac:dyDescent="0.2">
      <c r="A103" s="1346"/>
      <c r="B103" s="526" t="s">
        <v>94</v>
      </c>
      <c r="C103" s="47">
        <f>SUM(D103:E103)</f>
        <v>0</v>
      </c>
      <c r="D103" s="47">
        <f t="shared" si="11"/>
        <v>0</v>
      </c>
      <c r="E103" s="47">
        <f t="shared" si="11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  <c r="CG103" s="494"/>
      <c r="CH103" s="494"/>
      <c r="CI103" s="494"/>
      <c r="CJ103" s="494"/>
      <c r="CK103" s="494"/>
      <c r="CL103" s="494"/>
      <c r="CM103" s="494"/>
      <c r="CN103" s="494"/>
    </row>
    <row r="104" spans="1:92" x14ac:dyDescent="0.2">
      <c r="A104" s="1347"/>
      <c r="B104" s="319" t="s">
        <v>95</v>
      </c>
      <c r="C104" s="53">
        <f>SUM(D104:E104)</f>
        <v>0</v>
      </c>
      <c r="D104" s="53">
        <f t="shared" si="11"/>
        <v>0</v>
      </c>
      <c r="E104" s="53">
        <f t="shared" si="11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  <c r="CG104" s="494"/>
      <c r="CH104" s="494"/>
      <c r="CI104" s="494"/>
      <c r="CJ104" s="494"/>
      <c r="CK104" s="494"/>
      <c r="CL104" s="494"/>
      <c r="CM104" s="494"/>
      <c r="CN104" s="494"/>
    </row>
    <row r="105" spans="1:92" x14ac:dyDescent="0.2">
      <c r="A105" s="1303" t="s">
        <v>91</v>
      </c>
      <c r="B105" s="1303"/>
      <c r="C105" s="42">
        <f t="shared" ref="C105:M105" si="12">SUM(C101:C104)</f>
        <v>0</v>
      </c>
      <c r="D105" s="42">
        <f t="shared" si="12"/>
        <v>0</v>
      </c>
      <c r="E105" s="42">
        <f t="shared" si="12"/>
        <v>0</v>
      </c>
      <c r="F105" s="42">
        <f t="shared" si="12"/>
        <v>0</v>
      </c>
      <c r="G105" s="42">
        <f t="shared" si="12"/>
        <v>0</v>
      </c>
      <c r="H105" s="42">
        <f t="shared" si="12"/>
        <v>0</v>
      </c>
      <c r="I105" s="42">
        <f t="shared" si="12"/>
        <v>0</v>
      </c>
      <c r="J105" s="42">
        <f t="shared" si="12"/>
        <v>0</v>
      </c>
      <c r="K105" s="42">
        <f t="shared" si="12"/>
        <v>0</v>
      </c>
      <c r="L105" s="42">
        <f t="shared" si="12"/>
        <v>0</v>
      </c>
      <c r="M105" s="42">
        <f t="shared" si="12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  <c r="CG105" s="494"/>
      <c r="CH105" s="494"/>
      <c r="CI105" s="494"/>
      <c r="CJ105" s="494"/>
      <c r="CK105" s="494"/>
      <c r="CL105" s="494"/>
      <c r="CM105" s="494"/>
      <c r="CN105" s="494"/>
    </row>
    <row r="106" spans="1:92" x14ac:dyDescent="0.2">
      <c r="A106" s="1348" t="s">
        <v>96</v>
      </c>
      <c r="B106" s="1348"/>
      <c r="C106" s="85">
        <f t="shared" ref="C106:M106" si="13">SUM(C100+C105)</f>
        <v>0</v>
      </c>
      <c r="D106" s="85">
        <f t="shared" si="13"/>
        <v>0</v>
      </c>
      <c r="E106" s="85">
        <f t="shared" si="13"/>
        <v>0</v>
      </c>
      <c r="F106" s="85">
        <f t="shared" si="13"/>
        <v>0</v>
      </c>
      <c r="G106" s="85">
        <f t="shared" si="13"/>
        <v>0</v>
      </c>
      <c r="H106" s="85">
        <f t="shared" si="13"/>
        <v>0</v>
      </c>
      <c r="I106" s="85">
        <f t="shared" si="13"/>
        <v>0</v>
      </c>
      <c r="J106" s="85">
        <f t="shared" si="13"/>
        <v>0</v>
      </c>
      <c r="K106" s="85">
        <f t="shared" si="13"/>
        <v>0</v>
      </c>
      <c r="L106" s="85">
        <f t="shared" si="13"/>
        <v>0</v>
      </c>
      <c r="M106" s="85">
        <f t="shared" si="13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  <c r="CG106" s="494"/>
      <c r="CH106" s="494"/>
      <c r="CI106" s="494"/>
      <c r="CJ106" s="494"/>
      <c r="CK106" s="494"/>
      <c r="CL106" s="494"/>
      <c r="CM106" s="494"/>
      <c r="CN106" s="494"/>
    </row>
    <row r="107" spans="1:92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  <c r="CG107" s="494"/>
      <c r="CH107" s="494"/>
      <c r="CI107" s="494"/>
      <c r="CJ107" s="494"/>
      <c r="CK107" s="494"/>
      <c r="CL107" s="494"/>
      <c r="CM107" s="494"/>
      <c r="CN107" s="494"/>
    </row>
    <row r="108" spans="1:92" ht="14.25" customHeight="1" x14ac:dyDescent="0.2">
      <c r="A108" s="1270" t="s">
        <v>3</v>
      </c>
      <c r="B108" s="1167"/>
      <c r="C108" s="1171" t="s">
        <v>33</v>
      </c>
      <c r="D108" s="1188"/>
      <c r="E108" s="1172"/>
      <c r="F108" s="1171" t="s">
        <v>67</v>
      </c>
      <c r="G108" s="1172"/>
      <c r="H108" s="1171" t="s">
        <v>68</v>
      </c>
      <c r="I108" s="1172"/>
      <c r="J108" s="1171" t="s">
        <v>69</v>
      </c>
      <c r="K108" s="1172"/>
      <c r="L108" s="1171" t="s">
        <v>70</v>
      </c>
      <c r="M108" s="1188"/>
      <c r="N108" s="1315" t="s">
        <v>230</v>
      </c>
      <c r="O108" s="1188"/>
      <c r="P108" s="1172"/>
      <c r="Q108" s="1316"/>
      <c r="R108" s="1317"/>
      <c r="S108" s="1318"/>
      <c r="T108" s="1318"/>
      <c r="U108" s="1318"/>
      <c r="V108" s="1318"/>
      <c r="W108" s="1318"/>
      <c r="X108" s="1318"/>
      <c r="Y108" s="1318"/>
      <c r="Z108" s="1318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  <c r="CG108" s="494"/>
      <c r="CH108" s="494"/>
      <c r="CI108" s="494"/>
      <c r="CJ108" s="494"/>
      <c r="CK108" s="494"/>
      <c r="CL108" s="494"/>
      <c r="CM108" s="494"/>
      <c r="CN108" s="494"/>
    </row>
    <row r="109" spans="1:92" ht="21" x14ac:dyDescent="0.2">
      <c r="A109" s="1152"/>
      <c r="B109" s="1169"/>
      <c r="C109" s="516" t="s">
        <v>149</v>
      </c>
      <c r="D109" s="516" t="s">
        <v>30</v>
      </c>
      <c r="E109" s="516" t="s">
        <v>48</v>
      </c>
      <c r="F109" s="516" t="s">
        <v>30</v>
      </c>
      <c r="G109" s="516" t="s">
        <v>48</v>
      </c>
      <c r="H109" s="516" t="s">
        <v>30</v>
      </c>
      <c r="I109" s="516" t="s">
        <v>48</v>
      </c>
      <c r="J109" s="516" t="s">
        <v>30</v>
      </c>
      <c r="K109" s="516" t="s">
        <v>48</v>
      </c>
      <c r="L109" s="516" t="s">
        <v>30</v>
      </c>
      <c r="M109" s="508" t="s">
        <v>48</v>
      </c>
      <c r="N109" s="323" t="s">
        <v>231</v>
      </c>
      <c r="O109" s="505" t="s">
        <v>232</v>
      </c>
      <c r="P109" s="513" t="s">
        <v>233</v>
      </c>
      <c r="Q109" s="324"/>
      <c r="R109" s="515"/>
      <c r="S109" s="515"/>
      <c r="T109" s="515"/>
      <c r="U109" s="515"/>
      <c r="V109" s="515"/>
      <c r="W109" s="515"/>
      <c r="X109" s="515"/>
      <c r="Y109" s="515"/>
      <c r="Z109" s="51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  <c r="CG109" s="494"/>
      <c r="CH109" s="494"/>
      <c r="CI109" s="494"/>
      <c r="CJ109" s="494"/>
      <c r="CK109" s="494"/>
      <c r="CL109" s="494"/>
      <c r="CM109" s="494"/>
      <c r="CN109" s="494"/>
    </row>
    <row r="110" spans="1:92" x14ac:dyDescent="0.2">
      <c r="A110" s="1304" t="s">
        <v>282</v>
      </c>
      <c r="B110" s="317" t="s">
        <v>88</v>
      </c>
      <c r="C110" s="534">
        <f>SUM(D110:E110)</f>
        <v>0</v>
      </c>
      <c r="D110" s="90">
        <f t="shared" ref="D110:E112" si="14">SUM(F110+H110+J110+L110)</f>
        <v>0</v>
      </c>
      <c r="E110" s="90">
        <f t="shared" si="14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  <c r="CG110" s="494"/>
      <c r="CH110" s="494"/>
      <c r="CI110" s="494"/>
      <c r="CJ110" s="494"/>
      <c r="CK110" s="494"/>
      <c r="CL110" s="494"/>
      <c r="CM110" s="494"/>
      <c r="CN110" s="494"/>
    </row>
    <row r="111" spans="1:92" x14ac:dyDescent="0.2">
      <c r="A111" s="1305"/>
      <c r="B111" s="526" t="s">
        <v>89</v>
      </c>
      <c r="C111" s="92">
        <f>SUM(D111:E111)</f>
        <v>0</v>
      </c>
      <c r="D111" s="92">
        <f t="shared" si="14"/>
        <v>0</v>
      </c>
      <c r="E111" s="92">
        <f t="shared" si="14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  <c r="CG111" s="494"/>
      <c r="CH111" s="494"/>
      <c r="CI111" s="494"/>
      <c r="CJ111" s="494"/>
      <c r="CK111" s="494"/>
      <c r="CL111" s="494"/>
      <c r="CM111" s="494"/>
      <c r="CN111" s="494"/>
    </row>
    <row r="112" spans="1:92" x14ac:dyDescent="0.2">
      <c r="A112" s="1306"/>
      <c r="B112" s="524" t="s">
        <v>90</v>
      </c>
      <c r="C112" s="93">
        <f>SUM(D112:E112)</f>
        <v>0</v>
      </c>
      <c r="D112" s="93">
        <f t="shared" si="14"/>
        <v>0</v>
      </c>
      <c r="E112" s="93">
        <f t="shared" si="14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  <c r="CG112" s="494"/>
      <c r="CH112" s="494"/>
      <c r="CI112" s="494"/>
      <c r="CJ112" s="494"/>
      <c r="CK112" s="494"/>
      <c r="CL112" s="494"/>
      <c r="CM112" s="494"/>
      <c r="CN112" s="494"/>
    </row>
    <row r="113" spans="1:5464" x14ac:dyDescent="0.2">
      <c r="A113" s="1303" t="s">
        <v>91</v>
      </c>
      <c r="B113" s="1303"/>
      <c r="C113" s="94">
        <f t="shared" ref="C113:P113" si="15">SUM(C110:C112)</f>
        <v>0</v>
      </c>
      <c r="D113" s="94">
        <f t="shared" si="15"/>
        <v>0</v>
      </c>
      <c r="E113" s="94">
        <f t="shared" si="15"/>
        <v>0</v>
      </c>
      <c r="F113" s="94">
        <f t="shared" si="15"/>
        <v>0</v>
      </c>
      <c r="G113" s="94">
        <f t="shared" si="15"/>
        <v>0</v>
      </c>
      <c r="H113" s="94">
        <f t="shared" si="15"/>
        <v>0</v>
      </c>
      <c r="I113" s="94">
        <f t="shared" si="15"/>
        <v>0</v>
      </c>
      <c r="J113" s="94">
        <f t="shared" si="15"/>
        <v>0</v>
      </c>
      <c r="K113" s="94">
        <f t="shared" si="15"/>
        <v>0</v>
      </c>
      <c r="L113" s="94">
        <f t="shared" si="15"/>
        <v>0</v>
      </c>
      <c r="M113" s="183">
        <f t="shared" si="15"/>
        <v>0</v>
      </c>
      <c r="N113" s="100">
        <f t="shared" si="15"/>
        <v>0</v>
      </c>
      <c r="O113" s="183">
        <f t="shared" si="15"/>
        <v>0</v>
      </c>
      <c r="P113" s="94">
        <f t="shared" si="15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CG113" s="494">
        <v>0</v>
      </c>
      <c r="CH113" s="494"/>
      <c r="CI113" s="494"/>
      <c r="CJ113" s="494"/>
      <c r="CK113" s="494"/>
      <c r="CL113" s="494"/>
      <c r="CM113" s="494"/>
      <c r="CN113" s="494"/>
    </row>
    <row r="114" spans="1:5464" x14ac:dyDescent="0.2">
      <c r="A114" s="1345" t="s">
        <v>239</v>
      </c>
      <c r="B114" s="527" t="s">
        <v>92</v>
      </c>
      <c r="C114" s="95">
        <f>SUM(D114:E114)</f>
        <v>0</v>
      </c>
      <c r="D114" s="95">
        <f t="shared" ref="D114:E117" si="16">SUM(F114+H114+J114+L114)</f>
        <v>0</v>
      </c>
      <c r="E114" s="95">
        <f t="shared" si="16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  <c r="CG114" s="494"/>
      <c r="CH114" s="494"/>
      <c r="CI114" s="494"/>
      <c r="CJ114" s="494"/>
      <c r="CK114" s="494"/>
      <c r="CL114" s="494"/>
      <c r="CM114" s="494"/>
      <c r="CN114" s="494"/>
    </row>
    <row r="115" spans="1:5464" x14ac:dyDescent="0.2">
      <c r="A115" s="1346"/>
      <c r="B115" s="526" t="s">
        <v>93</v>
      </c>
      <c r="C115" s="92">
        <f>SUM(D115:E115)</f>
        <v>0</v>
      </c>
      <c r="D115" s="92">
        <f t="shared" si="16"/>
        <v>0</v>
      </c>
      <c r="E115" s="92">
        <f t="shared" si="16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  <c r="CG115" s="494"/>
      <c r="CH115" s="494"/>
      <c r="CI115" s="494"/>
      <c r="CJ115" s="494"/>
      <c r="CK115" s="494"/>
      <c r="CL115" s="494"/>
      <c r="CM115" s="494"/>
      <c r="CN115" s="494"/>
    </row>
    <row r="116" spans="1:5464" x14ac:dyDescent="0.2">
      <c r="A116" s="1346"/>
      <c r="B116" s="526" t="s">
        <v>94</v>
      </c>
      <c r="C116" s="92">
        <f>SUM(D116:E116)</f>
        <v>0</v>
      </c>
      <c r="D116" s="92">
        <f t="shared" si="16"/>
        <v>0</v>
      </c>
      <c r="E116" s="92">
        <f t="shared" si="16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  <c r="CG116" s="494"/>
      <c r="CH116" s="494"/>
      <c r="CI116" s="494"/>
      <c r="CJ116" s="494"/>
      <c r="CK116" s="494"/>
      <c r="CL116" s="494"/>
      <c r="CM116" s="494"/>
      <c r="CN116" s="494"/>
    </row>
    <row r="117" spans="1:5464" x14ac:dyDescent="0.2">
      <c r="A117" s="1347"/>
      <c r="B117" s="319" t="s">
        <v>95</v>
      </c>
      <c r="C117" s="93">
        <f>SUM(D117:E117)</f>
        <v>0</v>
      </c>
      <c r="D117" s="93">
        <f t="shared" si="16"/>
        <v>0</v>
      </c>
      <c r="E117" s="93">
        <f t="shared" si="16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  <c r="CG117" s="494"/>
      <c r="CH117" s="494"/>
      <c r="CI117" s="494"/>
      <c r="CJ117" s="494"/>
      <c r="CK117" s="494"/>
      <c r="CL117" s="494"/>
      <c r="CM117" s="494"/>
      <c r="CN117" s="494"/>
    </row>
    <row r="118" spans="1:5464" x14ac:dyDescent="0.2">
      <c r="A118" s="1303" t="s">
        <v>91</v>
      </c>
      <c r="B118" s="1303"/>
      <c r="C118" s="94">
        <f t="shared" ref="C118:P118" si="17">SUM(C114:C117)</f>
        <v>0</v>
      </c>
      <c r="D118" s="94">
        <f t="shared" si="17"/>
        <v>0</v>
      </c>
      <c r="E118" s="94">
        <f t="shared" si="17"/>
        <v>0</v>
      </c>
      <c r="F118" s="94">
        <f t="shared" si="17"/>
        <v>0</v>
      </c>
      <c r="G118" s="94">
        <f t="shared" si="17"/>
        <v>0</v>
      </c>
      <c r="H118" s="94">
        <f t="shared" si="17"/>
        <v>0</v>
      </c>
      <c r="I118" s="94">
        <f t="shared" si="17"/>
        <v>0</v>
      </c>
      <c r="J118" s="94">
        <f t="shared" si="17"/>
        <v>0</v>
      </c>
      <c r="K118" s="94">
        <f t="shared" si="17"/>
        <v>0</v>
      </c>
      <c r="L118" s="94">
        <f t="shared" si="17"/>
        <v>0</v>
      </c>
      <c r="M118" s="183">
        <f t="shared" si="17"/>
        <v>0</v>
      </c>
      <c r="N118" s="100">
        <f t="shared" si="17"/>
        <v>0</v>
      </c>
      <c r="O118" s="183">
        <f t="shared" si="17"/>
        <v>0</v>
      </c>
      <c r="P118" s="94">
        <f t="shared" si="17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CG118" s="494">
        <v>0</v>
      </c>
      <c r="CH118" s="494"/>
      <c r="CI118" s="494"/>
      <c r="CJ118" s="494"/>
      <c r="CK118" s="494"/>
      <c r="CL118" s="494"/>
      <c r="CM118" s="494"/>
      <c r="CN118" s="494"/>
    </row>
    <row r="119" spans="1:5464" x14ac:dyDescent="0.2">
      <c r="A119" s="1348" t="s">
        <v>96</v>
      </c>
      <c r="B119" s="1348"/>
      <c r="C119" s="101">
        <f t="shared" ref="C119:P119" si="18">SUM(C113+C118)</f>
        <v>0</v>
      </c>
      <c r="D119" s="101">
        <f t="shared" si="18"/>
        <v>0</v>
      </c>
      <c r="E119" s="101">
        <f t="shared" si="18"/>
        <v>0</v>
      </c>
      <c r="F119" s="101">
        <f t="shared" si="18"/>
        <v>0</v>
      </c>
      <c r="G119" s="101">
        <f t="shared" si="18"/>
        <v>0</v>
      </c>
      <c r="H119" s="101">
        <f t="shared" si="18"/>
        <v>0</v>
      </c>
      <c r="I119" s="101">
        <f t="shared" si="18"/>
        <v>0</v>
      </c>
      <c r="J119" s="101">
        <f t="shared" si="18"/>
        <v>0</v>
      </c>
      <c r="K119" s="101">
        <f t="shared" si="18"/>
        <v>0</v>
      </c>
      <c r="L119" s="101">
        <f t="shared" si="18"/>
        <v>0</v>
      </c>
      <c r="M119" s="184">
        <f t="shared" si="18"/>
        <v>0</v>
      </c>
      <c r="N119" s="102">
        <f t="shared" si="18"/>
        <v>0</v>
      </c>
      <c r="O119" s="184">
        <f t="shared" si="18"/>
        <v>0</v>
      </c>
      <c r="P119" s="101">
        <f t="shared" si="18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  <c r="CG119" s="494"/>
      <c r="CH119" s="494"/>
      <c r="CI119" s="494"/>
      <c r="CJ119" s="494"/>
      <c r="CK119" s="494"/>
      <c r="CL119" s="494"/>
      <c r="CM119" s="494"/>
      <c r="CN119" s="494"/>
    </row>
    <row r="120" spans="1:5464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  <c r="CG120" s="494"/>
      <c r="CH120" s="494"/>
      <c r="CI120" s="494"/>
      <c r="CJ120" s="494"/>
      <c r="CK120" s="494"/>
      <c r="CL120" s="494"/>
      <c r="CM120" s="494"/>
      <c r="CN120" s="494"/>
    </row>
    <row r="121" spans="1:5464" ht="14.25" customHeight="1" x14ac:dyDescent="0.2">
      <c r="A121" s="1270" t="s">
        <v>3</v>
      </c>
      <c r="B121" s="1167"/>
      <c r="C121" s="1188" t="s">
        <v>33</v>
      </c>
      <c r="D121" s="1188"/>
      <c r="E121" s="1172"/>
      <c r="F121" s="1171" t="s">
        <v>66</v>
      </c>
      <c r="G121" s="1172"/>
      <c r="H121" s="1171" t="s">
        <v>67</v>
      </c>
      <c r="I121" s="1172"/>
      <c r="J121" s="1171" t="s">
        <v>68</v>
      </c>
      <c r="K121" s="1172"/>
      <c r="L121" s="1171" t="s">
        <v>69</v>
      </c>
      <c r="M121" s="1172"/>
      <c r="N121" s="1171" t="s">
        <v>70</v>
      </c>
      <c r="O121" s="1172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  <c r="CG121" s="494"/>
      <c r="CH121" s="494"/>
      <c r="CI121" s="494"/>
      <c r="CJ121" s="494"/>
      <c r="CK121" s="494"/>
      <c r="CL121" s="494"/>
      <c r="CM121" s="494"/>
      <c r="CN121" s="494"/>
    </row>
    <row r="122" spans="1:5464" ht="19.5" customHeight="1" x14ac:dyDescent="0.2">
      <c r="A122" s="1152"/>
      <c r="B122" s="1169"/>
      <c r="C122" s="516" t="s">
        <v>149</v>
      </c>
      <c r="D122" s="516" t="s">
        <v>30</v>
      </c>
      <c r="E122" s="509" t="s">
        <v>48</v>
      </c>
      <c r="F122" s="14" t="s">
        <v>30</v>
      </c>
      <c r="G122" s="509" t="s">
        <v>48</v>
      </c>
      <c r="H122" s="14" t="s">
        <v>30</v>
      </c>
      <c r="I122" s="509" t="s">
        <v>48</v>
      </c>
      <c r="J122" s="14" t="s">
        <v>30</v>
      </c>
      <c r="K122" s="509" t="s">
        <v>48</v>
      </c>
      <c r="L122" s="14" t="s">
        <v>30</v>
      </c>
      <c r="M122" s="509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  <c r="CG122" s="494"/>
      <c r="CH122" s="494"/>
      <c r="CI122" s="494"/>
      <c r="CJ122" s="494"/>
      <c r="CK122" s="494"/>
      <c r="CL122" s="494"/>
      <c r="CM122" s="494"/>
      <c r="CN122" s="494"/>
    </row>
    <row r="123" spans="1:5464" x14ac:dyDescent="0.2">
      <c r="A123" s="1355" t="s">
        <v>242</v>
      </c>
      <c r="B123" s="346" t="s">
        <v>88</v>
      </c>
      <c r="C123" s="535">
        <f>SUM(D123+E123)</f>
        <v>0</v>
      </c>
      <c r="D123" s="535">
        <f>SUM(F123+H123+J123+L123+N123)</f>
        <v>0</v>
      </c>
      <c r="E123" s="536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  <c r="CG123" s="494"/>
      <c r="CH123" s="494"/>
      <c r="CI123" s="494"/>
      <c r="CJ123" s="494"/>
      <c r="CK123" s="494"/>
      <c r="CL123" s="494"/>
      <c r="CM123" s="494"/>
      <c r="CN123" s="494"/>
    </row>
    <row r="124" spans="1:5464" x14ac:dyDescent="0.2">
      <c r="A124" s="1356"/>
      <c r="B124" s="350" t="s">
        <v>89</v>
      </c>
      <c r="C124" s="537">
        <f>SUM(D124+E124)</f>
        <v>0</v>
      </c>
      <c r="D124" s="537">
        <f>SUM(H124+J124+L124+N124)</f>
        <v>0</v>
      </c>
      <c r="E124" s="538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  <c r="CG124" s="494"/>
      <c r="CH124" s="494"/>
      <c r="CI124" s="494"/>
      <c r="CJ124" s="494"/>
      <c r="CK124" s="494"/>
      <c r="CL124" s="494"/>
      <c r="CM124" s="494"/>
      <c r="CN124" s="494"/>
    </row>
    <row r="125" spans="1:5464" x14ac:dyDescent="0.2">
      <c r="A125" s="1356"/>
      <c r="B125" s="356" t="s">
        <v>90</v>
      </c>
      <c r="C125" s="539">
        <f>SUM(D125+E125)</f>
        <v>0</v>
      </c>
      <c r="D125" s="539">
        <f>SUM(H125+J125+L125+N125)</f>
        <v>0</v>
      </c>
      <c r="E125" s="540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  <c r="CG125" s="494"/>
      <c r="CH125" s="494"/>
      <c r="CI125" s="494"/>
      <c r="CJ125" s="494"/>
      <c r="CK125" s="494"/>
      <c r="CL125" s="494"/>
      <c r="CM125" s="494"/>
      <c r="CN125" s="494"/>
    </row>
    <row r="126" spans="1:5464" s="374" customFormat="1" ht="15" thickBot="1" x14ac:dyDescent="0.25">
      <c r="A126" s="1357"/>
      <c r="B126" s="363" t="s">
        <v>243</v>
      </c>
      <c r="C126" s="541">
        <f t="shared" ref="C126:O126" si="19">SUM(C123:C125)</f>
        <v>0</v>
      </c>
      <c r="D126" s="541">
        <f t="shared" si="19"/>
        <v>0</v>
      </c>
      <c r="E126" s="542">
        <f t="shared" si="19"/>
        <v>0</v>
      </c>
      <c r="F126" s="543">
        <f t="shared" si="19"/>
        <v>0</v>
      </c>
      <c r="G126" s="544">
        <f t="shared" si="19"/>
        <v>0</v>
      </c>
      <c r="H126" s="543">
        <f t="shared" si="19"/>
        <v>0</v>
      </c>
      <c r="I126" s="544">
        <f t="shared" si="19"/>
        <v>0</v>
      </c>
      <c r="J126" s="543">
        <f t="shared" si="19"/>
        <v>0</v>
      </c>
      <c r="K126" s="544">
        <f t="shared" si="19"/>
        <v>0</v>
      </c>
      <c r="L126" s="543">
        <f t="shared" si="19"/>
        <v>0</v>
      </c>
      <c r="M126" s="544">
        <f t="shared" si="19"/>
        <v>0</v>
      </c>
      <c r="N126" s="545">
        <f t="shared" si="19"/>
        <v>0</v>
      </c>
      <c r="O126" s="546">
        <f t="shared" si="19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495"/>
      <c r="CH126" s="495"/>
      <c r="CI126" s="495"/>
      <c r="CJ126" s="495"/>
      <c r="CK126" s="495"/>
      <c r="CL126" s="495"/>
      <c r="CM126" s="495"/>
      <c r="CN126" s="495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358" t="s">
        <v>244</v>
      </c>
      <c r="B127" s="375" t="s">
        <v>245</v>
      </c>
      <c r="C127" s="547">
        <f>SUM(D127+E127)</f>
        <v>0</v>
      </c>
      <c r="D127" s="547">
        <f t="shared" ref="D127:E130" si="20">SUM(F127+H127+J127+L127+N127)</f>
        <v>0</v>
      </c>
      <c r="E127" s="548">
        <f t="shared" si="20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495"/>
      <c r="CH127" s="495"/>
      <c r="CI127" s="495"/>
      <c r="CJ127" s="495"/>
      <c r="CK127" s="495"/>
      <c r="CL127" s="495"/>
      <c r="CM127" s="495"/>
      <c r="CN127" s="495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356"/>
      <c r="B128" s="527" t="s">
        <v>78</v>
      </c>
      <c r="C128" s="549">
        <f>SUM(D128+E128)</f>
        <v>0</v>
      </c>
      <c r="D128" s="95">
        <f t="shared" si="20"/>
        <v>0</v>
      </c>
      <c r="E128" s="550">
        <f t="shared" si="20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CG128" s="494"/>
      <c r="CH128" s="494"/>
      <c r="CI128" s="494"/>
      <c r="CJ128" s="494"/>
      <c r="CK128" s="494"/>
      <c r="CL128" s="494"/>
      <c r="CM128" s="494"/>
      <c r="CN128" s="494"/>
    </row>
    <row r="129" spans="1:92" x14ac:dyDescent="0.2">
      <c r="A129" s="1356"/>
      <c r="B129" s="526" t="s">
        <v>79</v>
      </c>
      <c r="C129" s="92">
        <f>SUM(D129+E129)</f>
        <v>0</v>
      </c>
      <c r="D129" s="92">
        <f t="shared" si="20"/>
        <v>0</v>
      </c>
      <c r="E129" s="551">
        <f t="shared" si="20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  <c r="CG129" s="494"/>
      <c r="CH129" s="494"/>
      <c r="CI129" s="494"/>
      <c r="CJ129" s="494"/>
      <c r="CK129" s="494"/>
      <c r="CL129" s="494"/>
      <c r="CM129" s="494"/>
      <c r="CN129" s="494"/>
    </row>
    <row r="130" spans="1:92" x14ac:dyDescent="0.2">
      <c r="A130" s="1359"/>
      <c r="B130" s="528" t="s">
        <v>246</v>
      </c>
      <c r="C130" s="104">
        <f>SUM(D130+E130)</f>
        <v>0</v>
      </c>
      <c r="D130" s="104">
        <f t="shared" si="20"/>
        <v>0</v>
      </c>
      <c r="E130" s="552">
        <f t="shared" si="20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  <c r="CG130" s="494"/>
      <c r="CH130" s="494"/>
      <c r="CI130" s="494"/>
      <c r="CJ130" s="494"/>
      <c r="CK130" s="494"/>
      <c r="CL130" s="494"/>
      <c r="CM130" s="494"/>
      <c r="CN130" s="494"/>
    </row>
    <row r="131" spans="1:92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  <c r="CG131" s="494"/>
      <c r="CH131" s="494"/>
      <c r="CI131" s="494"/>
      <c r="CJ131" s="494"/>
      <c r="CK131" s="494"/>
      <c r="CL131" s="494"/>
      <c r="CM131" s="494"/>
      <c r="CN131" s="494"/>
    </row>
    <row r="132" spans="1:92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  <c r="CG132" s="494"/>
      <c r="CH132" s="494"/>
      <c r="CI132" s="494"/>
      <c r="CJ132" s="494"/>
      <c r="CK132" s="494"/>
      <c r="CL132" s="494"/>
      <c r="CM132" s="494"/>
      <c r="CN132" s="494"/>
    </row>
    <row r="133" spans="1:92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  <c r="CG133" s="494"/>
      <c r="CH133" s="494"/>
      <c r="CI133" s="494"/>
      <c r="CJ133" s="494"/>
      <c r="CK133" s="494"/>
      <c r="CL133" s="494"/>
      <c r="CM133" s="494"/>
      <c r="CN133" s="494"/>
    </row>
    <row r="134" spans="1:92" ht="14.25" customHeight="1" x14ac:dyDescent="0.2">
      <c r="A134" s="1160" t="s">
        <v>98</v>
      </c>
      <c r="B134" s="1160"/>
      <c r="C134" s="1160"/>
      <c r="D134" s="1160" t="s">
        <v>33</v>
      </c>
      <c r="E134" s="1160"/>
      <c r="F134" s="1160"/>
      <c r="G134" s="1244" t="s">
        <v>99</v>
      </c>
      <c r="H134" s="1244"/>
      <c r="I134" s="1245" t="s">
        <v>100</v>
      </c>
      <c r="J134" s="1245"/>
      <c r="K134" s="1245" t="s">
        <v>101</v>
      </c>
      <c r="L134" s="1245"/>
      <c r="M134" s="1244" t="s">
        <v>57</v>
      </c>
      <c r="N134" s="1244"/>
      <c r="O134" s="1190" t="s">
        <v>8</v>
      </c>
      <c r="P134" s="1191"/>
      <c r="Q134" s="1243" t="s">
        <v>59</v>
      </c>
      <c r="R134" s="1243"/>
      <c r="S134" s="1243" t="s">
        <v>60</v>
      </c>
      <c r="T134" s="1243"/>
      <c r="U134" s="1243" t="s">
        <v>61</v>
      </c>
      <c r="V134" s="1243"/>
      <c r="W134" s="1243" t="s">
        <v>62</v>
      </c>
      <c r="X134" s="1243"/>
      <c r="Y134" s="1243" t="s">
        <v>63</v>
      </c>
      <c r="Z134" s="1243"/>
      <c r="AA134" s="1243" t="s">
        <v>64</v>
      </c>
      <c r="AB134" s="1243"/>
      <c r="AC134" s="1243" t="s">
        <v>65</v>
      </c>
      <c r="AD134" s="1243"/>
      <c r="AE134" s="1243" t="s">
        <v>66</v>
      </c>
      <c r="AF134" s="1243"/>
      <c r="AG134" s="1243" t="s">
        <v>67</v>
      </c>
      <c r="AH134" s="1243"/>
      <c r="AI134" s="1243" t="s">
        <v>68</v>
      </c>
      <c r="AJ134" s="1243"/>
      <c r="AK134" s="1243" t="s">
        <v>69</v>
      </c>
      <c r="AL134" s="1243"/>
      <c r="AM134" s="1243" t="s">
        <v>70</v>
      </c>
      <c r="AN134" s="1171"/>
      <c r="AO134" s="1268" t="s">
        <v>249</v>
      </c>
      <c r="AP134" s="1237" t="s">
        <v>250</v>
      </c>
      <c r="AQ134" s="1255" t="s">
        <v>251</v>
      </c>
      <c r="AR134" s="1256"/>
      <c r="AS134" s="240"/>
      <c r="AT134" s="240"/>
      <c r="CG134" s="494"/>
      <c r="CH134" s="494"/>
      <c r="CI134" s="494"/>
      <c r="CJ134" s="494"/>
      <c r="CK134" s="494"/>
      <c r="CL134" s="494"/>
      <c r="CM134" s="494"/>
      <c r="CN134" s="494"/>
    </row>
    <row r="135" spans="1:92" ht="21" customHeight="1" x14ac:dyDescent="0.2">
      <c r="A135" s="1160"/>
      <c r="B135" s="1160"/>
      <c r="C135" s="1160"/>
      <c r="D135" s="498" t="s">
        <v>149</v>
      </c>
      <c r="E135" s="498" t="s">
        <v>30</v>
      </c>
      <c r="F135" s="498" t="s">
        <v>48</v>
      </c>
      <c r="G135" s="529" t="s">
        <v>30</v>
      </c>
      <c r="H135" s="529" t="s">
        <v>48</v>
      </c>
      <c r="I135" s="529" t="s">
        <v>30</v>
      </c>
      <c r="J135" s="529" t="s">
        <v>48</v>
      </c>
      <c r="K135" s="529" t="s">
        <v>30</v>
      </c>
      <c r="L135" s="529" t="s">
        <v>48</v>
      </c>
      <c r="M135" s="529" t="s">
        <v>30</v>
      </c>
      <c r="N135" s="529" t="s">
        <v>48</v>
      </c>
      <c r="O135" s="529" t="s">
        <v>30</v>
      </c>
      <c r="P135" s="529" t="s">
        <v>48</v>
      </c>
      <c r="Q135" s="529" t="s">
        <v>30</v>
      </c>
      <c r="R135" s="529" t="s">
        <v>48</v>
      </c>
      <c r="S135" s="529" t="s">
        <v>30</v>
      </c>
      <c r="T135" s="529" t="s">
        <v>48</v>
      </c>
      <c r="U135" s="529" t="s">
        <v>30</v>
      </c>
      <c r="V135" s="529" t="s">
        <v>48</v>
      </c>
      <c r="W135" s="529" t="s">
        <v>30</v>
      </c>
      <c r="X135" s="529" t="s">
        <v>48</v>
      </c>
      <c r="Y135" s="529" t="s">
        <v>30</v>
      </c>
      <c r="Z135" s="529" t="s">
        <v>48</v>
      </c>
      <c r="AA135" s="529" t="s">
        <v>30</v>
      </c>
      <c r="AB135" s="529" t="s">
        <v>48</v>
      </c>
      <c r="AC135" s="529" t="s">
        <v>30</v>
      </c>
      <c r="AD135" s="529" t="s">
        <v>48</v>
      </c>
      <c r="AE135" s="529" t="s">
        <v>30</v>
      </c>
      <c r="AF135" s="529" t="s">
        <v>48</v>
      </c>
      <c r="AG135" s="529" t="s">
        <v>30</v>
      </c>
      <c r="AH135" s="529" t="s">
        <v>48</v>
      </c>
      <c r="AI135" s="529" t="s">
        <v>30</v>
      </c>
      <c r="AJ135" s="529" t="s">
        <v>48</v>
      </c>
      <c r="AK135" s="529" t="s">
        <v>30</v>
      </c>
      <c r="AL135" s="529" t="s">
        <v>48</v>
      </c>
      <c r="AM135" s="529" t="s">
        <v>30</v>
      </c>
      <c r="AN135" s="518" t="s">
        <v>48</v>
      </c>
      <c r="AO135" s="1269"/>
      <c r="AP135" s="1238"/>
      <c r="AQ135" s="111" t="s">
        <v>30</v>
      </c>
      <c r="AR135" s="111" t="s">
        <v>48</v>
      </c>
      <c r="AS135" s="240"/>
      <c r="AT135" s="240"/>
      <c r="CG135" s="494"/>
      <c r="CH135" s="494"/>
      <c r="CI135" s="494"/>
      <c r="CJ135" s="494"/>
      <c r="CK135" s="494"/>
      <c r="CL135" s="494"/>
      <c r="CM135" s="494"/>
      <c r="CN135" s="494"/>
    </row>
    <row r="136" spans="1:92" x14ac:dyDescent="0.2">
      <c r="A136" s="112" t="s">
        <v>102</v>
      </c>
      <c r="B136" s="523"/>
      <c r="C136" s="113"/>
      <c r="D136" s="114">
        <f>SUM(E136+F136)</f>
        <v>31</v>
      </c>
      <c r="E136" s="114">
        <f>SUM(G136+I136+K136+M136+O136+Q136+S136+U136+W136+Y136+AA136+AC136+AE136+AG136+AI136+AK136+AM136)</f>
        <v>15</v>
      </c>
      <c r="F136" s="114">
        <f>SUM(H136+J136+L136+N136+P136+R136+T136+V136+X136+Z136+AB136+AD136+AF136+AH136+AJ136+AL136+AN136)</f>
        <v>16</v>
      </c>
      <c r="G136" s="115">
        <v>1</v>
      </c>
      <c r="H136" s="115">
        <v>1</v>
      </c>
      <c r="I136" s="115">
        <v>6</v>
      </c>
      <c r="J136" s="115">
        <v>1</v>
      </c>
      <c r="K136" s="115">
        <v>4</v>
      </c>
      <c r="L136" s="115">
        <v>1</v>
      </c>
      <c r="M136" s="115"/>
      <c r="N136" s="115">
        <v>1</v>
      </c>
      <c r="O136" s="115"/>
      <c r="P136" s="115"/>
      <c r="Q136" s="115"/>
      <c r="R136" s="115"/>
      <c r="S136" s="115"/>
      <c r="T136" s="115">
        <v>2</v>
      </c>
      <c r="U136" s="115"/>
      <c r="V136" s="115">
        <v>1</v>
      </c>
      <c r="W136" s="115">
        <v>2</v>
      </c>
      <c r="X136" s="115">
        <v>5</v>
      </c>
      <c r="Y136" s="115"/>
      <c r="Z136" s="115"/>
      <c r="AA136" s="115"/>
      <c r="AB136" s="115">
        <v>2</v>
      </c>
      <c r="AC136" s="115">
        <v>2</v>
      </c>
      <c r="AD136" s="115"/>
      <c r="AE136" s="115"/>
      <c r="AF136" s="115"/>
      <c r="AG136" s="115"/>
      <c r="AH136" s="115"/>
      <c r="AI136" s="115"/>
      <c r="AJ136" s="115">
        <v>2</v>
      </c>
      <c r="AK136" s="115"/>
      <c r="AL136" s="115"/>
      <c r="AM136" s="115"/>
      <c r="AN136" s="116"/>
      <c r="AO136" s="131"/>
      <c r="AP136" s="115"/>
      <c r="AQ136" s="115"/>
      <c r="AR136" s="115"/>
      <c r="AS136" s="310" t="s">
        <v>194</v>
      </c>
      <c r="AT136" s="240"/>
      <c r="AU136" s="240"/>
      <c r="CG136" s="494">
        <v>0</v>
      </c>
      <c r="CH136" s="494">
        <v>0</v>
      </c>
      <c r="CI136" s="494">
        <v>0</v>
      </c>
      <c r="CJ136" s="494"/>
      <c r="CK136" s="494"/>
      <c r="CL136" s="494"/>
      <c r="CM136" s="494"/>
      <c r="CN136" s="494"/>
    </row>
    <row r="137" spans="1:92" x14ac:dyDescent="0.2">
      <c r="A137" s="1257" t="s">
        <v>103</v>
      </c>
      <c r="B137" s="1258"/>
      <c r="C137" s="1259"/>
      <c r="D137" s="1260"/>
      <c r="E137" s="1261"/>
      <c r="F137" s="1261"/>
      <c r="G137" s="1261"/>
      <c r="H137" s="1261"/>
      <c r="I137" s="1261"/>
      <c r="J137" s="1261"/>
      <c r="K137" s="1261"/>
      <c r="L137" s="1261"/>
      <c r="M137" s="1261"/>
      <c r="N137" s="1261"/>
      <c r="O137" s="1261"/>
      <c r="P137" s="1261"/>
      <c r="Q137" s="1261"/>
      <c r="R137" s="1261"/>
      <c r="S137" s="1261"/>
      <c r="T137" s="1261"/>
      <c r="U137" s="1261"/>
      <c r="V137" s="1261"/>
      <c r="W137" s="1261"/>
      <c r="X137" s="1261"/>
      <c r="Y137" s="1261"/>
      <c r="Z137" s="1261"/>
      <c r="AA137" s="1261"/>
      <c r="AB137" s="1261"/>
      <c r="AC137" s="1261"/>
      <c r="AD137" s="1261"/>
      <c r="AE137" s="1261"/>
      <c r="AF137" s="1261"/>
      <c r="AG137" s="1261"/>
      <c r="AH137" s="1261"/>
      <c r="AI137" s="1261"/>
      <c r="AJ137" s="1261"/>
      <c r="AK137" s="1261"/>
      <c r="AL137" s="1261"/>
      <c r="AM137" s="1261"/>
      <c r="AN137" s="1261"/>
      <c r="AO137" s="1261"/>
      <c r="AP137" s="1261"/>
      <c r="AQ137" s="1261"/>
      <c r="AR137" s="1262"/>
      <c r="AS137" s="310"/>
      <c r="AT137" s="240"/>
      <c r="AU137" s="240"/>
      <c r="CG137" s="494"/>
      <c r="CH137" s="494"/>
      <c r="CI137" s="494"/>
      <c r="CJ137" s="494"/>
      <c r="CK137" s="494"/>
      <c r="CL137" s="494"/>
      <c r="CM137" s="494"/>
      <c r="CN137" s="494"/>
    </row>
    <row r="138" spans="1:92" x14ac:dyDescent="0.2">
      <c r="A138" s="1208" t="s">
        <v>181</v>
      </c>
      <c r="B138" s="1250" t="s">
        <v>104</v>
      </c>
      <c r="C138" s="1229"/>
      <c r="D138" s="118">
        <f t="shared" ref="D138:D144" si="21">SUM(E138+F138)</f>
        <v>0</v>
      </c>
      <c r="E138" s="118">
        <f t="shared" ref="E138:F144" si="22">SUM(G138+I138+K138+M138+O138+Q138+S138+U138+W138+Y138+AA138+AC138+AE138+AG138+AI138+AK138+AM138)</f>
        <v>0</v>
      </c>
      <c r="F138" s="118">
        <f t="shared" si="22"/>
        <v>0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 t="s">
        <v>194</v>
      </c>
      <c r="AT138" s="240"/>
      <c r="AU138" s="240"/>
      <c r="CG138" s="494">
        <v>0</v>
      </c>
      <c r="CH138" s="494">
        <v>0</v>
      </c>
      <c r="CI138" s="494">
        <v>0</v>
      </c>
      <c r="CJ138" s="494"/>
      <c r="CK138" s="494"/>
      <c r="CL138" s="494"/>
      <c r="CM138" s="494"/>
      <c r="CN138" s="494"/>
    </row>
    <row r="139" spans="1:92" x14ac:dyDescent="0.2">
      <c r="A139" s="1212"/>
      <c r="B139" s="1246" t="s">
        <v>252</v>
      </c>
      <c r="C139" s="1226"/>
      <c r="D139" s="130">
        <f t="shared" si="21"/>
        <v>0</v>
      </c>
      <c r="E139" s="130">
        <f t="shared" si="22"/>
        <v>0</v>
      </c>
      <c r="F139" s="130">
        <f t="shared" si="22"/>
        <v>0</v>
      </c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 t="s">
        <v>194</v>
      </c>
      <c r="AT139" s="240"/>
      <c r="AU139" s="240"/>
      <c r="CG139" s="494">
        <v>0</v>
      </c>
      <c r="CH139" s="494">
        <v>0</v>
      </c>
      <c r="CI139" s="494">
        <v>0</v>
      </c>
      <c r="CJ139" s="494"/>
      <c r="CK139" s="494"/>
      <c r="CL139" s="494"/>
      <c r="CM139" s="494"/>
      <c r="CN139" s="494"/>
    </row>
    <row r="140" spans="1:92" x14ac:dyDescent="0.2">
      <c r="A140" s="1230" t="s">
        <v>105</v>
      </c>
      <c r="B140" s="1230"/>
      <c r="C140" s="1231"/>
      <c r="D140" s="126">
        <f t="shared" si="21"/>
        <v>0</v>
      </c>
      <c r="E140" s="126">
        <f t="shared" si="22"/>
        <v>0</v>
      </c>
      <c r="F140" s="126">
        <f t="shared" si="22"/>
        <v>0</v>
      </c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 t="s">
        <v>194</v>
      </c>
      <c r="AT140" s="240"/>
      <c r="AU140" s="240"/>
      <c r="CG140" s="494">
        <v>0</v>
      </c>
      <c r="CH140" s="494">
        <v>0</v>
      </c>
      <c r="CI140" s="494">
        <v>0</v>
      </c>
      <c r="CJ140" s="494"/>
      <c r="CK140" s="494"/>
      <c r="CL140" s="494"/>
      <c r="CM140" s="494"/>
      <c r="CN140" s="494"/>
    </row>
    <row r="141" spans="1:92" x14ac:dyDescent="0.2">
      <c r="A141" s="1263" t="s">
        <v>182</v>
      </c>
      <c r="B141" s="1264"/>
      <c r="C141" s="1265"/>
      <c r="D141" s="42">
        <f t="shared" si="21"/>
        <v>31</v>
      </c>
      <c r="E141" s="42">
        <f t="shared" si="22"/>
        <v>15</v>
      </c>
      <c r="F141" s="42">
        <f t="shared" si="22"/>
        <v>16</v>
      </c>
      <c r="G141" s="30">
        <v>1</v>
      </c>
      <c r="H141" s="30">
        <v>1</v>
      </c>
      <c r="I141" s="30">
        <v>6</v>
      </c>
      <c r="J141" s="30">
        <v>1</v>
      </c>
      <c r="K141" s="30">
        <v>4</v>
      </c>
      <c r="L141" s="30">
        <v>1</v>
      </c>
      <c r="M141" s="30"/>
      <c r="N141" s="30">
        <v>1</v>
      </c>
      <c r="O141" s="30"/>
      <c r="P141" s="30"/>
      <c r="Q141" s="30"/>
      <c r="R141" s="30"/>
      <c r="S141" s="30"/>
      <c r="T141" s="30">
        <v>2</v>
      </c>
      <c r="U141" s="30"/>
      <c r="V141" s="30">
        <v>1</v>
      </c>
      <c r="W141" s="30">
        <v>2</v>
      </c>
      <c r="X141" s="30">
        <v>5</v>
      </c>
      <c r="Y141" s="30"/>
      <c r="Z141" s="30"/>
      <c r="AA141" s="30"/>
      <c r="AB141" s="30">
        <v>2</v>
      </c>
      <c r="AC141" s="30">
        <v>2</v>
      </c>
      <c r="AD141" s="30"/>
      <c r="AE141" s="30"/>
      <c r="AF141" s="30"/>
      <c r="AG141" s="30"/>
      <c r="AH141" s="30"/>
      <c r="AI141" s="30"/>
      <c r="AJ141" s="30">
        <v>2</v>
      </c>
      <c r="AK141" s="30"/>
      <c r="AL141" s="30"/>
      <c r="AM141" s="30"/>
      <c r="AN141" s="139"/>
      <c r="AO141" s="131"/>
      <c r="AP141" s="30"/>
      <c r="AQ141" s="86"/>
      <c r="AR141" s="30"/>
      <c r="AS141" s="310" t="s">
        <v>194</v>
      </c>
      <c r="AT141" s="240"/>
      <c r="AU141" s="240"/>
      <c r="CG141" s="494">
        <v>0</v>
      </c>
      <c r="CH141" s="494">
        <v>0</v>
      </c>
      <c r="CI141" s="494">
        <v>0</v>
      </c>
      <c r="CJ141" s="494"/>
      <c r="CK141" s="494"/>
      <c r="CL141" s="494"/>
      <c r="CM141" s="494"/>
      <c r="CN141" s="494"/>
    </row>
    <row r="142" spans="1:92" ht="14.25" customHeight="1" x14ac:dyDescent="0.2">
      <c r="A142" s="1247" t="s">
        <v>106</v>
      </c>
      <c r="B142" s="1353" t="s">
        <v>107</v>
      </c>
      <c r="C142" s="1354"/>
      <c r="D142" s="120">
        <f t="shared" si="21"/>
        <v>0</v>
      </c>
      <c r="E142" s="120">
        <f t="shared" si="22"/>
        <v>0</v>
      </c>
      <c r="F142" s="120">
        <f t="shared" si="22"/>
        <v>0</v>
      </c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 t="s">
        <v>194</v>
      </c>
      <c r="AT142" s="240"/>
      <c r="AU142" s="240"/>
      <c r="CG142" s="494">
        <v>0</v>
      </c>
      <c r="CH142" s="494">
        <v>0</v>
      </c>
      <c r="CI142" s="494">
        <v>0</v>
      </c>
      <c r="CJ142" s="494"/>
      <c r="CK142" s="494"/>
      <c r="CL142" s="494"/>
      <c r="CM142" s="494"/>
      <c r="CN142" s="494"/>
    </row>
    <row r="143" spans="1:92" x14ac:dyDescent="0.2">
      <c r="A143" s="1248"/>
      <c r="B143" s="1223" t="s">
        <v>108</v>
      </c>
      <c r="C143" s="1224"/>
      <c r="D143" s="123">
        <f t="shared" si="21"/>
        <v>2</v>
      </c>
      <c r="E143" s="123">
        <f t="shared" si="22"/>
        <v>0</v>
      </c>
      <c r="F143" s="123">
        <f t="shared" si="22"/>
        <v>2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>
        <v>1</v>
      </c>
      <c r="Y143" s="24"/>
      <c r="Z143" s="24"/>
      <c r="AA143" s="24"/>
      <c r="AB143" s="24">
        <v>1</v>
      </c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 t="s">
        <v>194</v>
      </c>
      <c r="AT143" s="240"/>
      <c r="AU143" s="240"/>
      <c r="CG143" s="494">
        <v>0</v>
      </c>
      <c r="CH143" s="494">
        <v>0</v>
      </c>
      <c r="CI143" s="494">
        <v>0</v>
      </c>
      <c r="CJ143" s="494"/>
      <c r="CK143" s="494"/>
      <c r="CL143" s="494"/>
      <c r="CM143" s="494"/>
      <c r="CN143" s="494"/>
    </row>
    <row r="144" spans="1:92" x14ac:dyDescent="0.2">
      <c r="A144" s="1248"/>
      <c r="B144" s="1223" t="s">
        <v>109</v>
      </c>
      <c r="C144" s="1224"/>
      <c r="D144" s="123">
        <f t="shared" si="21"/>
        <v>3</v>
      </c>
      <c r="E144" s="126">
        <f t="shared" si="22"/>
        <v>0</v>
      </c>
      <c r="F144" s="123">
        <f t="shared" si="22"/>
        <v>3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>
        <v>2</v>
      </c>
      <c r="Y144" s="24"/>
      <c r="Z144" s="24"/>
      <c r="AA144" s="24"/>
      <c r="AB144" s="24">
        <v>1</v>
      </c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/>
      <c r="AR144" s="24"/>
      <c r="AS144" s="310" t="s">
        <v>194</v>
      </c>
      <c r="AT144" s="240"/>
      <c r="AU144" s="240"/>
      <c r="CG144" s="494">
        <v>0</v>
      </c>
      <c r="CH144" s="494">
        <v>0</v>
      </c>
      <c r="CI144" s="494">
        <v>0</v>
      </c>
      <c r="CJ144" s="494"/>
      <c r="CK144" s="494"/>
      <c r="CL144" s="494"/>
      <c r="CM144" s="494"/>
      <c r="CN144" s="494"/>
    </row>
    <row r="145" spans="1:92" ht="15" customHeight="1" x14ac:dyDescent="0.2">
      <c r="A145" s="1248"/>
      <c r="B145" s="1253" t="s">
        <v>110</v>
      </c>
      <c r="C145" s="1211"/>
      <c r="D145" s="400"/>
      <c r="E145" s="404"/>
      <c r="F145" s="123">
        <f>SUM(L145+N145+P145+R145+T145+V145+X145+Z145+AB145+AD145+AF145+AH145+AJ145+AL145+AN145)</f>
        <v>0</v>
      </c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 t="s">
        <v>194</v>
      </c>
      <c r="AT145" s="240"/>
      <c r="AU145" s="240"/>
      <c r="CG145" s="494">
        <v>0</v>
      </c>
      <c r="CH145" s="494">
        <v>0</v>
      </c>
      <c r="CI145" s="494">
        <v>0</v>
      </c>
      <c r="CJ145" s="494"/>
      <c r="CK145" s="494"/>
      <c r="CL145" s="494"/>
      <c r="CM145" s="494"/>
      <c r="CN145" s="494"/>
    </row>
    <row r="146" spans="1:92" x14ac:dyDescent="0.2">
      <c r="A146" s="1248"/>
      <c r="B146" s="1223" t="s">
        <v>111</v>
      </c>
      <c r="C146" s="1224"/>
      <c r="D146" s="123">
        <f t="shared" ref="D146:D166" si="23">SUM(E146+F146)</f>
        <v>1</v>
      </c>
      <c r="E146" s="120">
        <f t="shared" ref="E146:F152" si="24">SUM(G146+I146+K146+M146+O146+Q146+S146+U146+W146+Y146+AA146+AC146+AE146+AG146+AI146+AK146+AM146)</f>
        <v>0</v>
      </c>
      <c r="F146" s="123">
        <f t="shared" si="24"/>
        <v>1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>
        <v>1</v>
      </c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/>
      <c r="AR146" s="24"/>
      <c r="AS146" s="310" t="s">
        <v>194</v>
      </c>
      <c r="AT146" s="240"/>
      <c r="AU146" s="240"/>
      <c r="CG146" s="494">
        <v>0</v>
      </c>
      <c r="CH146" s="494">
        <v>0</v>
      </c>
      <c r="CI146" s="494">
        <v>0</v>
      </c>
      <c r="CJ146" s="494"/>
      <c r="CK146" s="494"/>
      <c r="CL146" s="494"/>
      <c r="CM146" s="494"/>
      <c r="CN146" s="494"/>
    </row>
    <row r="147" spans="1:92" x14ac:dyDescent="0.2">
      <c r="A147" s="1248"/>
      <c r="B147" s="1349" t="s">
        <v>112</v>
      </c>
      <c r="C147" s="1350"/>
      <c r="D147" s="123">
        <f t="shared" si="23"/>
        <v>2</v>
      </c>
      <c r="E147" s="123">
        <f t="shared" si="24"/>
        <v>0</v>
      </c>
      <c r="F147" s="123">
        <f t="shared" si="24"/>
        <v>2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>
        <v>1</v>
      </c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>
        <v>1</v>
      </c>
      <c r="AK147" s="24"/>
      <c r="AL147" s="24"/>
      <c r="AM147" s="24"/>
      <c r="AN147" s="70"/>
      <c r="AO147" s="98"/>
      <c r="AP147" s="24"/>
      <c r="AQ147" s="24"/>
      <c r="AR147" s="115"/>
      <c r="AS147" s="310" t="s">
        <v>194</v>
      </c>
      <c r="AT147" s="240"/>
      <c r="AU147" s="240"/>
      <c r="CG147" s="494">
        <v>0</v>
      </c>
      <c r="CH147" s="494">
        <v>0</v>
      </c>
      <c r="CI147" s="494">
        <v>0</v>
      </c>
      <c r="CJ147" s="494"/>
      <c r="CK147" s="494"/>
      <c r="CL147" s="494"/>
      <c r="CM147" s="494"/>
      <c r="CN147" s="494"/>
    </row>
    <row r="148" spans="1:92" x14ac:dyDescent="0.2">
      <c r="A148" s="1248"/>
      <c r="B148" s="1351" t="s">
        <v>113</v>
      </c>
      <c r="C148" s="1352"/>
      <c r="D148" s="123">
        <f t="shared" si="23"/>
        <v>0</v>
      </c>
      <c r="E148" s="123">
        <f t="shared" si="24"/>
        <v>0</v>
      </c>
      <c r="F148" s="123">
        <f t="shared" si="24"/>
        <v>0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 t="s">
        <v>194</v>
      </c>
      <c r="AT148" s="240"/>
      <c r="AU148" s="240"/>
      <c r="CG148" s="494">
        <v>0</v>
      </c>
      <c r="CH148" s="494">
        <v>0</v>
      </c>
      <c r="CI148" s="494">
        <v>0</v>
      </c>
      <c r="CJ148" s="494"/>
      <c r="CK148" s="494"/>
      <c r="CL148" s="494"/>
      <c r="CM148" s="494"/>
      <c r="CN148" s="494"/>
    </row>
    <row r="149" spans="1:92" x14ac:dyDescent="0.2">
      <c r="A149" s="1249"/>
      <c r="B149" s="1266" t="s">
        <v>114</v>
      </c>
      <c r="C149" s="1267"/>
      <c r="D149" s="126">
        <f t="shared" si="23"/>
        <v>0</v>
      </c>
      <c r="E149" s="126">
        <f t="shared" si="24"/>
        <v>0</v>
      </c>
      <c r="F149" s="126">
        <f t="shared" si="24"/>
        <v>0</v>
      </c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 t="s">
        <v>194</v>
      </c>
      <c r="AT149" s="240"/>
      <c r="AU149" s="240"/>
      <c r="CG149" s="494">
        <v>0</v>
      </c>
      <c r="CH149" s="494">
        <v>0</v>
      </c>
      <c r="CI149" s="494">
        <v>0</v>
      </c>
      <c r="CJ149" s="494"/>
      <c r="CK149" s="494"/>
      <c r="CL149" s="494"/>
      <c r="CM149" s="494"/>
      <c r="CN149" s="494"/>
    </row>
    <row r="150" spans="1:92" ht="17.25" customHeight="1" x14ac:dyDescent="0.2">
      <c r="A150" s="1247" t="s">
        <v>115</v>
      </c>
      <c r="B150" s="1221" t="s">
        <v>116</v>
      </c>
      <c r="C150" s="1222"/>
      <c r="D150" s="118">
        <f t="shared" si="23"/>
        <v>0</v>
      </c>
      <c r="E150" s="118">
        <f t="shared" si="24"/>
        <v>0</v>
      </c>
      <c r="F150" s="118">
        <f t="shared" si="24"/>
        <v>0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 t="s">
        <v>194</v>
      </c>
      <c r="AT150" s="240"/>
      <c r="AU150" s="240"/>
      <c r="CG150" s="494">
        <v>0</v>
      </c>
      <c r="CH150" s="494">
        <v>0</v>
      </c>
      <c r="CI150" s="494">
        <v>0</v>
      </c>
      <c r="CJ150" s="494"/>
      <c r="CK150" s="494"/>
      <c r="CL150" s="494"/>
      <c r="CM150" s="494"/>
      <c r="CN150" s="494"/>
    </row>
    <row r="151" spans="1:92" ht="24" customHeight="1" x14ac:dyDescent="0.2">
      <c r="A151" s="1248"/>
      <c r="B151" s="1223" t="s">
        <v>117</v>
      </c>
      <c r="C151" s="1224"/>
      <c r="D151" s="123">
        <f t="shared" si="23"/>
        <v>0</v>
      </c>
      <c r="E151" s="123">
        <f t="shared" si="24"/>
        <v>0</v>
      </c>
      <c r="F151" s="123">
        <f t="shared" si="24"/>
        <v>0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 t="s">
        <v>194</v>
      </c>
      <c r="AT151" s="240"/>
      <c r="AU151" s="240"/>
      <c r="CG151" s="494">
        <v>0</v>
      </c>
      <c r="CH151" s="494">
        <v>0</v>
      </c>
      <c r="CI151" s="494">
        <v>0</v>
      </c>
      <c r="CJ151" s="494"/>
      <c r="CK151" s="494"/>
      <c r="CL151" s="494"/>
      <c r="CM151" s="494"/>
      <c r="CN151" s="494"/>
    </row>
    <row r="152" spans="1:92" ht="15" customHeight="1" x14ac:dyDescent="0.2">
      <c r="A152" s="1249"/>
      <c r="B152" s="1246" t="s">
        <v>118</v>
      </c>
      <c r="C152" s="1226"/>
      <c r="D152" s="119">
        <f t="shared" si="23"/>
        <v>0</v>
      </c>
      <c r="E152" s="119">
        <f t="shared" si="24"/>
        <v>0</v>
      </c>
      <c r="F152" s="119">
        <f t="shared" si="24"/>
        <v>0</v>
      </c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 t="s">
        <v>194</v>
      </c>
      <c r="AT152" s="240"/>
      <c r="AU152" s="240"/>
      <c r="CG152" s="494">
        <v>0</v>
      </c>
      <c r="CH152" s="494">
        <v>0</v>
      </c>
      <c r="CI152" s="494">
        <v>0</v>
      </c>
      <c r="CJ152" s="494"/>
      <c r="CK152" s="494"/>
      <c r="CL152" s="494"/>
      <c r="CM152" s="494"/>
      <c r="CN152" s="494"/>
    </row>
    <row r="153" spans="1:92" x14ac:dyDescent="0.2">
      <c r="A153" s="1247" t="s">
        <v>119</v>
      </c>
      <c r="B153" s="1250" t="s">
        <v>120</v>
      </c>
      <c r="C153" s="1229"/>
      <c r="D153" s="118">
        <f t="shared" si="23"/>
        <v>6</v>
      </c>
      <c r="E153" s="118">
        <f t="shared" ref="E153:F156" si="25">SUM(G153+I153+K153+M153+O153)</f>
        <v>6</v>
      </c>
      <c r="F153" s="118">
        <f t="shared" si="25"/>
        <v>0</v>
      </c>
      <c r="G153" s="20"/>
      <c r="H153" s="20"/>
      <c r="I153" s="20">
        <v>3</v>
      </c>
      <c r="J153" s="20"/>
      <c r="K153" s="20">
        <v>3</v>
      </c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/>
      <c r="AR153" s="166"/>
      <c r="AS153" s="310" t="s">
        <v>194</v>
      </c>
      <c r="AT153" s="240"/>
      <c r="AU153" s="240"/>
      <c r="CG153" s="494">
        <v>0</v>
      </c>
      <c r="CH153" s="494"/>
      <c r="CI153" s="494">
        <v>0</v>
      </c>
      <c r="CJ153" s="494"/>
      <c r="CK153" s="494"/>
      <c r="CL153" s="494"/>
      <c r="CM153" s="494"/>
      <c r="CN153" s="494"/>
    </row>
    <row r="154" spans="1:92" ht="17.25" customHeight="1" x14ac:dyDescent="0.2">
      <c r="A154" s="1248"/>
      <c r="B154" s="1223" t="s">
        <v>121</v>
      </c>
      <c r="C154" s="1224"/>
      <c r="D154" s="123">
        <f t="shared" si="23"/>
        <v>0</v>
      </c>
      <c r="E154" s="123">
        <f t="shared" si="25"/>
        <v>0</v>
      </c>
      <c r="F154" s="123">
        <f t="shared" si="25"/>
        <v>0</v>
      </c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 t="s">
        <v>194</v>
      </c>
      <c r="AT154" s="240"/>
      <c r="AU154" s="240"/>
      <c r="CG154" s="494">
        <v>0</v>
      </c>
      <c r="CH154" s="494"/>
      <c r="CI154" s="494">
        <v>0</v>
      </c>
      <c r="CJ154" s="494"/>
      <c r="CK154" s="494"/>
      <c r="CL154" s="494"/>
      <c r="CM154" s="494"/>
      <c r="CN154" s="494"/>
    </row>
    <row r="155" spans="1:92" ht="19.5" customHeight="1" x14ac:dyDescent="0.2">
      <c r="A155" s="1248"/>
      <c r="B155" s="1223" t="s">
        <v>122</v>
      </c>
      <c r="C155" s="1224"/>
      <c r="D155" s="123">
        <f t="shared" si="23"/>
        <v>0</v>
      </c>
      <c r="E155" s="123">
        <f t="shared" si="25"/>
        <v>0</v>
      </c>
      <c r="F155" s="123">
        <f t="shared" si="25"/>
        <v>0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 t="s">
        <v>194</v>
      </c>
      <c r="AT155" s="240"/>
      <c r="AU155" s="240"/>
      <c r="CG155" s="494">
        <v>0</v>
      </c>
      <c r="CH155" s="494"/>
      <c r="CI155" s="494">
        <v>0</v>
      </c>
      <c r="CJ155" s="494"/>
      <c r="CK155" s="494"/>
      <c r="CL155" s="494"/>
      <c r="CM155" s="494"/>
      <c r="CN155" s="494"/>
    </row>
    <row r="156" spans="1:92" ht="32.25" customHeight="1" x14ac:dyDescent="0.2">
      <c r="A156" s="1249"/>
      <c r="B156" s="1251" t="s">
        <v>123</v>
      </c>
      <c r="C156" s="1231"/>
      <c r="D156" s="126">
        <f t="shared" si="23"/>
        <v>5</v>
      </c>
      <c r="E156" s="126">
        <f t="shared" si="25"/>
        <v>3</v>
      </c>
      <c r="F156" s="126">
        <f t="shared" si="25"/>
        <v>2</v>
      </c>
      <c r="G156" s="27"/>
      <c r="H156" s="27"/>
      <c r="I156" s="27">
        <v>2</v>
      </c>
      <c r="J156" s="27">
        <v>1</v>
      </c>
      <c r="K156" s="27">
        <v>1</v>
      </c>
      <c r="L156" s="27">
        <v>1</v>
      </c>
      <c r="M156" s="27"/>
      <c r="N156" s="27"/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/>
      <c r="AR156" s="36"/>
      <c r="AS156" s="310" t="s">
        <v>194</v>
      </c>
      <c r="AT156" s="240"/>
      <c r="AU156" s="240"/>
      <c r="CG156" s="494">
        <v>0</v>
      </c>
      <c r="CH156" s="494"/>
      <c r="CI156" s="494">
        <v>0</v>
      </c>
      <c r="CJ156" s="494"/>
      <c r="CK156" s="494"/>
      <c r="CL156" s="494"/>
      <c r="CM156" s="494"/>
      <c r="CN156" s="494"/>
    </row>
    <row r="157" spans="1:92" x14ac:dyDescent="0.2">
      <c r="A157" s="1206" t="s">
        <v>124</v>
      </c>
      <c r="B157" s="1206"/>
      <c r="C157" s="1207"/>
      <c r="D157" s="174">
        <f t="shared" si="23"/>
        <v>4</v>
      </c>
      <c r="E157" s="174">
        <f t="shared" ref="E157:F166" si="26">SUM(G157+I157+K157+M157+O157+Q157+S157+U157+W157+Y157+AA157+AC157+AE157+AG157+AI157+AK157+AM157)</f>
        <v>2</v>
      </c>
      <c r="F157" s="174">
        <f t="shared" si="26"/>
        <v>2</v>
      </c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>
        <v>1</v>
      </c>
      <c r="U157" s="166"/>
      <c r="V157" s="166"/>
      <c r="W157" s="166">
        <v>1</v>
      </c>
      <c r="X157" s="166">
        <v>1</v>
      </c>
      <c r="Y157" s="166"/>
      <c r="Z157" s="166"/>
      <c r="AA157" s="166"/>
      <c r="AB157" s="166"/>
      <c r="AC157" s="166">
        <v>1</v>
      </c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/>
      <c r="AR157" s="20"/>
      <c r="AS157" s="310" t="s">
        <v>194</v>
      </c>
      <c r="AT157" s="240"/>
      <c r="AU157" s="240"/>
      <c r="CG157" s="494">
        <v>0</v>
      </c>
      <c r="CH157" s="494">
        <v>0</v>
      </c>
      <c r="CI157" s="494">
        <v>0</v>
      </c>
      <c r="CJ157" s="494"/>
      <c r="CK157" s="494"/>
      <c r="CL157" s="494"/>
      <c r="CM157" s="494"/>
      <c r="CN157" s="494"/>
    </row>
    <row r="158" spans="1:92" ht="15" customHeight="1" x14ac:dyDescent="0.2">
      <c r="A158" s="1247" t="s">
        <v>253</v>
      </c>
      <c r="B158" s="1252" t="s">
        <v>254</v>
      </c>
      <c r="C158" s="1209"/>
      <c r="D158" s="118">
        <f t="shared" si="23"/>
        <v>0</v>
      </c>
      <c r="E158" s="118">
        <f t="shared" si="26"/>
        <v>0</v>
      </c>
      <c r="F158" s="118">
        <f t="shared" si="26"/>
        <v>0</v>
      </c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 t="s">
        <v>194</v>
      </c>
      <c r="AT158" s="240"/>
      <c r="AU158" s="240"/>
      <c r="CG158" s="494"/>
      <c r="CH158" s="494"/>
      <c r="CI158" s="494">
        <v>0</v>
      </c>
      <c r="CJ158" s="494"/>
      <c r="CK158" s="494"/>
      <c r="CL158" s="494"/>
      <c r="CM158" s="494"/>
      <c r="CN158" s="494"/>
    </row>
    <row r="159" spans="1:92" ht="15" customHeight="1" x14ac:dyDescent="0.2">
      <c r="A159" s="1248"/>
      <c r="B159" s="1253" t="s">
        <v>255</v>
      </c>
      <c r="C159" s="1211"/>
      <c r="D159" s="123">
        <f t="shared" si="23"/>
        <v>0</v>
      </c>
      <c r="E159" s="123">
        <f t="shared" si="26"/>
        <v>0</v>
      </c>
      <c r="F159" s="123">
        <f t="shared" si="26"/>
        <v>0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 t="s">
        <v>194</v>
      </c>
      <c r="AT159" s="240"/>
      <c r="AU159" s="240"/>
      <c r="CG159" s="494"/>
      <c r="CH159" s="494"/>
      <c r="CI159" s="494">
        <v>0</v>
      </c>
      <c r="CJ159" s="494"/>
      <c r="CK159" s="494"/>
      <c r="CL159" s="494"/>
      <c r="CM159" s="494"/>
      <c r="CN159" s="494"/>
    </row>
    <row r="160" spans="1:92" ht="15" customHeight="1" x14ac:dyDescent="0.2">
      <c r="A160" s="1249"/>
      <c r="B160" s="1254" t="s">
        <v>256</v>
      </c>
      <c r="C160" s="1213"/>
      <c r="D160" s="119">
        <f t="shared" si="23"/>
        <v>0</v>
      </c>
      <c r="E160" s="119">
        <f t="shared" si="26"/>
        <v>0</v>
      </c>
      <c r="F160" s="119">
        <f t="shared" si="26"/>
        <v>0</v>
      </c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36"/>
      <c r="AP160" s="136"/>
      <c r="AQ160" s="36"/>
      <c r="AR160" s="36"/>
      <c r="AS160" s="310" t="s">
        <v>194</v>
      </c>
      <c r="AT160" s="240"/>
      <c r="AU160" s="240"/>
      <c r="CG160" s="494"/>
      <c r="CH160" s="494"/>
      <c r="CI160" s="494">
        <v>0</v>
      </c>
      <c r="CJ160" s="494"/>
      <c r="CK160" s="494"/>
      <c r="CL160" s="494"/>
      <c r="CM160" s="494"/>
      <c r="CN160" s="494"/>
    </row>
    <row r="161" spans="1:92" x14ac:dyDescent="0.2">
      <c r="A161" s="1286" t="s">
        <v>125</v>
      </c>
      <c r="B161" s="1287"/>
      <c r="C161" s="1288"/>
      <c r="D161" s="120">
        <f t="shared" si="23"/>
        <v>1</v>
      </c>
      <c r="E161" s="120">
        <f t="shared" si="26"/>
        <v>0</v>
      </c>
      <c r="F161" s="120">
        <f t="shared" si="26"/>
        <v>1</v>
      </c>
      <c r="G161" s="51"/>
      <c r="H161" s="51"/>
      <c r="I161" s="51"/>
      <c r="J161" s="51"/>
      <c r="K161" s="51"/>
      <c r="L161" s="51"/>
      <c r="M161" s="51"/>
      <c r="N161" s="51">
        <v>1</v>
      </c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/>
      <c r="AR161" s="51"/>
      <c r="AS161" s="310" t="s">
        <v>194</v>
      </c>
      <c r="AT161" s="240"/>
      <c r="AU161" s="240"/>
      <c r="CG161" s="494">
        <v>0</v>
      </c>
      <c r="CH161" s="494">
        <v>0</v>
      </c>
      <c r="CI161" s="494">
        <v>0</v>
      </c>
      <c r="CJ161" s="494"/>
      <c r="CK161" s="494"/>
      <c r="CL161" s="494"/>
      <c r="CM161" s="494"/>
      <c r="CN161" s="494"/>
    </row>
    <row r="162" spans="1:92" x14ac:dyDescent="0.2">
      <c r="A162" s="1289" t="s">
        <v>126</v>
      </c>
      <c r="B162" s="1290"/>
      <c r="C162" s="1291"/>
      <c r="D162" s="123">
        <f t="shared" si="23"/>
        <v>0</v>
      </c>
      <c r="E162" s="123">
        <f t="shared" si="26"/>
        <v>0</v>
      </c>
      <c r="F162" s="123">
        <f t="shared" si="26"/>
        <v>0</v>
      </c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 t="s">
        <v>194</v>
      </c>
      <c r="AT162" s="240"/>
      <c r="AU162" s="240"/>
      <c r="CG162" s="494">
        <v>0</v>
      </c>
      <c r="CH162" s="494">
        <v>0</v>
      </c>
      <c r="CI162" s="494">
        <v>0</v>
      </c>
      <c r="CJ162" s="494"/>
      <c r="CK162" s="494"/>
      <c r="CL162" s="494"/>
      <c r="CM162" s="494"/>
      <c r="CN162" s="494"/>
    </row>
    <row r="163" spans="1:92" x14ac:dyDescent="0.2">
      <c r="A163" s="1289" t="s">
        <v>127</v>
      </c>
      <c r="B163" s="1290"/>
      <c r="C163" s="1291"/>
      <c r="D163" s="123">
        <f t="shared" si="23"/>
        <v>3</v>
      </c>
      <c r="E163" s="123">
        <f t="shared" si="26"/>
        <v>2</v>
      </c>
      <c r="F163" s="123">
        <f t="shared" si="26"/>
        <v>1</v>
      </c>
      <c r="G163" s="24">
        <v>1</v>
      </c>
      <c r="H163" s="24">
        <v>1</v>
      </c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>
        <v>1</v>
      </c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/>
      <c r="AR163" s="27"/>
      <c r="AS163" s="310" t="s">
        <v>194</v>
      </c>
      <c r="AT163" s="240"/>
      <c r="AU163" s="240"/>
      <c r="CG163" s="494">
        <v>0</v>
      </c>
      <c r="CH163" s="494">
        <v>0</v>
      </c>
      <c r="CI163" s="494">
        <v>0</v>
      </c>
      <c r="CJ163" s="494"/>
      <c r="CK163" s="494"/>
      <c r="CL163" s="494"/>
      <c r="CM163" s="494"/>
      <c r="CN163" s="494"/>
    </row>
    <row r="164" spans="1:92" x14ac:dyDescent="0.2">
      <c r="A164" s="1289" t="s">
        <v>128</v>
      </c>
      <c r="B164" s="1290"/>
      <c r="C164" s="1291"/>
      <c r="D164" s="123">
        <f t="shared" si="23"/>
        <v>2</v>
      </c>
      <c r="E164" s="123">
        <f t="shared" si="26"/>
        <v>0</v>
      </c>
      <c r="F164" s="123">
        <f t="shared" si="26"/>
        <v>2</v>
      </c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>
        <v>1</v>
      </c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>
        <v>1</v>
      </c>
      <c r="AK164" s="24"/>
      <c r="AL164" s="24"/>
      <c r="AM164" s="24"/>
      <c r="AN164" s="70"/>
      <c r="AO164" s="98"/>
      <c r="AP164" s="24"/>
      <c r="AQ164" s="24"/>
      <c r="AR164" s="27"/>
      <c r="AS164" s="310" t="s">
        <v>194</v>
      </c>
      <c r="AT164" s="240"/>
      <c r="AU164" s="240"/>
      <c r="CG164" s="494">
        <v>0</v>
      </c>
      <c r="CH164" s="494">
        <v>0</v>
      </c>
      <c r="CI164" s="494">
        <v>0</v>
      </c>
      <c r="CJ164" s="494"/>
      <c r="CK164" s="494"/>
      <c r="CL164" s="494"/>
      <c r="CM164" s="494"/>
      <c r="CN164" s="494"/>
    </row>
    <row r="165" spans="1:92" x14ac:dyDescent="0.2">
      <c r="A165" s="1292" t="s">
        <v>129</v>
      </c>
      <c r="B165" s="1293"/>
      <c r="C165" s="1294"/>
      <c r="D165" s="126">
        <f t="shared" si="23"/>
        <v>1</v>
      </c>
      <c r="E165" s="126">
        <f t="shared" si="26"/>
        <v>1</v>
      </c>
      <c r="F165" s="126">
        <f t="shared" si="26"/>
        <v>0</v>
      </c>
      <c r="G165" s="27"/>
      <c r="H165" s="27"/>
      <c r="I165" s="27">
        <v>1</v>
      </c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 t="s">
        <v>194</v>
      </c>
      <c r="AT165" s="240"/>
      <c r="AU165" s="240"/>
      <c r="CG165" s="494">
        <v>0</v>
      </c>
      <c r="CH165" s="494">
        <v>0</v>
      </c>
      <c r="CI165" s="494">
        <v>0</v>
      </c>
      <c r="CJ165" s="494"/>
      <c r="CK165" s="494"/>
      <c r="CL165" s="494"/>
      <c r="CM165" s="494"/>
      <c r="CN165" s="494"/>
    </row>
    <row r="166" spans="1:92" x14ac:dyDescent="0.2">
      <c r="A166" s="1212" t="s">
        <v>183</v>
      </c>
      <c r="B166" s="1285"/>
      <c r="C166" s="1213"/>
      <c r="D166" s="134">
        <f t="shared" si="23"/>
        <v>1</v>
      </c>
      <c r="E166" s="134">
        <f t="shared" si="26"/>
        <v>1</v>
      </c>
      <c r="F166" s="134">
        <f t="shared" si="26"/>
        <v>0</v>
      </c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>
        <v>1</v>
      </c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/>
      <c r="AR166" s="36"/>
      <c r="AS166" s="310" t="s">
        <v>194</v>
      </c>
      <c r="AT166" s="240"/>
      <c r="AU166" s="240"/>
      <c r="CG166" s="494"/>
      <c r="CH166" s="494"/>
      <c r="CI166" s="494">
        <v>0</v>
      </c>
      <c r="CJ166" s="494"/>
      <c r="CK166" s="494"/>
      <c r="CL166" s="494"/>
      <c r="CM166" s="494"/>
      <c r="CN166" s="494"/>
    </row>
    <row r="167" spans="1:92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  <c r="CG167" s="494"/>
      <c r="CH167" s="494"/>
      <c r="CI167" s="494"/>
      <c r="CJ167" s="494"/>
      <c r="CK167" s="494"/>
      <c r="CL167" s="494"/>
      <c r="CM167" s="494"/>
      <c r="CN167" s="494"/>
    </row>
    <row r="168" spans="1:92" ht="14.25" customHeight="1" x14ac:dyDescent="0.2">
      <c r="A168" s="1301" t="s">
        <v>131</v>
      </c>
      <c r="B168" s="1301"/>
      <c r="C168" s="1301"/>
      <c r="D168" s="1160" t="s">
        <v>33</v>
      </c>
      <c r="E168" s="1160"/>
      <c r="F168" s="1160"/>
      <c r="G168" s="1244" t="s">
        <v>99</v>
      </c>
      <c r="H168" s="1244"/>
      <c r="I168" s="1245" t="s">
        <v>100</v>
      </c>
      <c r="J168" s="1245"/>
      <c r="K168" s="1245" t="s">
        <v>101</v>
      </c>
      <c r="L168" s="1245"/>
      <c r="M168" s="1244" t="s">
        <v>57</v>
      </c>
      <c r="N168" s="1244"/>
      <c r="O168" s="1190" t="s">
        <v>8</v>
      </c>
      <c r="P168" s="1191"/>
      <c r="Q168" s="1243" t="s">
        <v>59</v>
      </c>
      <c r="R168" s="1243"/>
      <c r="S168" s="1243" t="s">
        <v>60</v>
      </c>
      <c r="T168" s="1243"/>
      <c r="U168" s="1243" t="s">
        <v>61</v>
      </c>
      <c r="V168" s="1243"/>
      <c r="W168" s="1243" t="s">
        <v>62</v>
      </c>
      <c r="X168" s="1243"/>
      <c r="Y168" s="1243" t="s">
        <v>63</v>
      </c>
      <c r="Z168" s="1243"/>
      <c r="AA168" s="1243" t="s">
        <v>64</v>
      </c>
      <c r="AB168" s="1243"/>
      <c r="AC168" s="1243" t="s">
        <v>65</v>
      </c>
      <c r="AD168" s="1243"/>
      <c r="AE168" s="1243" t="s">
        <v>66</v>
      </c>
      <c r="AF168" s="1243"/>
      <c r="AG168" s="1243" t="s">
        <v>67</v>
      </c>
      <c r="AH168" s="1243"/>
      <c r="AI168" s="1243" t="s">
        <v>68</v>
      </c>
      <c r="AJ168" s="1243"/>
      <c r="AK168" s="1243" t="s">
        <v>69</v>
      </c>
      <c r="AL168" s="1243"/>
      <c r="AM168" s="1243" t="s">
        <v>70</v>
      </c>
      <c r="AN168" s="1171"/>
      <c r="AO168" s="1232" t="s">
        <v>77</v>
      </c>
      <c r="AP168" s="1233"/>
      <c r="AQ168" s="1234"/>
      <c r="AR168" s="1235" t="s">
        <v>249</v>
      </c>
      <c r="AS168" s="1237" t="s">
        <v>257</v>
      </c>
      <c r="AT168" s="1239" t="s">
        <v>251</v>
      </c>
      <c r="AU168" s="1239"/>
      <c r="AV168" s="411"/>
      <c r="CG168" s="494"/>
      <c r="CH168" s="494"/>
      <c r="CI168" s="494"/>
      <c r="CJ168" s="494"/>
      <c r="CK168" s="494"/>
      <c r="CL168" s="494"/>
      <c r="CM168" s="494"/>
      <c r="CN168" s="494"/>
    </row>
    <row r="169" spans="1:92" ht="20.25" customHeight="1" x14ac:dyDescent="0.2">
      <c r="A169" s="1302"/>
      <c r="B169" s="1302"/>
      <c r="C169" s="1302"/>
      <c r="D169" s="516" t="s">
        <v>149</v>
      </c>
      <c r="E169" s="498" t="s">
        <v>30</v>
      </c>
      <c r="F169" s="498" t="s">
        <v>48</v>
      </c>
      <c r="G169" s="529" t="s">
        <v>30</v>
      </c>
      <c r="H169" s="529" t="s">
        <v>48</v>
      </c>
      <c r="I169" s="529" t="s">
        <v>30</v>
      </c>
      <c r="J169" s="529" t="s">
        <v>48</v>
      </c>
      <c r="K169" s="529" t="s">
        <v>30</v>
      </c>
      <c r="L169" s="529" t="s">
        <v>48</v>
      </c>
      <c r="M169" s="529" t="s">
        <v>30</v>
      </c>
      <c r="N169" s="529" t="s">
        <v>48</v>
      </c>
      <c r="O169" s="529" t="s">
        <v>30</v>
      </c>
      <c r="P169" s="529" t="s">
        <v>48</v>
      </c>
      <c r="Q169" s="529" t="s">
        <v>30</v>
      </c>
      <c r="R169" s="529" t="s">
        <v>48</v>
      </c>
      <c r="S169" s="529" t="s">
        <v>30</v>
      </c>
      <c r="T169" s="529" t="s">
        <v>48</v>
      </c>
      <c r="U169" s="529" t="s">
        <v>30</v>
      </c>
      <c r="V169" s="529" t="s">
        <v>48</v>
      </c>
      <c r="W169" s="529" t="s">
        <v>30</v>
      </c>
      <c r="X169" s="529" t="s">
        <v>48</v>
      </c>
      <c r="Y169" s="529" t="s">
        <v>30</v>
      </c>
      <c r="Z169" s="529" t="s">
        <v>48</v>
      </c>
      <c r="AA169" s="529" t="s">
        <v>30</v>
      </c>
      <c r="AB169" s="529" t="s">
        <v>48</v>
      </c>
      <c r="AC169" s="529" t="s">
        <v>30</v>
      </c>
      <c r="AD169" s="529" t="s">
        <v>48</v>
      </c>
      <c r="AE169" s="529" t="s">
        <v>30</v>
      </c>
      <c r="AF169" s="529" t="s">
        <v>48</v>
      </c>
      <c r="AG169" s="529" t="s">
        <v>30</v>
      </c>
      <c r="AH169" s="529" t="s">
        <v>48</v>
      </c>
      <c r="AI169" s="529" t="s">
        <v>30</v>
      </c>
      <c r="AJ169" s="529" t="s">
        <v>48</v>
      </c>
      <c r="AK169" s="529" t="s">
        <v>30</v>
      </c>
      <c r="AL169" s="529" t="s">
        <v>48</v>
      </c>
      <c r="AM169" s="529" t="s">
        <v>30</v>
      </c>
      <c r="AN169" s="518" t="s">
        <v>48</v>
      </c>
      <c r="AO169" s="412" t="s">
        <v>231</v>
      </c>
      <c r="AP169" s="413" t="s">
        <v>233</v>
      </c>
      <c r="AQ169" s="414" t="s">
        <v>232</v>
      </c>
      <c r="AR169" s="1236"/>
      <c r="AS169" s="1238"/>
      <c r="AT169" s="111" t="s">
        <v>30</v>
      </c>
      <c r="AU169" s="111" t="s">
        <v>48</v>
      </c>
      <c r="AV169" s="227"/>
      <c r="CG169" s="494"/>
      <c r="CH169" s="494"/>
      <c r="CI169" s="494"/>
      <c r="CJ169" s="494"/>
      <c r="CK169" s="494"/>
      <c r="CL169" s="494"/>
      <c r="CM169" s="494"/>
      <c r="CN169" s="494"/>
    </row>
    <row r="170" spans="1:92" x14ac:dyDescent="0.2">
      <c r="A170" s="1240" t="s">
        <v>132</v>
      </c>
      <c r="B170" s="1240"/>
      <c r="C170" s="1240"/>
      <c r="D170" s="114">
        <f>SUM(E170+F170)</f>
        <v>8</v>
      </c>
      <c r="E170" s="114">
        <f>SUM(G170+I170+K170+M170+O170+Q170+S170+U170+W170+Y170+AA170+AC170+AE170+AG170+AI170+AK170+AM170)</f>
        <v>3</v>
      </c>
      <c r="F170" s="114">
        <f>SUM(H170+J170+L170+N170+P170+R170+T170+V170+X170+Z170+AB170+AD170+AF170+AH170+AJ170+AL170+AN170)</f>
        <v>5</v>
      </c>
      <c r="G170" s="30"/>
      <c r="H170" s="30"/>
      <c r="I170" s="30"/>
      <c r="J170" s="30">
        <v>1</v>
      </c>
      <c r="K170" s="30">
        <v>1</v>
      </c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>
        <v>1</v>
      </c>
      <c r="X170" s="30"/>
      <c r="Y170" s="30"/>
      <c r="Z170" s="30"/>
      <c r="AA170" s="30"/>
      <c r="AB170" s="30"/>
      <c r="AC170" s="30">
        <v>1</v>
      </c>
      <c r="AD170" s="30"/>
      <c r="AE170" s="30"/>
      <c r="AF170" s="30">
        <v>2</v>
      </c>
      <c r="AG170" s="30"/>
      <c r="AH170" s="30">
        <v>1</v>
      </c>
      <c r="AI170" s="30"/>
      <c r="AJ170" s="30"/>
      <c r="AK170" s="30"/>
      <c r="AL170" s="30"/>
      <c r="AM170" s="30"/>
      <c r="AN170" s="139">
        <v>1</v>
      </c>
      <c r="AO170" s="185"/>
      <c r="AP170" s="86"/>
      <c r="AQ170" s="186"/>
      <c r="AR170" s="140"/>
      <c r="AS170" s="30"/>
      <c r="AT170" s="30"/>
      <c r="AU170" s="30"/>
      <c r="AV170" s="310" t="s">
        <v>194</v>
      </c>
      <c r="CG170" s="494">
        <v>0</v>
      </c>
      <c r="CH170" s="494">
        <v>0</v>
      </c>
      <c r="CI170" s="494">
        <v>0</v>
      </c>
      <c r="CJ170" s="494"/>
      <c r="CK170" s="494"/>
      <c r="CL170" s="494"/>
      <c r="CM170" s="494"/>
      <c r="CN170" s="494"/>
    </row>
    <row r="171" spans="1:92" x14ac:dyDescent="0.2">
      <c r="A171" s="1241" t="s">
        <v>103</v>
      </c>
      <c r="B171" s="1242"/>
      <c r="C171" s="1242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  <c r="CG171" s="494"/>
      <c r="CH171" s="494"/>
      <c r="CI171" s="494"/>
      <c r="CJ171" s="494"/>
      <c r="CK171" s="494"/>
      <c r="CL171" s="494"/>
      <c r="CM171" s="494"/>
      <c r="CN171" s="494"/>
    </row>
    <row r="172" spans="1:92" x14ac:dyDescent="0.2">
      <c r="A172" s="1299" t="s">
        <v>184</v>
      </c>
      <c r="B172" s="1228" t="s">
        <v>258</v>
      </c>
      <c r="C172" s="1229"/>
      <c r="D172" s="118">
        <f t="shared" ref="D172:D178" si="27">SUM(E172+F172)</f>
        <v>0</v>
      </c>
      <c r="E172" s="118">
        <f t="shared" ref="E172:F178" si="28">SUM(G172+I172+K172+M172+O172+Q172+S172+U172+W172+Y172+AA172+AC172+AE172+AG172+AI172+AK172+AM172)</f>
        <v>0</v>
      </c>
      <c r="F172" s="118">
        <f t="shared" si="28"/>
        <v>0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 t="s">
        <v>194</v>
      </c>
      <c r="CG172" s="494">
        <v>0</v>
      </c>
      <c r="CH172" s="494">
        <v>0</v>
      </c>
      <c r="CI172" s="494">
        <v>0</v>
      </c>
      <c r="CJ172" s="494"/>
      <c r="CK172" s="494"/>
      <c r="CL172" s="494"/>
      <c r="CM172" s="494"/>
      <c r="CN172" s="494"/>
    </row>
    <row r="173" spans="1:92" x14ac:dyDescent="0.2">
      <c r="A173" s="1300"/>
      <c r="B173" s="1225" t="s">
        <v>252</v>
      </c>
      <c r="C173" s="1226"/>
      <c r="D173" s="119">
        <f t="shared" si="27"/>
        <v>0</v>
      </c>
      <c r="E173" s="119">
        <f t="shared" si="28"/>
        <v>0</v>
      </c>
      <c r="F173" s="119">
        <f t="shared" si="28"/>
        <v>0</v>
      </c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27"/>
      <c r="AL173" s="27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 t="s">
        <v>194</v>
      </c>
      <c r="CG173" s="494">
        <v>0</v>
      </c>
      <c r="CH173" s="494">
        <v>0</v>
      </c>
      <c r="CI173" s="494">
        <v>0</v>
      </c>
      <c r="CJ173" s="494"/>
      <c r="CK173" s="494"/>
      <c r="CL173" s="494"/>
      <c r="CM173" s="494"/>
      <c r="CN173" s="494"/>
    </row>
    <row r="174" spans="1:92" x14ac:dyDescent="0.2">
      <c r="A174" s="1230" t="s">
        <v>105</v>
      </c>
      <c r="B174" s="1230"/>
      <c r="C174" s="1231"/>
      <c r="D174" s="126">
        <f t="shared" si="27"/>
        <v>0</v>
      </c>
      <c r="E174" s="126">
        <f t="shared" si="28"/>
        <v>0</v>
      </c>
      <c r="F174" s="126">
        <f t="shared" si="28"/>
        <v>0</v>
      </c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30"/>
      <c r="AL174" s="30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 t="s">
        <v>194</v>
      </c>
      <c r="CG174" s="494">
        <v>0</v>
      </c>
      <c r="CH174" s="494">
        <v>0</v>
      </c>
      <c r="CI174" s="494">
        <v>0</v>
      </c>
      <c r="CJ174" s="494"/>
      <c r="CK174" s="494"/>
      <c r="CL174" s="494"/>
      <c r="CM174" s="494"/>
      <c r="CN174" s="494"/>
    </row>
    <row r="175" spans="1:92" x14ac:dyDescent="0.2">
      <c r="A175" s="1263" t="s">
        <v>182</v>
      </c>
      <c r="B175" s="1264"/>
      <c r="C175" s="1265"/>
      <c r="D175" s="42">
        <f t="shared" si="27"/>
        <v>8</v>
      </c>
      <c r="E175" s="42">
        <f t="shared" si="28"/>
        <v>3</v>
      </c>
      <c r="F175" s="42">
        <f t="shared" si="28"/>
        <v>5</v>
      </c>
      <c r="G175" s="30"/>
      <c r="H175" s="30"/>
      <c r="I175" s="30"/>
      <c r="J175" s="30">
        <v>1</v>
      </c>
      <c r="K175" s="30">
        <v>1</v>
      </c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>
        <v>1</v>
      </c>
      <c r="X175" s="30"/>
      <c r="Y175" s="30"/>
      <c r="Z175" s="30"/>
      <c r="AA175" s="30"/>
      <c r="AB175" s="30"/>
      <c r="AC175" s="30">
        <v>1</v>
      </c>
      <c r="AD175" s="30"/>
      <c r="AE175" s="30"/>
      <c r="AF175" s="30">
        <v>2</v>
      </c>
      <c r="AG175" s="30"/>
      <c r="AH175" s="30">
        <v>1</v>
      </c>
      <c r="AI175" s="30"/>
      <c r="AJ175" s="30"/>
      <c r="AK175" s="30"/>
      <c r="AL175" s="30"/>
      <c r="AM175" s="30"/>
      <c r="AN175" s="139">
        <v>1</v>
      </c>
      <c r="AO175" s="131"/>
      <c r="AP175" s="30"/>
      <c r="AQ175" s="192"/>
      <c r="AR175" s="140"/>
      <c r="AS175" s="30"/>
      <c r="AT175" s="30"/>
      <c r="AU175" s="30"/>
      <c r="AV175" s="310" t="s">
        <v>194</v>
      </c>
      <c r="CG175" s="494">
        <v>0</v>
      </c>
      <c r="CH175" s="494">
        <v>0</v>
      </c>
      <c r="CI175" s="494">
        <v>0</v>
      </c>
      <c r="CJ175" s="494"/>
      <c r="CK175" s="494"/>
      <c r="CL175" s="494"/>
      <c r="CM175" s="494"/>
      <c r="CN175" s="494"/>
    </row>
    <row r="176" spans="1:92" ht="14.25" customHeight="1" x14ac:dyDescent="0.2">
      <c r="A176" s="1164" t="s">
        <v>106</v>
      </c>
      <c r="B176" s="1295" t="s">
        <v>107</v>
      </c>
      <c r="C176" s="1296"/>
      <c r="D176" s="120">
        <f t="shared" si="27"/>
        <v>1</v>
      </c>
      <c r="E176" s="120">
        <f t="shared" si="28"/>
        <v>0</v>
      </c>
      <c r="F176" s="120">
        <f t="shared" si="28"/>
        <v>1</v>
      </c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>
        <v>1</v>
      </c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 t="s">
        <v>194</v>
      </c>
      <c r="CG176" s="494">
        <v>0</v>
      </c>
      <c r="CH176" s="494">
        <v>0</v>
      </c>
      <c r="CI176" s="494">
        <v>0</v>
      </c>
      <c r="CJ176" s="494"/>
      <c r="CK176" s="494"/>
      <c r="CL176" s="494"/>
      <c r="CM176" s="494"/>
      <c r="CN176" s="494"/>
    </row>
    <row r="177" spans="1:92" x14ac:dyDescent="0.2">
      <c r="A177" s="1165"/>
      <c r="B177" s="1297" t="s">
        <v>108</v>
      </c>
      <c r="C177" s="1298"/>
      <c r="D177" s="123">
        <f t="shared" si="27"/>
        <v>0</v>
      </c>
      <c r="E177" s="123">
        <f t="shared" si="28"/>
        <v>0</v>
      </c>
      <c r="F177" s="123">
        <f t="shared" si="28"/>
        <v>0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 t="s">
        <v>194</v>
      </c>
      <c r="CG177" s="494">
        <v>0</v>
      </c>
      <c r="CH177" s="494">
        <v>0</v>
      </c>
      <c r="CI177" s="494">
        <v>0</v>
      </c>
      <c r="CJ177" s="494"/>
      <c r="CK177" s="494"/>
      <c r="CL177" s="494"/>
      <c r="CM177" s="494"/>
      <c r="CN177" s="494"/>
    </row>
    <row r="178" spans="1:92" x14ac:dyDescent="0.2">
      <c r="A178" s="1165"/>
      <c r="B178" s="1297" t="s">
        <v>109</v>
      </c>
      <c r="C178" s="1297"/>
      <c r="D178" s="123">
        <f t="shared" si="27"/>
        <v>1</v>
      </c>
      <c r="E178" s="123">
        <f t="shared" si="28"/>
        <v>0</v>
      </c>
      <c r="F178" s="123">
        <f t="shared" si="28"/>
        <v>1</v>
      </c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>
        <v>1</v>
      </c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 t="s">
        <v>194</v>
      </c>
      <c r="CG178" s="494"/>
      <c r="CH178" s="494">
        <v>0</v>
      </c>
      <c r="CI178" s="494">
        <v>0</v>
      </c>
      <c r="CJ178" s="494"/>
      <c r="CK178" s="494"/>
      <c r="CL178" s="494"/>
      <c r="CM178" s="494"/>
      <c r="CN178" s="494"/>
    </row>
    <row r="179" spans="1:92" ht="15" customHeight="1" x14ac:dyDescent="0.2">
      <c r="A179" s="1165"/>
      <c r="B179" s="1253" t="s">
        <v>110</v>
      </c>
      <c r="C179" s="1211"/>
      <c r="D179" s="400"/>
      <c r="E179" s="124"/>
      <c r="F179" s="123">
        <f>SUM(L179+N179+P179+R179+T179+V179+X179+Z179+AB179+AD179+AF179+AH179+AJ179+AL179+AN179)</f>
        <v>0</v>
      </c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 t="s">
        <v>194</v>
      </c>
      <c r="CG179" s="494">
        <v>0</v>
      </c>
      <c r="CH179" s="494">
        <v>0</v>
      </c>
      <c r="CI179" s="494">
        <v>0</v>
      </c>
      <c r="CJ179" s="494"/>
      <c r="CK179" s="494"/>
      <c r="CL179" s="494"/>
      <c r="CM179" s="494"/>
      <c r="CN179" s="494"/>
    </row>
    <row r="180" spans="1:92" x14ac:dyDescent="0.2">
      <c r="A180" s="1165"/>
      <c r="B180" s="1297" t="s">
        <v>111</v>
      </c>
      <c r="C180" s="1297"/>
      <c r="D180" s="123">
        <f t="shared" ref="D180:D200" si="29">SUM(E180+F180)</f>
        <v>1</v>
      </c>
      <c r="E180" s="123">
        <f t="shared" ref="E180:F186" si="30">SUM(G180+I180+K180+M180+O180+Q180+S180+U180+W180+Y180+AA180+AC180+AE180+AG180+AI180+AK180+AM180)</f>
        <v>1</v>
      </c>
      <c r="F180" s="123">
        <f t="shared" si="30"/>
        <v>0</v>
      </c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>
        <v>1</v>
      </c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 t="s">
        <v>194</v>
      </c>
      <c r="CG180" s="494">
        <v>0</v>
      </c>
      <c r="CH180" s="494">
        <v>0</v>
      </c>
      <c r="CI180" s="494">
        <v>0</v>
      </c>
      <c r="CJ180" s="494"/>
      <c r="CK180" s="494"/>
      <c r="CL180" s="494"/>
      <c r="CM180" s="494"/>
      <c r="CN180" s="494"/>
    </row>
    <row r="181" spans="1:92" x14ac:dyDescent="0.2">
      <c r="A181" s="1165"/>
      <c r="B181" s="1216" t="s">
        <v>112</v>
      </c>
      <c r="C181" s="1216"/>
      <c r="D181" s="123">
        <f t="shared" si="29"/>
        <v>0</v>
      </c>
      <c r="E181" s="123">
        <f t="shared" si="30"/>
        <v>0</v>
      </c>
      <c r="F181" s="123">
        <f t="shared" si="30"/>
        <v>0</v>
      </c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/>
      <c r="AU181" s="24"/>
      <c r="AV181" s="310" t="s">
        <v>194</v>
      </c>
      <c r="CG181" s="494">
        <v>0</v>
      </c>
      <c r="CH181" s="494">
        <v>0</v>
      </c>
      <c r="CI181" s="494">
        <v>0</v>
      </c>
      <c r="CJ181" s="494"/>
      <c r="CK181" s="494"/>
      <c r="CL181" s="494"/>
      <c r="CM181" s="494"/>
      <c r="CN181" s="494"/>
    </row>
    <row r="182" spans="1:92" x14ac:dyDescent="0.2">
      <c r="A182" s="1165"/>
      <c r="B182" s="1216" t="s">
        <v>113</v>
      </c>
      <c r="C182" s="1216"/>
      <c r="D182" s="123">
        <f t="shared" si="29"/>
        <v>0</v>
      </c>
      <c r="E182" s="123">
        <f t="shared" si="30"/>
        <v>0</v>
      </c>
      <c r="F182" s="123">
        <f t="shared" si="30"/>
        <v>0</v>
      </c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 t="s">
        <v>194</v>
      </c>
      <c r="CG182" s="494">
        <v>0</v>
      </c>
      <c r="CH182" s="494">
        <v>0</v>
      </c>
      <c r="CI182" s="494">
        <v>0</v>
      </c>
      <c r="CJ182" s="494"/>
      <c r="CK182" s="494"/>
      <c r="CL182" s="494"/>
      <c r="CM182" s="494"/>
      <c r="CN182" s="494"/>
    </row>
    <row r="183" spans="1:92" x14ac:dyDescent="0.2">
      <c r="A183" s="1166"/>
      <c r="B183" s="1217" t="s">
        <v>114</v>
      </c>
      <c r="C183" s="1217"/>
      <c r="D183" s="126">
        <f t="shared" si="29"/>
        <v>0</v>
      </c>
      <c r="E183" s="126">
        <f t="shared" si="30"/>
        <v>0</v>
      </c>
      <c r="F183" s="126">
        <f t="shared" si="30"/>
        <v>0</v>
      </c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 t="s">
        <v>194</v>
      </c>
      <c r="CG183" s="494">
        <v>0</v>
      </c>
      <c r="CH183" s="494">
        <v>0</v>
      </c>
      <c r="CI183" s="494">
        <v>0</v>
      </c>
      <c r="CJ183" s="494"/>
      <c r="CK183" s="494"/>
      <c r="CL183" s="494"/>
      <c r="CM183" s="494"/>
      <c r="CN183" s="494"/>
    </row>
    <row r="184" spans="1:92" ht="21" customHeight="1" x14ac:dyDescent="0.2">
      <c r="A184" s="1218" t="s">
        <v>115</v>
      </c>
      <c r="B184" s="1221" t="s">
        <v>116</v>
      </c>
      <c r="C184" s="1222"/>
      <c r="D184" s="118">
        <f t="shared" si="29"/>
        <v>0</v>
      </c>
      <c r="E184" s="118">
        <f t="shared" si="30"/>
        <v>0</v>
      </c>
      <c r="F184" s="118">
        <f t="shared" si="30"/>
        <v>0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166"/>
      <c r="AL184" s="166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 t="s">
        <v>194</v>
      </c>
      <c r="CG184" s="494">
        <v>0</v>
      </c>
      <c r="CH184" s="494">
        <v>0</v>
      </c>
      <c r="CI184" s="494">
        <v>0</v>
      </c>
      <c r="CJ184" s="494"/>
      <c r="CK184" s="494"/>
      <c r="CL184" s="494"/>
      <c r="CM184" s="494"/>
      <c r="CN184" s="494"/>
    </row>
    <row r="185" spans="1:92" ht="23.25" customHeight="1" x14ac:dyDescent="0.2">
      <c r="A185" s="1219"/>
      <c r="B185" s="1223" t="s">
        <v>117</v>
      </c>
      <c r="C185" s="1224"/>
      <c r="D185" s="123">
        <f t="shared" si="29"/>
        <v>0</v>
      </c>
      <c r="E185" s="123">
        <f t="shared" si="30"/>
        <v>0</v>
      </c>
      <c r="F185" s="123">
        <f t="shared" si="30"/>
        <v>0</v>
      </c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7"/>
      <c r="AL185" s="27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 t="s">
        <v>194</v>
      </c>
      <c r="CG185" s="494">
        <v>0</v>
      </c>
      <c r="CH185" s="494">
        <v>0</v>
      </c>
      <c r="CI185" s="494">
        <v>0</v>
      </c>
      <c r="CJ185" s="494"/>
      <c r="CK185" s="494"/>
      <c r="CL185" s="494"/>
      <c r="CM185" s="494"/>
      <c r="CN185" s="494"/>
    </row>
    <row r="186" spans="1:92" ht="17.25" customHeight="1" x14ac:dyDescent="0.2">
      <c r="A186" s="1220"/>
      <c r="B186" s="1225" t="s">
        <v>118</v>
      </c>
      <c r="C186" s="1226"/>
      <c r="D186" s="119">
        <f t="shared" si="29"/>
        <v>0</v>
      </c>
      <c r="E186" s="119">
        <f t="shared" si="30"/>
        <v>0</v>
      </c>
      <c r="F186" s="119">
        <f t="shared" si="30"/>
        <v>0</v>
      </c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 t="s">
        <v>194</v>
      </c>
      <c r="CG186" s="494">
        <v>0</v>
      </c>
      <c r="CH186" s="494">
        <v>0</v>
      </c>
      <c r="CI186" s="494">
        <v>0</v>
      </c>
      <c r="CJ186" s="494"/>
      <c r="CK186" s="494"/>
      <c r="CL186" s="494"/>
      <c r="CM186" s="494"/>
      <c r="CN186" s="494"/>
    </row>
    <row r="187" spans="1:92" ht="15.75" customHeight="1" x14ac:dyDescent="0.2">
      <c r="A187" s="1218" t="s">
        <v>119</v>
      </c>
      <c r="B187" s="1228" t="s">
        <v>120</v>
      </c>
      <c r="C187" s="1229"/>
      <c r="D187" s="118">
        <f t="shared" si="29"/>
        <v>1</v>
      </c>
      <c r="E187" s="118">
        <f t="shared" ref="E187:F190" si="31">SUM(G187+I187+K187+M187+O187)</f>
        <v>1</v>
      </c>
      <c r="F187" s="118">
        <f t="shared" si="31"/>
        <v>0</v>
      </c>
      <c r="G187" s="20"/>
      <c r="H187" s="20"/>
      <c r="I187" s="20"/>
      <c r="J187" s="20"/>
      <c r="K187" s="20">
        <v>1</v>
      </c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1"/>
      <c r="AL187" s="121"/>
      <c r="AM187" s="124"/>
      <c r="AN187" s="125"/>
      <c r="AO187" s="97"/>
      <c r="AP187" s="51"/>
      <c r="AQ187" s="96"/>
      <c r="AR187" s="143"/>
      <c r="AS187" s="122"/>
      <c r="AT187" s="20"/>
      <c r="AU187" s="20"/>
      <c r="AV187" s="310" t="s">
        <v>194</v>
      </c>
      <c r="CG187" s="494">
        <v>0</v>
      </c>
      <c r="CH187" s="494"/>
      <c r="CI187" s="494">
        <v>0</v>
      </c>
      <c r="CJ187" s="494"/>
      <c r="CK187" s="494"/>
      <c r="CL187" s="494"/>
      <c r="CM187" s="494"/>
      <c r="CN187" s="494"/>
    </row>
    <row r="188" spans="1:92" ht="20.25" customHeight="1" x14ac:dyDescent="0.2">
      <c r="A188" s="1219"/>
      <c r="B188" s="1215" t="s">
        <v>121</v>
      </c>
      <c r="C188" s="1224"/>
      <c r="D188" s="123">
        <f t="shared" si="29"/>
        <v>0</v>
      </c>
      <c r="E188" s="123">
        <f t="shared" si="31"/>
        <v>0</v>
      </c>
      <c r="F188" s="123">
        <f t="shared" si="31"/>
        <v>0</v>
      </c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 t="s">
        <v>194</v>
      </c>
      <c r="CG188" s="494">
        <v>0</v>
      </c>
      <c r="CH188" s="494"/>
      <c r="CI188" s="494">
        <v>0</v>
      </c>
      <c r="CJ188" s="494"/>
      <c r="CK188" s="494"/>
      <c r="CL188" s="494"/>
      <c r="CM188" s="494"/>
      <c r="CN188" s="494"/>
    </row>
    <row r="189" spans="1:92" ht="22.5" customHeight="1" x14ac:dyDescent="0.2">
      <c r="A189" s="1219"/>
      <c r="B189" s="1215" t="s">
        <v>122</v>
      </c>
      <c r="C189" s="1224"/>
      <c r="D189" s="123">
        <f t="shared" si="29"/>
        <v>0</v>
      </c>
      <c r="E189" s="123">
        <f t="shared" si="31"/>
        <v>0</v>
      </c>
      <c r="F189" s="123">
        <f t="shared" si="31"/>
        <v>0</v>
      </c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 t="s">
        <v>194</v>
      </c>
      <c r="CG189" s="494">
        <v>0</v>
      </c>
      <c r="CH189" s="494"/>
      <c r="CI189" s="494">
        <v>0</v>
      </c>
      <c r="CJ189" s="494"/>
      <c r="CK189" s="494"/>
      <c r="CL189" s="494"/>
      <c r="CM189" s="494"/>
      <c r="CN189" s="494"/>
    </row>
    <row r="190" spans="1:92" ht="32.25" customHeight="1" x14ac:dyDescent="0.2">
      <c r="A190" s="1227"/>
      <c r="B190" s="1230" t="s">
        <v>123</v>
      </c>
      <c r="C190" s="1231"/>
      <c r="D190" s="126">
        <f t="shared" si="29"/>
        <v>1</v>
      </c>
      <c r="E190" s="126">
        <f t="shared" si="31"/>
        <v>0</v>
      </c>
      <c r="F190" s="126">
        <f t="shared" si="31"/>
        <v>1</v>
      </c>
      <c r="G190" s="27"/>
      <c r="H190" s="27"/>
      <c r="I190" s="27"/>
      <c r="J190" s="27">
        <v>1</v>
      </c>
      <c r="K190" s="27"/>
      <c r="L190" s="27"/>
      <c r="M190" s="27"/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/>
      <c r="AU190" s="27"/>
      <c r="AV190" s="310" t="s">
        <v>194</v>
      </c>
      <c r="CG190" s="494">
        <v>0</v>
      </c>
      <c r="CH190" s="494"/>
      <c r="CI190" s="494">
        <v>0</v>
      </c>
      <c r="CJ190" s="494"/>
      <c r="CK190" s="494"/>
      <c r="CL190" s="494"/>
      <c r="CM190" s="494"/>
      <c r="CN190" s="494"/>
    </row>
    <row r="191" spans="1:92" x14ac:dyDescent="0.2">
      <c r="A191" s="1206" t="s">
        <v>124</v>
      </c>
      <c r="B191" s="1206"/>
      <c r="C191" s="1207"/>
      <c r="D191" s="174">
        <f t="shared" si="29"/>
        <v>0</v>
      </c>
      <c r="E191" s="174">
        <f t="shared" ref="E191:F200" si="32">SUM(G191+I191+K191+M191+O191+Q191+S191+U191+W191+Y191+AA191+AC191+AE191+AG191+AI191+AK191+AM191)</f>
        <v>0</v>
      </c>
      <c r="F191" s="174">
        <f t="shared" si="32"/>
        <v>0</v>
      </c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/>
      <c r="AU191" s="166"/>
      <c r="AV191" s="310" t="s">
        <v>194</v>
      </c>
      <c r="CG191" s="494">
        <v>0</v>
      </c>
      <c r="CH191" s="494">
        <v>0</v>
      </c>
      <c r="CI191" s="494">
        <v>0</v>
      </c>
      <c r="CJ191" s="494"/>
      <c r="CK191" s="494"/>
      <c r="CL191" s="494"/>
      <c r="CM191" s="494"/>
      <c r="CN191" s="494"/>
    </row>
    <row r="192" spans="1:92" x14ac:dyDescent="0.2">
      <c r="A192" s="1164" t="s">
        <v>253</v>
      </c>
      <c r="B192" s="1208" t="s">
        <v>254</v>
      </c>
      <c r="C192" s="1209"/>
      <c r="D192" s="118">
        <f t="shared" si="29"/>
        <v>0</v>
      </c>
      <c r="E192" s="118">
        <f t="shared" si="32"/>
        <v>0</v>
      </c>
      <c r="F192" s="118">
        <f t="shared" si="32"/>
        <v>0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 t="s">
        <v>194</v>
      </c>
      <c r="CG192" s="494"/>
      <c r="CH192" s="494"/>
      <c r="CI192" s="494">
        <v>0</v>
      </c>
      <c r="CJ192" s="494"/>
      <c r="CK192" s="494"/>
      <c r="CL192" s="494"/>
      <c r="CM192" s="494"/>
      <c r="CN192" s="494"/>
    </row>
    <row r="193" spans="1:92" x14ac:dyDescent="0.2">
      <c r="A193" s="1165"/>
      <c r="B193" s="1210" t="s">
        <v>255</v>
      </c>
      <c r="C193" s="1211"/>
      <c r="D193" s="120">
        <f t="shared" si="29"/>
        <v>0</v>
      </c>
      <c r="E193" s="120">
        <f t="shared" si="32"/>
        <v>0</v>
      </c>
      <c r="F193" s="120">
        <f t="shared" si="32"/>
        <v>0</v>
      </c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 t="s">
        <v>194</v>
      </c>
      <c r="CG193" s="494"/>
      <c r="CH193" s="494"/>
      <c r="CI193" s="494">
        <v>0</v>
      </c>
      <c r="CJ193" s="494"/>
      <c r="CK193" s="494"/>
      <c r="CL193" s="494"/>
      <c r="CM193" s="494"/>
      <c r="CN193" s="494"/>
    </row>
    <row r="194" spans="1:92" x14ac:dyDescent="0.2">
      <c r="A194" s="1166"/>
      <c r="B194" s="1212" t="s">
        <v>256</v>
      </c>
      <c r="C194" s="1213"/>
      <c r="D194" s="130">
        <f t="shared" si="29"/>
        <v>0</v>
      </c>
      <c r="E194" s="130">
        <f t="shared" si="32"/>
        <v>0</v>
      </c>
      <c r="F194" s="130">
        <f t="shared" si="32"/>
        <v>0</v>
      </c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35"/>
      <c r="AS194" s="136"/>
      <c r="AT194" s="86"/>
      <c r="AU194" s="86"/>
      <c r="AV194" s="310" t="s">
        <v>194</v>
      </c>
      <c r="CG194" s="494"/>
      <c r="CH194" s="494"/>
      <c r="CI194" s="494">
        <v>0</v>
      </c>
      <c r="CJ194" s="494"/>
      <c r="CK194" s="494"/>
      <c r="CL194" s="494"/>
      <c r="CM194" s="494"/>
      <c r="CN194" s="494"/>
    </row>
    <row r="195" spans="1:92" x14ac:dyDescent="0.2">
      <c r="A195" s="1214" t="s">
        <v>125</v>
      </c>
      <c r="B195" s="1214"/>
      <c r="C195" s="1214"/>
      <c r="D195" s="120">
        <f t="shared" si="29"/>
        <v>0</v>
      </c>
      <c r="E195" s="120">
        <f t="shared" si="32"/>
        <v>0</v>
      </c>
      <c r="F195" s="120">
        <f t="shared" si="32"/>
        <v>0</v>
      </c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 t="s">
        <v>194</v>
      </c>
      <c r="CG195" s="494">
        <v>0</v>
      </c>
      <c r="CH195" s="494">
        <v>0</v>
      </c>
      <c r="CI195" s="494">
        <v>0</v>
      </c>
      <c r="CJ195" s="494"/>
      <c r="CK195" s="494"/>
      <c r="CL195" s="494"/>
      <c r="CM195" s="494"/>
      <c r="CN195" s="494"/>
    </row>
    <row r="196" spans="1:92" x14ac:dyDescent="0.2">
      <c r="A196" s="1215" t="s">
        <v>126</v>
      </c>
      <c r="B196" s="1215"/>
      <c r="C196" s="1215"/>
      <c r="D196" s="123">
        <f t="shared" si="29"/>
        <v>0</v>
      </c>
      <c r="E196" s="123">
        <f t="shared" si="32"/>
        <v>0</v>
      </c>
      <c r="F196" s="123">
        <f t="shared" si="32"/>
        <v>0</v>
      </c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 t="s">
        <v>194</v>
      </c>
      <c r="CG196" s="494">
        <v>0</v>
      </c>
      <c r="CH196" s="494">
        <v>0</v>
      </c>
      <c r="CI196" s="494">
        <v>0</v>
      </c>
      <c r="CJ196" s="494"/>
      <c r="CK196" s="494"/>
      <c r="CL196" s="494"/>
      <c r="CM196" s="494"/>
      <c r="CN196" s="494"/>
    </row>
    <row r="197" spans="1:92" x14ac:dyDescent="0.2">
      <c r="A197" s="1215" t="s">
        <v>127</v>
      </c>
      <c r="B197" s="1215"/>
      <c r="C197" s="1215"/>
      <c r="D197" s="123">
        <f t="shared" si="29"/>
        <v>1</v>
      </c>
      <c r="E197" s="123">
        <f t="shared" si="32"/>
        <v>1</v>
      </c>
      <c r="F197" s="123">
        <f t="shared" si="32"/>
        <v>0</v>
      </c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>
        <v>1</v>
      </c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/>
      <c r="AU197" s="24"/>
      <c r="AV197" s="310" t="s">
        <v>194</v>
      </c>
      <c r="CG197" s="494">
        <v>0</v>
      </c>
      <c r="CH197" s="494">
        <v>0</v>
      </c>
      <c r="CI197" s="494">
        <v>0</v>
      </c>
      <c r="CJ197" s="494"/>
      <c r="CK197" s="494"/>
      <c r="CL197" s="494"/>
      <c r="CM197" s="494"/>
      <c r="CN197" s="494"/>
    </row>
    <row r="198" spans="1:92" x14ac:dyDescent="0.2">
      <c r="A198" s="1215" t="s">
        <v>128</v>
      </c>
      <c r="B198" s="1215"/>
      <c r="C198" s="1215"/>
      <c r="D198" s="123">
        <f t="shared" si="29"/>
        <v>0</v>
      </c>
      <c r="E198" s="123">
        <f t="shared" si="32"/>
        <v>0</v>
      </c>
      <c r="F198" s="123">
        <f t="shared" si="32"/>
        <v>0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/>
      <c r="AU198" s="24"/>
      <c r="AV198" s="310" t="s">
        <v>194</v>
      </c>
      <c r="CG198" s="494">
        <v>0</v>
      </c>
      <c r="CH198" s="494">
        <v>0</v>
      </c>
      <c r="CI198" s="494">
        <v>0</v>
      </c>
      <c r="CJ198" s="494"/>
      <c r="CK198" s="494"/>
      <c r="CL198" s="494"/>
      <c r="CM198" s="494"/>
      <c r="CN198" s="494"/>
    </row>
    <row r="199" spans="1:92" x14ac:dyDescent="0.2">
      <c r="A199" s="1210" t="s">
        <v>129</v>
      </c>
      <c r="B199" s="1284"/>
      <c r="C199" s="1211"/>
      <c r="D199" s="123">
        <f t="shared" si="29"/>
        <v>0</v>
      </c>
      <c r="E199" s="123">
        <f t="shared" si="32"/>
        <v>0</v>
      </c>
      <c r="F199" s="123">
        <f t="shared" si="32"/>
        <v>0</v>
      </c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 t="s">
        <v>194</v>
      </c>
      <c r="CG199" s="494">
        <v>0</v>
      </c>
      <c r="CH199" s="494">
        <v>0</v>
      </c>
      <c r="CI199" s="494">
        <v>0</v>
      </c>
      <c r="CJ199" s="494"/>
      <c r="CK199" s="494"/>
      <c r="CL199" s="494"/>
      <c r="CM199" s="494"/>
      <c r="CN199" s="494"/>
    </row>
    <row r="200" spans="1:92" x14ac:dyDescent="0.2">
      <c r="A200" s="1212" t="s">
        <v>183</v>
      </c>
      <c r="B200" s="1285"/>
      <c r="C200" s="1213"/>
      <c r="D200" s="134">
        <f t="shared" si="29"/>
        <v>2</v>
      </c>
      <c r="E200" s="134">
        <f t="shared" si="32"/>
        <v>0</v>
      </c>
      <c r="F200" s="134">
        <f t="shared" si="32"/>
        <v>2</v>
      </c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>
        <v>1</v>
      </c>
      <c r="AI200" s="36"/>
      <c r="AJ200" s="36"/>
      <c r="AK200" s="36"/>
      <c r="AL200" s="36"/>
      <c r="AM200" s="36"/>
      <c r="AN200" s="71">
        <v>1</v>
      </c>
      <c r="AO200" s="185"/>
      <c r="AP200" s="86"/>
      <c r="AQ200" s="193"/>
      <c r="AR200" s="415"/>
      <c r="AS200" s="410"/>
      <c r="AT200" s="36"/>
      <c r="AU200" s="36"/>
      <c r="AV200" s="310" t="s">
        <v>194</v>
      </c>
      <c r="CG200" s="494">
        <v>0</v>
      </c>
      <c r="CH200" s="494">
        <v>0</v>
      </c>
      <c r="CI200" s="494">
        <v>0</v>
      </c>
      <c r="CJ200" s="494"/>
      <c r="CK200" s="494"/>
      <c r="CL200" s="494"/>
      <c r="CM200" s="494"/>
      <c r="CN200" s="494"/>
    </row>
    <row r="201" spans="1:92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CG201" s="494"/>
      <c r="CH201" s="494"/>
      <c r="CI201" s="494"/>
      <c r="CJ201" s="494"/>
      <c r="CK201" s="494"/>
      <c r="CL201" s="494"/>
      <c r="CM201" s="494"/>
      <c r="CN201" s="494"/>
    </row>
    <row r="202" spans="1:92" ht="14.25" customHeight="1" x14ac:dyDescent="0.2">
      <c r="A202" s="1146" t="s">
        <v>32</v>
      </c>
      <c r="B202" s="1148"/>
      <c r="C202" s="1277" t="s">
        <v>33</v>
      </c>
      <c r="D202" s="1277"/>
      <c r="E202" s="1277"/>
      <c r="F202" s="1190" t="s">
        <v>133</v>
      </c>
      <c r="G202" s="1191"/>
      <c r="H202" s="1190" t="s">
        <v>134</v>
      </c>
      <c r="I202" s="1191"/>
      <c r="J202" s="1190" t="s">
        <v>135</v>
      </c>
      <c r="K202" s="1191"/>
      <c r="L202" s="1190" t="s">
        <v>136</v>
      </c>
      <c r="M202" s="1191"/>
      <c r="N202" s="1190" t="s">
        <v>137</v>
      </c>
      <c r="O202" s="1191"/>
      <c r="P202" s="1190" t="s">
        <v>138</v>
      </c>
      <c r="Q202" s="1191"/>
      <c r="R202" s="1190" t="s">
        <v>139</v>
      </c>
      <c r="S202" s="1191"/>
      <c r="T202" s="1190" t="s">
        <v>140</v>
      </c>
      <c r="U202" s="1191"/>
      <c r="V202" s="1190" t="s">
        <v>141</v>
      </c>
      <c r="W202" s="1191"/>
      <c r="X202" s="1190" t="s">
        <v>142</v>
      </c>
      <c r="Y202" s="1191"/>
      <c r="Z202" s="1190" t="s">
        <v>143</v>
      </c>
      <c r="AA202" s="1191"/>
      <c r="AB202" s="1190" t="s">
        <v>144</v>
      </c>
      <c r="AC202" s="1191"/>
      <c r="AD202" s="1190" t="s">
        <v>145</v>
      </c>
      <c r="AE202" s="1191"/>
      <c r="AF202" s="1190" t="s">
        <v>146</v>
      </c>
      <c r="AG202" s="1191"/>
      <c r="AH202" s="1190" t="s">
        <v>147</v>
      </c>
      <c r="AI202" s="1191"/>
      <c r="AJ202" s="1190" t="s">
        <v>148</v>
      </c>
      <c r="AK202" s="1191"/>
      <c r="AL202" s="152"/>
      <c r="AM202" s="152"/>
      <c r="AN202" s="152"/>
      <c r="AO202" s="153"/>
      <c r="AP202" s="152"/>
      <c r="AQ202" s="152"/>
      <c r="AR202" s="152"/>
      <c r="AS202" s="152"/>
      <c r="AT202" s="152"/>
      <c r="CG202" s="494"/>
      <c r="CH202" s="494"/>
      <c r="CI202" s="494"/>
      <c r="CJ202" s="494"/>
      <c r="CK202" s="494"/>
      <c r="CL202" s="494"/>
      <c r="CM202" s="494"/>
      <c r="CN202" s="494"/>
    </row>
    <row r="203" spans="1:92" x14ac:dyDescent="0.2">
      <c r="A203" s="1149"/>
      <c r="B203" s="1151"/>
      <c r="C203" s="513" t="s">
        <v>149</v>
      </c>
      <c r="D203" s="513" t="s">
        <v>30</v>
      </c>
      <c r="E203" s="516" t="s">
        <v>48</v>
      </c>
      <c r="F203" s="514" t="s">
        <v>30</v>
      </c>
      <c r="G203" s="514" t="s">
        <v>48</v>
      </c>
      <c r="H203" s="514" t="s">
        <v>30</v>
      </c>
      <c r="I203" s="514" t="s">
        <v>48</v>
      </c>
      <c r="J203" s="514" t="s">
        <v>30</v>
      </c>
      <c r="K203" s="514" t="s">
        <v>48</v>
      </c>
      <c r="L203" s="514" t="s">
        <v>30</v>
      </c>
      <c r="M203" s="514" t="s">
        <v>48</v>
      </c>
      <c r="N203" s="514" t="s">
        <v>30</v>
      </c>
      <c r="O203" s="514" t="s">
        <v>48</v>
      </c>
      <c r="P203" s="514" t="s">
        <v>30</v>
      </c>
      <c r="Q203" s="514" t="s">
        <v>48</v>
      </c>
      <c r="R203" s="514" t="s">
        <v>30</v>
      </c>
      <c r="S203" s="514" t="s">
        <v>48</v>
      </c>
      <c r="T203" s="514" t="s">
        <v>30</v>
      </c>
      <c r="U203" s="514" t="s">
        <v>48</v>
      </c>
      <c r="V203" s="514" t="s">
        <v>30</v>
      </c>
      <c r="W203" s="514" t="s">
        <v>48</v>
      </c>
      <c r="X203" s="514" t="s">
        <v>30</v>
      </c>
      <c r="Y203" s="514" t="s">
        <v>48</v>
      </c>
      <c r="Z203" s="514" t="s">
        <v>30</v>
      </c>
      <c r="AA203" s="514" t="s">
        <v>48</v>
      </c>
      <c r="AB203" s="514" t="s">
        <v>30</v>
      </c>
      <c r="AC203" s="514" t="s">
        <v>48</v>
      </c>
      <c r="AD203" s="514" t="s">
        <v>30</v>
      </c>
      <c r="AE203" s="514" t="s">
        <v>48</v>
      </c>
      <c r="AF203" s="514" t="s">
        <v>30</v>
      </c>
      <c r="AG203" s="514" t="s">
        <v>48</v>
      </c>
      <c r="AH203" s="514" t="s">
        <v>30</v>
      </c>
      <c r="AI203" s="514" t="s">
        <v>48</v>
      </c>
      <c r="AJ203" s="514" t="s">
        <v>30</v>
      </c>
      <c r="AK203" s="51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  <c r="CG203" s="494"/>
      <c r="CH203" s="494"/>
      <c r="CI203" s="494"/>
      <c r="CJ203" s="494"/>
      <c r="CK203" s="494"/>
      <c r="CL203" s="494"/>
      <c r="CM203" s="494"/>
      <c r="CN203" s="494"/>
    </row>
    <row r="204" spans="1:92" x14ac:dyDescent="0.2">
      <c r="A204" s="1143" t="s">
        <v>260</v>
      </c>
      <c r="B204" s="417" t="s">
        <v>242</v>
      </c>
      <c r="C204" s="44">
        <f>SUM(D204+E204)</f>
        <v>0</v>
      </c>
      <c r="D204" s="44">
        <f>SUM(F204+H204+J204+L204+N204+P204+R204+T204+V204+X204+Z204+AB204+AD204+AF204+AH204+AJ204)</f>
        <v>0</v>
      </c>
      <c r="E204" s="44">
        <f>SUM(G204+I204+K204+M204+O204+Q204+S204+U204+W204+Y204+AA204+AC204+AE204+AG204+AI204+AK204)</f>
        <v>0</v>
      </c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  <c r="CG204" s="494"/>
      <c r="CH204" s="494"/>
      <c r="CI204" s="494"/>
      <c r="CJ204" s="494"/>
      <c r="CK204" s="494"/>
      <c r="CL204" s="494"/>
      <c r="CM204" s="494"/>
      <c r="CN204" s="494"/>
    </row>
    <row r="205" spans="1:92" x14ac:dyDescent="0.2">
      <c r="A205" s="1145"/>
      <c r="B205" s="417" t="s">
        <v>77</v>
      </c>
      <c r="C205" s="44">
        <f>SUM(D205+E205)</f>
        <v>0</v>
      </c>
      <c r="D205" s="44">
        <f>SUM(F205+H205+J205+L205+N205+P205+R205+T205+V205+X205+Z205+AB205+AD205+AF205+AH205+AJ205)</f>
        <v>0</v>
      </c>
      <c r="E205" s="44">
        <f>SUM(G205+I205+K205+M205+O205+Q205+S205+U205+W205+Y205+AA205+AC205+AE205+AG205+AI205+AK205)</f>
        <v>0</v>
      </c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  <c r="CG205" s="494"/>
      <c r="CH205" s="494"/>
      <c r="CI205" s="494"/>
      <c r="CJ205" s="494"/>
      <c r="CK205" s="494"/>
      <c r="CL205" s="494"/>
      <c r="CM205" s="494"/>
      <c r="CN205" s="494"/>
    </row>
    <row r="206" spans="1:92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CG206" s="494"/>
      <c r="CH206" s="494"/>
      <c r="CI206" s="494"/>
      <c r="CJ206" s="494"/>
      <c r="CK206" s="494"/>
      <c r="CL206" s="494"/>
      <c r="CM206" s="494"/>
      <c r="CN206" s="494"/>
    </row>
    <row r="207" spans="1:92" ht="14.25" customHeight="1" x14ac:dyDescent="0.2">
      <c r="A207" s="1192" t="s">
        <v>150</v>
      </c>
      <c r="B207" s="1195" t="s">
        <v>151</v>
      </c>
      <c r="C207" s="1329" t="s">
        <v>4</v>
      </c>
      <c r="D207" s="1330"/>
      <c r="E207" s="1331"/>
      <c r="F207" s="1198" t="s">
        <v>152</v>
      </c>
      <c r="G207" s="1199"/>
      <c r="H207" s="1199"/>
      <c r="I207" s="1199"/>
      <c r="J207" s="1199"/>
      <c r="K207" s="1199"/>
      <c r="L207" s="1199"/>
      <c r="M207" s="1199"/>
      <c r="N207" s="1199"/>
      <c r="O207" s="1199"/>
      <c r="P207" s="1199"/>
      <c r="Q207" s="1199"/>
      <c r="R207" s="1199"/>
      <c r="S207" s="1199"/>
      <c r="T207" s="1199"/>
      <c r="U207" s="1199"/>
      <c r="V207" s="1199"/>
      <c r="W207" s="1199"/>
      <c r="X207" s="1199"/>
      <c r="Y207" s="1199"/>
      <c r="Z207" s="1199"/>
      <c r="AA207" s="1199"/>
      <c r="AB207" s="1199"/>
      <c r="AC207" s="1199"/>
      <c r="AD207" s="1199"/>
      <c r="AE207" s="1199"/>
      <c r="AF207" s="1199"/>
      <c r="AG207" s="1199"/>
      <c r="AH207" s="1199"/>
      <c r="AI207" s="1199"/>
      <c r="AJ207" s="1199"/>
      <c r="AK207" s="1200"/>
      <c r="AL207" s="1185" t="s">
        <v>262</v>
      </c>
      <c r="AM207" s="2"/>
      <c r="AN207" s="2"/>
      <c r="AO207" s="2"/>
      <c r="AP207" s="2"/>
      <c r="AQ207" s="2"/>
      <c r="AR207" s="2"/>
      <c r="AS207" s="2"/>
      <c r="AT207" s="2"/>
      <c r="CG207" s="494"/>
      <c r="CH207" s="494"/>
      <c r="CI207" s="494"/>
      <c r="CJ207" s="494"/>
      <c r="CK207" s="494"/>
      <c r="CL207" s="494"/>
      <c r="CM207" s="494"/>
      <c r="CN207" s="494"/>
    </row>
    <row r="208" spans="1:92" x14ac:dyDescent="0.2">
      <c r="A208" s="1193"/>
      <c r="B208" s="1196"/>
      <c r="C208" s="1332"/>
      <c r="D208" s="1333"/>
      <c r="E208" s="1189"/>
      <c r="F208" s="1204" t="s">
        <v>100</v>
      </c>
      <c r="G208" s="1205"/>
      <c r="H208" s="1198" t="s">
        <v>101</v>
      </c>
      <c r="I208" s="1200"/>
      <c r="J208" s="1198" t="s">
        <v>57</v>
      </c>
      <c r="K208" s="1200"/>
      <c r="L208" s="1198" t="s">
        <v>8</v>
      </c>
      <c r="M208" s="1200"/>
      <c r="N208" s="1190" t="s">
        <v>9</v>
      </c>
      <c r="O208" s="1191"/>
      <c r="P208" s="1190" t="s">
        <v>10</v>
      </c>
      <c r="Q208" s="1191"/>
      <c r="R208" s="1190" t="s">
        <v>11</v>
      </c>
      <c r="S208" s="1191"/>
      <c r="T208" s="1190" t="s">
        <v>12</v>
      </c>
      <c r="U208" s="1191"/>
      <c r="V208" s="1190" t="s">
        <v>13</v>
      </c>
      <c r="W208" s="1191"/>
      <c r="X208" s="1190" t="s">
        <v>14</v>
      </c>
      <c r="Y208" s="1191"/>
      <c r="Z208" s="1190" t="s">
        <v>153</v>
      </c>
      <c r="AA208" s="1191"/>
      <c r="AB208" s="1190" t="s">
        <v>154</v>
      </c>
      <c r="AC208" s="1191"/>
      <c r="AD208" s="1190" t="s">
        <v>155</v>
      </c>
      <c r="AE208" s="1191"/>
      <c r="AF208" s="1190" t="s">
        <v>156</v>
      </c>
      <c r="AG208" s="1191"/>
      <c r="AH208" s="1190" t="s">
        <v>157</v>
      </c>
      <c r="AI208" s="1191"/>
      <c r="AJ208" s="1171" t="s">
        <v>158</v>
      </c>
      <c r="AK208" s="1172"/>
      <c r="AL208" s="1186"/>
      <c r="AM208" s="2"/>
      <c r="AN208" s="2"/>
      <c r="AO208" s="2"/>
      <c r="AP208" s="2"/>
      <c r="AQ208" s="2"/>
      <c r="AR208" s="2"/>
      <c r="AS208" s="2"/>
      <c r="AT208" s="2"/>
      <c r="CG208" s="494"/>
      <c r="CH208" s="494"/>
      <c r="CI208" s="494"/>
      <c r="CJ208" s="494"/>
      <c r="CK208" s="494"/>
      <c r="CL208" s="494"/>
      <c r="CM208" s="494"/>
      <c r="CN208" s="494"/>
    </row>
    <row r="209" spans="1:92" x14ac:dyDescent="0.2">
      <c r="A209" s="1194"/>
      <c r="B209" s="1197"/>
      <c r="C209" s="512" t="s">
        <v>149</v>
      </c>
      <c r="D209" s="512" t="s">
        <v>30</v>
      </c>
      <c r="E209" s="510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187"/>
      <c r="AM209" s="2"/>
      <c r="AN209" s="2"/>
      <c r="AO209" s="2"/>
      <c r="AP209" s="2"/>
      <c r="AQ209" s="2"/>
      <c r="AR209" s="2"/>
      <c r="AS209" s="2"/>
      <c r="AT209" s="2"/>
      <c r="CG209" s="494"/>
      <c r="CH209" s="494"/>
      <c r="CI209" s="494"/>
      <c r="CJ209" s="494"/>
      <c r="CK209" s="494"/>
      <c r="CL209" s="494"/>
      <c r="CM209" s="494"/>
      <c r="CN209" s="494"/>
    </row>
    <row r="210" spans="1:92" x14ac:dyDescent="0.2">
      <c r="A210" s="1201" t="s">
        <v>160</v>
      </c>
      <c r="B210" s="154" t="s">
        <v>34</v>
      </c>
      <c r="C210" s="553">
        <f>SUM(D210+E210)</f>
        <v>0</v>
      </c>
      <c r="D210" s="553">
        <f t="shared" ref="D210:E213" si="33">SUM(F210+H210+J210+L210+N210+P210+R210+T210+V210+X210+Z210+AB210+AD210+AF210+AH210+AJ210)</f>
        <v>0</v>
      </c>
      <c r="E210" s="90">
        <f t="shared" si="33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CG210" s="494">
        <v>0</v>
      </c>
      <c r="CH210" s="494">
        <v>0</v>
      </c>
      <c r="CI210" s="494"/>
      <c r="CJ210" s="494"/>
      <c r="CK210" s="494"/>
      <c r="CL210" s="494"/>
      <c r="CM210" s="494"/>
      <c r="CN210" s="494"/>
    </row>
    <row r="211" spans="1:92" x14ac:dyDescent="0.2">
      <c r="A211" s="1202"/>
      <c r="B211" s="155" t="s">
        <v>77</v>
      </c>
      <c r="C211" s="554">
        <f>SUM(D211+E211)</f>
        <v>0</v>
      </c>
      <c r="D211" s="554">
        <f t="shared" si="33"/>
        <v>0</v>
      </c>
      <c r="E211" s="104">
        <f t="shared" si="33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CG211" s="494">
        <v>0</v>
      </c>
      <c r="CH211" s="494">
        <v>0</v>
      </c>
      <c r="CI211" s="494"/>
      <c r="CJ211" s="494"/>
      <c r="CK211" s="494"/>
      <c r="CL211" s="494"/>
      <c r="CM211" s="494"/>
      <c r="CN211" s="494"/>
    </row>
    <row r="212" spans="1:92" x14ac:dyDescent="0.2">
      <c r="A212" s="1203" t="s">
        <v>161</v>
      </c>
      <c r="B212" s="156" t="s">
        <v>34</v>
      </c>
      <c r="C212" s="555">
        <f>SUM(D212+E212)</f>
        <v>0</v>
      </c>
      <c r="D212" s="555">
        <f t="shared" si="33"/>
        <v>0</v>
      </c>
      <c r="E212" s="95">
        <f t="shared" si="33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CG212" s="494">
        <v>0</v>
      </c>
      <c r="CH212" s="494">
        <v>0</v>
      </c>
      <c r="CI212" s="494"/>
      <c r="CJ212" s="494"/>
      <c r="CK212" s="494"/>
      <c r="CL212" s="494"/>
      <c r="CM212" s="494"/>
      <c r="CN212" s="494"/>
    </row>
    <row r="213" spans="1:92" x14ac:dyDescent="0.2">
      <c r="A213" s="1202"/>
      <c r="B213" s="155" t="s">
        <v>77</v>
      </c>
      <c r="C213" s="554">
        <f>SUM(D213+E213)</f>
        <v>0</v>
      </c>
      <c r="D213" s="554">
        <f t="shared" si="33"/>
        <v>0</v>
      </c>
      <c r="E213" s="104">
        <f t="shared" si="33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CG213" s="494">
        <v>0</v>
      </c>
      <c r="CH213" s="494">
        <v>0</v>
      </c>
      <c r="CI213" s="494"/>
      <c r="CJ213" s="494"/>
      <c r="CK213" s="494"/>
      <c r="CL213" s="494"/>
      <c r="CM213" s="494"/>
      <c r="CN213" s="494"/>
    </row>
    <row r="214" spans="1:92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CG214" s="494"/>
      <c r="CH214" s="494"/>
      <c r="CI214" s="494"/>
      <c r="CJ214" s="494"/>
      <c r="CK214" s="494"/>
      <c r="CL214" s="494"/>
      <c r="CM214" s="494"/>
      <c r="CN214" s="494"/>
    </row>
    <row r="215" spans="1:92" x14ac:dyDescent="0.2">
      <c r="A215" s="1146" t="s">
        <v>162</v>
      </c>
      <c r="B215" s="1148"/>
      <c r="C215" s="1160" t="s">
        <v>163</v>
      </c>
      <c r="D215" s="1160"/>
      <c r="E215" s="1160"/>
      <c r="F215" s="1161" t="s">
        <v>164</v>
      </c>
      <c r="G215" s="1162"/>
      <c r="H215" s="1162"/>
      <c r="I215" s="1162"/>
      <c r="J215" s="1162"/>
      <c r="K215" s="1162"/>
      <c r="L215" s="1162"/>
      <c r="M215" s="1162"/>
      <c r="N215" s="1162"/>
      <c r="O215" s="1162"/>
      <c r="P215" s="1162"/>
      <c r="Q215" s="1162"/>
      <c r="R215" s="1162"/>
      <c r="S215" s="1162"/>
      <c r="T215" s="1162"/>
      <c r="U215" s="1162"/>
      <c r="V215" s="1162"/>
      <c r="W215" s="1162"/>
      <c r="X215" s="1162"/>
      <c r="Y215" s="1162"/>
      <c r="Z215" s="1162"/>
      <c r="AA215" s="1162"/>
      <c r="AB215" s="1162"/>
      <c r="AC215" s="1162"/>
      <c r="AD215" s="1162"/>
      <c r="AE215" s="1162"/>
      <c r="AF215" s="1162"/>
      <c r="AG215" s="1162"/>
      <c r="AH215" s="1162"/>
      <c r="AI215" s="1162"/>
      <c r="AJ215" s="1162"/>
      <c r="AK215" s="1162"/>
      <c r="AL215" s="1162"/>
      <c r="AM215" s="1163"/>
      <c r="AN215" s="1176" t="s">
        <v>77</v>
      </c>
      <c r="AO215" s="1177"/>
      <c r="AP215" s="1178"/>
      <c r="AQ215" s="1182" t="s">
        <v>165</v>
      </c>
      <c r="AR215" s="1185" t="s">
        <v>265</v>
      </c>
      <c r="AS215" s="1185" t="s">
        <v>187</v>
      </c>
      <c r="AT215" s="302"/>
      <c r="AU215" s="240"/>
      <c r="AV215" s="240"/>
      <c r="CG215" s="494"/>
      <c r="CH215" s="494"/>
      <c r="CI215" s="494"/>
      <c r="CJ215" s="494"/>
      <c r="CK215" s="494"/>
      <c r="CL215" s="494"/>
      <c r="CM215" s="494"/>
      <c r="CN215" s="494"/>
    </row>
    <row r="216" spans="1:92" ht="14.25" customHeight="1" x14ac:dyDescent="0.2">
      <c r="A216" s="1158"/>
      <c r="B216" s="1159"/>
      <c r="C216" s="1160"/>
      <c r="D216" s="1160"/>
      <c r="E216" s="1160"/>
      <c r="F216" s="1154" t="s">
        <v>167</v>
      </c>
      <c r="G216" s="1170"/>
      <c r="H216" s="1156" t="s">
        <v>100</v>
      </c>
      <c r="I216" s="1181"/>
      <c r="J216" s="1154" t="s">
        <v>101</v>
      </c>
      <c r="K216" s="1170"/>
      <c r="L216" s="1154" t="s">
        <v>57</v>
      </c>
      <c r="M216" s="1170"/>
      <c r="N216" s="1154" t="s">
        <v>8</v>
      </c>
      <c r="O216" s="1170"/>
      <c r="P216" s="1171" t="s">
        <v>59</v>
      </c>
      <c r="Q216" s="1172"/>
      <c r="R216" s="1171" t="s">
        <v>60</v>
      </c>
      <c r="S216" s="1172"/>
      <c r="T216" s="1171" t="s">
        <v>61</v>
      </c>
      <c r="U216" s="1172"/>
      <c r="V216" s="1171" t="s">
        <v>62</v>
      </c>
      <c r="W216" s="1172"/>
      <c r="X216" s="1171" t="s">
        <v>63</v>
      </c>
      <c r="Y216" s="1172"/>
      <c r="Z216" s="1171" t="s">
        <v>64</v>
      </c>
      <c r="AA216" s="1172"/>
      <c r="AB216" s="1171" t="s">
        <v>65</v>
      </c>
      <c r="AC216" s="1172"/>
      <c r="AD216" s="1171" t="s">
        <v>66</v>
      </c>
      <c r="AE216" s="1172"/>
      <c r="AF216" s="1171" t="s">
        <v>67</v>
      </c>
      <c r="AG216" s="1172"/>
      <c r="AH216" s="1171" t="s">
        <v>68</v>
      </c>
      <c r="AI216" s="1172"/>
      <c r="AJ216" s="1171" t="s">
        <v>69</v>
      </c>
      <c r="AK216" s="1172"/>
      <c r="AL216" s="1171" t="s">
        <v>70</v>
      </c>
      <c r="AM216" s="1188"/>
      <c r="AN216" s="1182" t="s">
        <v>266</v>
      </c>
      <c r="AO216" s="1182" t="s">
        <v>267</v>
      </c>
      <c r="AP216" s="1182" t="s">
        <v>268</v>
      </c>
      <c r="AQ216" s="1183"/>
      <c r="AR216" s="1186"/>
      <c r="AS216" s="1186"/>
      <c r="AT216" s="17"/>
      <c r="AU216" s="240"/>
      <c r="AV216" s="240"/>
      <c r="CG216" s="494"/>
      <c r="CH216" s="494"/>
      <c r="CI216" s="494"/>
      <c r="CJ216" s="494"/>
      <c r="CK216" s="494"/>
      <c r="CL216" s="494"/>
      <c r="CM216" s="494"/>
      <c r="CN216" s="494"/>
    </row>
    <row r="217" spans="1:92" x14ac:dyDescent="0.2">
      <c r="A217" s="1149"/>
      <c r="B217" s="1151"/>
      <c r="C217" s="513" t="s">
        <v>149</v>
      </c>
      <c r="D217" s="513" t="s">
        <v>30</v>
      </c>
      <c r="E217" s="503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189"/>
      <c r="AO217" s="1184"/>
      <c r="AP217" s="1184"/>
      <c r="AQ217" s="1184"/>
      <c r="AR217" s="1187"/>
      <c r="AS217" s="1187"/>
      <c r="AT217" s="425"/>
      <c r="AU217" s="240"/>
      <c r="AV217" s="240"/>
      <c r="CG217" s="494"/>
      <c r="CH217" s="494"/>
      <c r="CI217" s="494"/>
      <c r="CJ217" s="494"/>
      <c r="CK217" s="494"/>
      <c r="CL217" s="494"/>
      <c r="CM217" s="494"/>
      <c r="CN217" s="494"/>
    </row>
    <row r="218" spans="1:92" x14ac:dyDescent="0.2">
      <c r="A218" s="1327" t="s">
        <v>168</v>
      </c>
      <c r="B218" s="1328"/>
      <c r="C218" s="158">
        <f>SUM(D218+E218)</f>
        <v>16</v>
      </c>
      <c r="D218" s="158">
        <f>SUM(F218+H218+J218+L218+N218+P218+R218+T218+V218+X218+Z218+AB218+AD218+AF218+AH218+AJ218+AL218)</f>
        <v>0</v>
      </c>
      <c r="E218" s="556">
        <f>SUM(G218+I218+K218+M218+O218+Q218+S218+U218+W218+Y218+AA218+AC218+AE218+AG218+AI218+AK218+AM218)</f>
        <v>16</v>
      </c>
      <c r="F218" s="557">
        <f>SUM(F228:F236)</f>
        <v>0</v>
      </c>
      <c r="G218" s="558">
        <f>SUM(G220:G236)</f>
        <v>0</v>
      </c>
      <c r="H218" s="557">
        <f>SUM(H228:H236)</f>
        <v>0</v>
      </c>
      <c r="I218" s="558">
        <f>SUM(I220:I236)</f>
        <v>0</v>
      </c>
      <c r="J218" s="557">
        <f>SUM(J228:J236)</f>
        <v>0</v>
      </c>
      <c r="K218" s="558">
        <f>SUM(K219:K236)</f>
        <v>1</v>
      </c>
      <c r="L218" s="557">
        <f>SUM(L228:L236)</f>
        <v>0</v>
      </c>
      <c r="M218" s="558">
        <f>SUM(M219:M236)</f>
        <v>0</v>
      </c>
      <c r="N218" s="557">
        <f>SUM(N228:N236)</f>
        <v>0</v>
      </c>
      <c r="O218" s="558">
        <f>SUM(O219:O236)</f>
        <v>5</v>
      </c>
      <c r="P218" s="557">
        <f>SUM(P228:P236)</f>
        <v>0</v>
      </c>
      <c r="Q218" s="558">
        <f>SUM(Q219:Q236)</f>
        <v>3</v>
      </c>
      <c r="R218" s="557">
        <f>SUM(R228:R236)</f>
        <v>0</v>
      </c>
      <c r="S218" s="558">
        <f>SUM(S219:S236)</f>
        <v>1</v>
      </c>
      <c r="T218" s="557">
        <f>SUM(T228:T236)</f>
        <v>0</v>
      </c>
      <c r="U218" s="558">
        <f>SUM(U219:U236)</f>
        <v>3</v>
      </c>
      <c r="V218" s="557">
        <f>SUM(V228:V236)</f>
        <v>0</v>
      </c>
      <c r="W218" s="558">
        <f>SUM(W219:W236)</f>
        <v>1</v>
      </c>
      <c r="X218" s="557">
        <f>SUM(X228:X236)</f>
        <v>0</v>
      </c>
      <c r="Y218" s="558">
        <f>SUM(Y219:Y236)</f>
        <v>0</v>
      </c>
      <c r="Z218" s="557">
        <f>SUM(Z228:Z236)</f>
        <v>0</v>
      </c>
      <c r="AA218" s="558">
        <f>SUM(AA219:AA236)</f>
        <v>0</v>
      </c>
      <c r="AB218" s="557">
        <f t="shared" ref="AB218:AM218" si="34">SUM(AB228:AB236)</f>
        <v>0</v>
      </c>
      <c r="AC218" s="558">
        <f t="shared" si="34"/>
        <v>1</v>
      </c>
      <c r="AD218" s="557">
        <f t="shared" si="34"/>
        <v>0</v>
      </c>
      <c r="AE218" s="558">
        <f t="shared" si="34"/>
        <v>0</v>
      </c>
      <c r="AF218" s="557">
        <f t="shared" si="34"/>
        <v>0</v>
      </c>
      <c r="AG218" s="558">
        <f t="shared" si="34"/>
        <v>0</v>
      </c>
      <c r="AH218" s="557">
        <f t="shared" si="34"/>
        <v>0</v>
      </c>
      <c r="AI218" s="558">
        <f t="shared" si="34"/>
        <v>0</v>
      </c>
      <c r="AJ218" s="557">
        <f t="shared" si="34"/>
        <v>0</v>
      </c>
      <c r="AK218" s="558">
        <f t="shared" si="34"/>
        <v>1</v>
      </c>
      <c r="AL218" s="557">
        <f t="shared" si="34"/>
        <v>0</v>
      </c>
      <c r="AM218" s="558">
        <f t="shared" si="34"/>
        <v>0</v>
      </c>
      <c r="AN218" s="559">
        <f t="shared" ref="AN218:AS218" si="35">SUM(AN219:AN236)</f>
        <v>0</v>
      </c>
      <c r="AO218" s="159">
        <f t="shared" si="35"/>
        <v>0</v>
      </c>
      <c r="AP218" s="159">
        <f t="shared" si="35"/>
        <v>0</v>
      </c>
      <c r="AQ218" s="159">
        <f t="shared" si="35"/>
        <v>0</v>
      </c>
      <c r="AR218" s="158">
        <f t="shared" si="35"/>
        <v>0</v>
      </c>
      <c r="AS218" s="559">
        <f t="shared" si="35"/>
        <v>0</v>
      </c>
      <c r="AT218" s="432"/>
      <c r="AU218" s="240"/>
      <c r="AV218" s="240"/>
      <c r="CG218" s="494"/>
      <c r="CH218" s="494"/>
      <c r="CI218" s="494"/>
      <c r="CJ218" s="494"/>
      <c r="CK218" s="494"/>
      <c r="CL218" s="494"/>
      <c r="CM218" s="494"/>
      <c r="CN218" s="494"/>
    </row>
    <row r="219" spans="1:92" x14ac:dyDescent="0.2">
      <c r="A219" s="1334" t="s">
        <v>249</v>
      </c>
      <c r="B219" s="433" t="s">
        <v>23</v>
      </c>
      <c r="C219" s="160">
        <f t="shared" ref="C219:C227" si="36">E219</f>
        <v>0</v>
      </c>
      <c r="D219" s="435"/>
      <c r="E219" s="560">
        <f>SUM(K219+M219+O219+Q219+S219+U219+W219+Y219+AA219)</f>
        <v>0</v>
      </c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20"/>
      <c r="AO219" s="51"/>
      <c r="AP219" s="51"/>
      <c r="AQ219" s="51"/>
      <c r="AR219" s="51"/>
      <c r="AS219" s="51"/>
      <c r="AT219" s="306" t="s">
        <v>194</v>
      </c>
      <c r="AU219" s="240"/>
      <c r="AV219" s="240"/>
      <c r="CG219" s="494">
        <v>0</v>
      </c>
      <c r="CH219" s="494"/>
      <c r="CI219" s="494"/>
      <c r="CJ219" s="494">
        <v>0</v>
      </c>
      <c r="CK219" s="494"/>
      <c r="CL219" s="494"/>
      <c r="CM219" s="494"/>
      <c r="CN219" s="494"/>
    </row>
    <row r="220" spans="1:92" x14ac:dyDescent="0.2">
      <c r="A220" s="1334"/>
      <c r="B220" s="438" t="s">
        <v>169</v>
      </c>
      <c r="C220" s="50">
        <f t="shared" si="36"/>
        <v>0</v>
      </c>
      <c r="D220" s="435"/>
      <c r="E220" s="560">
        <f t="shared" ref="E220:E227" si="37">SUM(G220+I220+K220+M220+O220+Q220+S220+U220+W220+Y220+AA220)</f>
        <v>0</v>
      </c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51"/>
      <c r="AO220" s="51"/>
      <c r="AP220" s="51"/>
      <c r="AQ220" s="51"/>
      <c r="AR220" s="51"/>
      <c r="AS220" s="51"/>
      <c r="AT220" s="307" t="s">
        <v>194</v>
      </c>
      <c r="AU220" s="240"/>
      <c r="AV220" s="240"/>
      <c r="CG220" s="494">
        <v>0</v>
      </c>
      <c r="CH220" s="494"/>
      <c r="CI220" s="494"/>
      <c r="CJ220" s="494">
        <v>0</v>
      </c>
      <c r="CK220" s="494"/>
      <c r="CL220" s="494"/>
      <c r="CM220" s="494"/>
      <c r="CN220" s="494"/>
    </row>
    <row r="221" spans="1:92" x14ac:dyDescent="0.2">
      <c r="A221" s="1334"/>
      <c r="B221" s="439" t="s">
        <v>170</v>
      </c>
      <c r="C221" s="47">
        <f t="shared" si="36"/>
        <v>0</v>
      </c>
      <c r="D221" s="435"/>
      <c r="E221" s="561">
        <f t="shared" si="37"/>
        <v>0</v>
      </c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24"/>
      <c r="AO221" s="24"/>
      <c r="AP221" s="24"/>
      <c r="AQ221" s="24"/>
      <c r="AR221" s="24"/>
      <c r="AS221" s="24"/>
      <c r="AT221" s="307" t="s">
        <v>194</v>
      </c>
      <c r="AU221" s="240"/>
      <c r="AV221" s="240"/>
      <c r="CG221" s="494">
        <v>0</v>
      </c>
      <c r="CH221" s="494"/>
      <c r="CI221" s="494"/>
      <c r="CJ221" s="494">
        <v>0</v>
      </c>
      <c r="CK221" s="494"/>
      <c r="CL221" s="494"/>
      <c r="CM221" s="494"/>
      <c r="CN221" s="494"/>
    </row>
    <row r="222" spans="1:92" x14ac:dyDescent="0.2">
      <c r="A222" s="1334"/>
      <c r="B222" s="439" t="s">
        <v>171</v>
      </c>
      <c r="C222" s="47">
        <f t="shared" si="36"/>
        <v>0</v>
      </c>
      <c r="D222" s="435"/>
      <c r="E222" s="561">
        <f t="shared" si="37"/>
        <v>0</v>
      </c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24"/>
      <c r="AO222" s="24"/>
      <c r="AP222" s="24"/>
      <c r="AQ222" s="24"/>
      <c r="AR222" s="24"/>
      <c r="AS222" s="24"/>
      <c r="AT222" s="307" t="s">
        <v>194</v>
      </c>
      <c r="AU222" s="240"/>
      <c r="AV222" s="240"/>
      <c r="CG222" s="494">
        <v>0</v>
      </c>
      <c r="CH222" s="494"/>
      <c r="CI222" s="494"/>
      <c r="CJ222" s="494">
        <v>0</v>
      </c>
      <c r="CK222" s="494"/>
      <c r="CL222" s="494"/>
      <c r="CM222" s="494"/>
      <c r="CN222" s="494"/>
    </row>
    <row r="223" spans="1:92" x14ac:dyDescent="0.2">
      <c r="A223" s="1334"/>
      <c r="B223" s="439" t="s">
        <v>172</v>
      </c>
      <c r="C223" s="47">
        <f t="shared" si="36"/>
        <v>0</v>
      </c>
      <c r="D223" s="435"/>
      <c r="E223" s="561">
        <f t="shared" si="37"/>
        <v>0</v>
      </c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24"/>
      <c r="AO223" s="24"/>
      <c r="AP223" s="24"/>
      <c r="AQ223" s="24"/>
      <c r="AR223" s="24"/>
      <c r="AS223" s="24"/>
      <c r="AT223" s="307" t="s">
        <v>194</v>
      </c>
      <c r="AU223" s="240"/>
      <c r="AV223" s="240"/>
      <c r="CG223" s="494">
        <v>0</v>
      </c>
      <c r="CH223" s="494"/>
      <c r="CI223" s="494"/>
      <c r="CJ223" s="494">
        <v>0</v>
      </c>
      <c r="CK223" s="494"/>
      <c r="CL223" s="494"/>
      <c r="CM223" s="494"/>
      <c r="CN223" s="494"/>
    </row>
    <row r="224" spans="1:92" x14ac:dyDescent="0.2">
      <c r="A224" s="1334"/>
      <c r="B224" s="439" t="s">
        <v>173</v>
      </c>
      <c r="C224" s="47">
        <f t="shared" si="36"/>
        <v>0</v>
      </c>
      <c r="D224" s="435"/>
      <c r="E224" s="561">
        <f t="shared" si="37"/>
        <v>0</v>
      </c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24"/>
      <c r="AO224" s="24"/>
      <c r="AP224" s="24"/>
      <c r="AQ224" s="24"/>
      <c r="AR224" s="24"/>
      <c r="AS224" s="24"/>
      <c r="AT224" s="307" t="s">
        <v>194</v>
      </c>
      <c r="AU224" s="240"/>
      <c r="AV224" s="240"/>
      <c r="CG224" s="494">
        <v>0</v>
      </c>
      <c r="CH224" s="494"/>
      <c r="CI224" s="494"/>
      <c r="CJ224" s="494">
        <v>0</v>
      </c>
      <c r="CK224" s="494"/>
      <c r="CL224" s="494"/>
      <c r="CM224" s="494"/>
      <c r="CN224" s="494"/>
    </row>
    <row r="225" spans="1:92" x14ac:dyDescent="0.2">
      <c r="A225" s="1334"/>
      <c r="B225" s="439" t="s">
        <v>174</v>
      </c>
      <c r="C225" s="47">
        <f t="shared" si="36"/>
        <v>0</v>
      </c>
      <c r="D225" s="435"/>
      <c r="E225" s="561">
        <f t="shared" si="37"/>
        <v>0</v>
      </c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24"/>
      <c r="AO225" s="24"/>
      <c r="AP225" s="24"/>
      <c r="AQ225" s="24"/>
      <c r="AR225" s="24"/>
      <c r="AS225" s="24"/>
      <c r="AT225" s="305" t="s">
        <v>194</v>
      </c>
      <c r="AU225" s="240"/>
      <c r="AV225" s="240"/>
      <c r="CG225" s="494">
        <v>0</v>
      </c>
      <c r="CH225" s="494"/>
      <c r="CI225" s="494"/>
      <c r="CJ225" s="494">
        <v>0</v>
      </c>
      <c r="CK225" s="494"/>
      <c r="CL225" s="494"/>
      <c r="CM225" s="494"/>
      <c r="CN225" s="494"/>
    </row>
    <row r="226" spans="1:92" x14ac:dyDescent="0.2">
      <c r="A226" s="1334"/>
      <c r="B226" s="439" t="s">
        <v>175</v>
      </c>
      <c r="C226" s="47">
        <f t="shared" si="36"/>
        <v>0</v>
      </c>
      <c r="D226" s="435"/>
      <c r="E226" s="561">
        <f t="shared" si="37"/>
        <v>0</v>
      </c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24"/>
      <c r="AO226" s="24"/>
      <c r="AP226" s="24"/>
      <c r="AQ226" s="24"/>
      <c r="AR226" s="24"/>
      <c r="AS226" s="24"/>
      <c r="AT226" s="307" t="s">
        <v>194</v>
      </c>
      <c r="AU226" s="240"/>
      <c r="AV226" s="240"/>
      <c r="CG226" s="494">
        <v>0</v>
      </c>
      <c r="CH226" s="494"/>
      <c r="CI226" s="494"/>
      <c r="CJ226" s="494">
        <v>0</v>
      </c>
      <c r="CK226" s="494"/>
      <c r="CL226" s="494"/>
      <c r="CM226" s="494"/>
      <c r="CN226" s="494"/>
    </row>
    <row r="227" spans="1:92" x14ac:dyDescent="0.2">
      <c r="A227" s="1334"/>
      <c r="B227" s="441" t="s">
        <v>176</v>
      </c>
      <c r="C227" s="44">
        <f t="shared" si="36"/>
        <v>7</v>
      </c>
      <c r="D227" s="442"/>
      <c r="E227" s="562">
        <f t="shared" si="37"/>
        <v>7</v>
      </c>
      <c r="F227" s="444"/>
      <c r="G227" s="361"/>
      <c r="H227" s="444"/>
      <c r="I227" s="361"/>
      <c r="J227" s="444"/>
      <c r="K227" s="361"/>
      <c r="L227" s="444"/>
      <c r="M227" s="361"/>
      <c r="N227" s="444"/>
      <c r="O227" s="361">
        <v>3</v>
      </c>
      <c r="P227" s="444"/>
      <c r="Q227" s="361"/>
      <c r="R227" s="444"/>
      <c r="S227" s="361">
        <v>1</v>
      </c>
      <c r="T227" s="444"/>
      <c r="U227" s="361">
        <v>3</v>
      </c>
      <c r="V227" s="444"/>
      <c r="W227" s="361"/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36"/>
      <c r="AO227" s="36"/>
      <c r="AP227" s="36"/>
      <c r="AQ227" s="36">
        <v>0</v>
      </c>
      <c r="AR227" s="36">
        <v>0</v>
      </c>
      <c r="AS227" s="36">
        <v>0</v>
      </c>
      <c r="AT227" s="305" t="s">
        <v>194</v>
      </c>
      <c r="AU227" s="240"/>
      <c r="AV227" s="240"/>
      <c r="CG227" s="494">
        <v>0</v>
      </c>
      <c r="CH227" s="494"/>
      <c r="CI227" s="494"/>
      <c r="CJ227" s="494">
        <v>0</v>
      </c>
      <c r="CK227" s="494"/>
      <c r="CL227" s="494"/>
      <c r="CM227" s="494"/>
      <c r="CN227" s="494"/>
    </row>
    <row r="228" spans="1:92" x14ac:dyDescent="0.2">
      <c r="A228" s="1335" t="s">
        <v>269</v>
      </c>
      <c r="B228" s="433" t="s">
        <v>23</v>
      </c>
      <c r="C228" s="160">
        <f t="shared" ref="C228:C236" si="38">SUM(D228+E228)</f>
        <v>1</v>
      </c>
      <c r="D228" s="160">
        <f t="shared" ref="D228:E236" si="39">SUM(F228+H228+J228+L228+N228+P228+R228+T228+V228+X228+Z228+AB228+AD228+AF228+AH228+AJ228+AL228)</f>
        <v>0</v>
      </c>
      <c r="E228" s="560">
        <f t="shared" si="39"/>
        <v>1</v>
      </c>
      <c r="F228" s="445"/>
      <c r="G228" s="446"/>
      <c r="H228" s="447"/>
      <c r="I228" s="446"/>
      <c r="J228" s="447"/>
      <c r="K228" s="354"/>
      <c r="L228" s="445"/>
      <c r="M228" s="446"/>
      <c r="N228" s="447"/>
      <c r="O228" s="448">
        <v>1</v>
      </c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>
        <v>0</v>
      </c>
      <c r="AR228" s="51">
        <v>0</v>
      </c>
      <c r="AS228" s="51">
        <v>0</v>
      </c>
      <c r="AT228" s="307" t="s">
        <v>194</v>
      </c>
      <c r="AU228" s="240"/>
      <c r="AV228" s="240"/>
      <c r="CG228" s="494">
        <v>0</v>
      </c>
      <c r="CH228" s="494"/>
      <c r="CI228" s="494"/>
      <c r="CJ228" s="494">
        <v>0</v>
      </c>
      <c r="CK228" s="494"/>
      <c r="CL228" s="494"/>
      <c r="CM228" s="494"/>
      <c r="CN228" s="494"/>
    </row>
    <row r="229" spans="1:92" x14ac:dyDescent="0.2">
      <c r="A229" s="1336"/>
      <c r="B229" s="438" t="s">
        <v>169</v>
      </c>
      <c r="C229" s="50">
        <f t="shared" si="38"/>
        <v>0</v>
      </c>
      <c r="D229" s="50">
        <f t="shared" si="39"/>
        <v>0</v>
      </c>
      <c r="E229" s="560">
        <f t="shared" si="39"/>
        <v>0</v>
      </c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 t="s">
        <v>194</v>
      </c>
      <c r="AU229" s="240"/>
      <c r="AV229" s="240"/>
      <c r="CG229" s="494">
        <v>0</v>
      </c>
      <c r="CH229" s="494"/>
      <c r="CI229" s="494"/>
      <c r="CJ229" s="494">
        <v>0</v>
      </c>
      <c r="CK229" s="494"/>
      <c r="CL229" s="494"/>
      <c r="CM229" s="494"/>
      <c r="CN229" s="494"/>
    </row>
    <row r="230" spans="1:92" x14ac:dyDescent="0.2">
      <c r="A230" s="1336"/>
      <c r="B230" s="439" t="s">
        <v>170</v>
      </c>
      <c r="C230" s="47">
        <f t="shared" si="38"/>
        <v>0</v>
      </c>
      <c r="D230" s="47">
        <f t="shared" si="39"/>
        <v>0</v>
      </c>
      <c r="E230" s="561">
        <f t="shared" si="39"/>
        <v>0</v>
      </c>
      <c r="F230" s="23"/>
      <c r="G230" s="243"/>
      <c r="H230" s="23"/>
      <c r="I230" s="243"/>
      <c r="J230" s="23"/>
      <c r="K230" s="243"/>
      <c r="L230" s="23"/>
      <c r="M230" s="243"/>
      <c r="N230" s="23"/>
      <c r="O230" s="451"/>
      <c r="P230" s="23"/>
      <c r="Q230" s="243"/>
      <c r="R230" s="384"/>
      <c r="S230" s="451"/>
      <c r="T230" s="23"/>
      <c r="U230" s="243"/>
      <c r="V230" s="384"/>
      <c r="W230" s="451"/>
      <c r="X230" s="23"/>
      <c r="Y230" s="243"/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/>
      <c r="AR230" s="24"/>
      <c r="AS230" s="24"/>
      <c r="AT230" s="307" t="s">
        <v>194</v>
      </c>
      <c r="AU230" s="240"/>
      <c r="AV230" s="240"/>
      <c r="CG230" s="494">
        <v>0</v>
      </c>
      <c r="CH230" s="494"/>
      <c r="CI230" s="494"/>
      <c r="CJ230" s="494">
        <v>0</v>
      </c>
      <c r="CK230" s="494"/>
      <c r="CL230" s="494"/>
      <c r="CM230" s="494"/>
      <c r="CN230" s="494"/>
    </row>
    <row r="231" spans="1:92" x14ac:dyDescent="0.2">
      <c r="A231" s="1336"/>
      <c r="B231" s="439" t="s">
        <v>171</v>
      </c>
      <c r="C231" s="47">
        <f t="shared" si="38"/>
        <v>0</v>
      </c>
      <c r="D231" s="47">
        <f t="shared" si="39"/>
        <v>0</v>
      </c>
      <c r="E231" s="561">
        <f t="shared" si="39"/>
        <v>0</v>
      </c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 t="s">
        <v>194</v>
      </c>
      <c r="AU231" s="240"/>
      <c r="AV231" s="240"/>
      <c r="CG231" s="494">
        <v>0</v>
      </c>
      <c r="CH231" s="494"/>
      <c r="CI231" s="494"/>
      <c r="CJ231" s="494">
        <v>0</v>
      </c>
      <c r="CK231" s="494"/>
      <c r="CL231" s="494"/>
      <c r="CM231" s="494"/>
      <c r="CN231" s="494"/>
    </row>
    <row r="232" spans="1:92" x14ac:dyDescent="0.2">
      <c r="A232" s="1336"/>
      <c r="B232" s="439" t="s">
        <v>172</v>
      </c>
      <c r="C232" s="47">
        <f t="shared" si="38"/>
        <v>0</v>
      </c>
      <c r="D232" s="47">
        <f t="shared" si="39"/>
        <v>0</v>
      </c>
      <c r="E232" s="561">
        <f t="shared" si="39"/>
        <v>0</v>
      </c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 t="s">
        <v>194</v>
      </c>
      <c r="AU232" s="240"/>
      <c r="AV232" s="240"/>
      <c r="CG232" s="494">
        <v>0</v>
      </c>
      <c r="CH232" s="494"/>
      <c r="CI232" s="494"/>
      <c r="CJ232" s="494">
        <v>0</v>
      </c>
      <c r="CK232" s="494"/>
      <c r="CL232" s="494"/>
      <c r="CM232" s="494"/>
      <c r="CN232" s="494"/>
    </row>
    <row r="233" spans="1:92" x14ac:dyDescent="0.2">
      <c r="A233" s="1336"/>
      <c r="B233" s="439" t="s">
        <v>173</v>
      </c>
      <c r="C233" s="47">
        <f t="shared" si="38"/>
        <v>0</v>
      </c>
      <c r="D233" s="47">
        <f t="shared" si="39"/>
        <v>0</v>
      </c>
      <c r="E233" s="561">
        <f t="shared" si="39"/>
        <v>0</v>
      </c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 t="s">
        <v>194</v>
      </c>
      <c r="AU233" s="240"/>
      <c r="AV233" s="240"/>
      <c r="CG233" s="494">
        <v>0</v>
      </c>
      <c r="CH233" s="494"/>
      <c r="CI233" s="494"/>
      <c r="CJ233" s="494">
        <v>0</v>
      </c>
      <c r="CK233" s="494"/>
      <c r="CL233" s="494"/>
      <c r="CM233" s="494"/>
      <c r="CN233" s="494"/>
    </row>
    <row r="234" spans="1:92" x14ac:dyDescent="0.2">
      <c r="A234" s="1336"/>
      <c r="B234" s="439" t="s">
        <v>174</v>
      </c>
      <c r="C234" s="47">
        <f t="shared" si="38"/>
        <v>0</v>
      </c>
      <c r="D234" s="47">
        <f t="shared" si="39"/>
        <v>0</v>
      </c>
      <c r="E234" s="561">
        <f t="shared" si="39"/>
        <v>0</v>
      </c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 t="s">
        <v>194</v>
      </c>
      <c r="AU234" s="240"/>
      <c r="AV234" s="240"/>
      <c r="CG234" s="494">
        <v>0</v>
      </c>
      <c r="CH234" s="494"/>
      <c r="CI234" s="494"/>
      <c r="CJ234" s="494">
        <v>0</v>
      </c>
      <c r="CK234" s="494"/>
      <c r="CL234" s="494"/>
      <c r="CM234" s="494"/>
      <c r="CN234" s="494"/>
    </row>
    <row r="235" spans="1:92" x14ac:dyDescent="0.2">
      <c r="A235" s="1336"/>
      <c r="B235" s="439" t="s">
        <v>175</v>
      </c>
      <c r="C235" s="47">
        <f t="shared" si="38"/>
        <v>0</v>
      </c>
      <c r="D235" s="47">
        <f t="shared" si="39"/>
        <v>0</v>
      </c>
      <c r="E235" s="561">
        <f t="shared" si="39"/>
        <v>0</v>
      </c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 t="s">
        <v>194</v>
      </c>
      <c r="AU235" s="240"/>
      <c r="AV235" s="240"/>
      <c r="CG235" s="494">
        <v>0</v>
      </c>
      <c r="CH235" s="494"/>
      <c r="CI235" s="494"/>
      <c r="CJ235" s="494">
        <v>0</v>
      </c>
      <c r="CK235" s="494"/>
      <c r="CL235" s="494"/>
      <c r="CM235" s="494"/>
      <c r="CN235" s="494"/>
    </row>
    <row r="236" spans="1:92" x14ac:dyDescent="0.2">
      <c r="A236" s="1337"/>
      <c r="B236" s="441" t="s">
        <v>176</v>
      </c>
      <c r="C236" s="44">
        <f t="shared" si="38"/>
        <v>8</v>
      </c>
      <c r="D236" s="44">
        <f t="shared" si="39"/>
        <v>0</v>
      </c>
      <c r="E236" s="562">
        <f t="shared" si="39"/>
        <v>8</v>
      </c>
      <c r="F236" s="68"/>
      <c r="G236" s="361"/>
      <c r="H236" s="68"/>
      <c r="I236" s="361"/>
      <c r="J236" s="68"/>
      <c r="K236" s="361">
        <v>1</v>
      </c>
      <c r="L236" s="68"/>
      <c r="M236" s="361"/>
      <c r="N236" s="68"/>
      <c r="O236" s="452">
        <v>1</v>
      </c>
      <c r="P236" s="68"/>
      <c r="Q236" s="361">
        <v>3</v>
      </c>
      <c r="R236" s="360"/>
      <c r="S236" s="452"/>
      <c r="T236" s="68"/>
      <c r="U236" s="361"/>
      <c r="V236" s="360"/>
      <c r="W236" s="452">
        <v>1</v>
      </c>
      <c r="X236" s="68"/>
      <c r="Y236" s="361"/>
      <c r="Z236" s="360"/>
      <c r="AA236" s="452"/>
      <c r="AB236" s="68"/>
      <c r="AC236" s="361">
        <v>1</v>
      </c>
      <c r="AD236" s="360"/>
      <c r="AE236" s="452"/>
      <c r="AF236" s="68"/>
      <c r="AG236" s="361"/>
      <c r="AH236" s="360"/>
      <c r="AI236" s="452"/>
      <c r="AJ236" s="68"/>
      <c r="AK236" s="361">
        <v>1</v>
      </c>
      <c r="AL236" s="360"/>
      <c r="AM236" s="452"/>
      <c r="AN236" s="36"/>
      <c r="AO236" s="36"/>
      <c r="AP236" s="36"/>
      <c r="AQ236" s="36">
        <v>0</v>
      </c>
      <c r="AR236" s="36">
        <v>0</v>
      </c>
      <c r="AS236" s="36">
        <v>0</v>
      </c>
      <c r="AT236" s="305" t="s">
        <v>194</v>
      </c>
      <c r="AU236" s="240"/>
      <c r="AV236" s="240"/>
      <c r="CG236" s="494">
        <v>0</v>
      </c>
      <c r="CH236" s="494"/>
      <c r="CI236" s="494"/>
      <c r="CJ236" s="494">
        <v>0</v>
      </c>
      <c r="CK236" s="494"/>
      <c r="CL236" s="494"/>
      <c r="CM236" s="494"/>
      <c r="CN236" s="494"/>
    </row>
    <row r="237" spans="1:92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CG237" s="494"/>
      <c r="CH237" s="494"/>
      <c r="CI237" s="494"/>
      <c r="CJ237" s="494"/>
      <c r="CK237" s="494"/>
      <c r="CL237" s="494"/>
      <c r="CM237" s="494"/>
      <c r="CN237" s="494"/>
    </row>
    <row r="238" spans="1:92" ht="14.25" customHeight="1" x14ac:dyDescent="0.2">
      <c r="A238" s="1146" t="s">
        <v>32</v>
      </c>
      <c r="B238" s="1148"/>
      <c r="C238" s="1338" t="s">
        <v>163</v>
      </c>
      <c r="D238" s="1339"/>
      <c r="E238" s="1340"/>
      <c r="F238" s="1161" t="s">
        <v>177</v>
      </c>
      <c r="G238" s="1162"/>
      <c r="H238" s="1162"/>
      <c r="I238" s="1162"/>
      <c r="J238" s="1162"/>
      <c r="K238" s="1162"/>
      <c r="L238" s="1162"/>
      <c r="M238" s="1162"/>
      <c r="N238" s="1162"/>
      <c r="O238" s="1162"/>
      <c r="P238" s="1162"/>
      <c r="Q238" s="1162"/>
      <c r="R238" s="1162"/>
      <c r="S238" s="1162"/>
      <c r="T238" s="1162"/>
      <c r="U238" s="1162"/>
      <c r="V238" s="1162"/>
      <c r="W238" s="1162"/>
      <c r="X238" s="1162"/>
      <c r="Y238" s="1162"/>
      <c r="Z238" s="1162"/>
      <c r="AA238" s="1162"/>
      <c r="AB238" s="1162"/>
      <c r="AC238" s="1162"/>
      <c r="AD238" s="1162"/>
      <c r="AE238" s="1162"/>
      <c r="AF238" s="1162"/>
      <c r="AG238" s="1162"/>
      <c r="AH238" s="1162"/>
      <c r="AI238" s="1162"/>
      <c r="AJ238" s="1162"/>
      <c r="AK238" s="1162"/>
      <c r="AL238" s="1162"/>
      <c r="AM238" s="1162"/>
      <c r="AN238" s="1162"/>
      <c r="AO238" s="1344"/>
      <c r="AP238" s="1173" t="s">
        <v>249</v>
      </c>
      <c r="AQ238" s="1164" t="s">
        <v>165</v>
      </c>
      <c r="AR238" s="1164" t="s">
        <v>265</v>
      </c>
      <c r="AS238" s="1164" t="s">
        <v>187</v>
      </c>
      <c r="AT238" s="4"/>
      <c r="AU238" s="234"/>
      <c r="AV238" s="234"/>
      <c r="CG238" s="494"/>
      <c r="CH238" s="494"/>
      <c r="CI238" s="494"/>
      <c r="CJ238" s="494"/>
      <c r="CK238" s="494"/>
      <c r="CL238" s="494"/>
      <c r="CM238" s="494"/>
      <c r="CN238" s="494"/>
    </row>
    <row r="239" spans="1:92" x14ac:dyDescent="0.2">
      <c r="A239" s="1158"/>
      <c r="B239" s="1159"/>
      <c r="C239" s="1341"/>
      <c r="D239" s="1342"/>
      <c r="E239" s="1343"/>
      <c r="F239" s="1154" t="s">
        <v>178</v>
      </c>
      <c r="G239" s="1170"/>
      <c r="H239" s="1154" t="s">
        <v>179</v>
      </c>
      <c r="I239" s="1170"/>
      <c r="J239" s="1156" t="s">
        <v>180</v>
      </c>
      <c r="K239" s="1181"/>
      <c r="L239" s="1154" t="s">
        <v>101</v>
      </c>
      <c r="M239" s="1170"/>
      <c r="N239" s="1154" t="s">
        <v>57</v>
      </c>
      <c r="O239" s="1170"/>
      <c r="P239" s="1154" t="s">
        <v>8</v>
      </c>
      <c r="Q239" s="1170"/>
      <c r="R239" s="1171" t="s">
        <v>59</v>
      </c>
      <c r="S239" s="1172"/>
      <c r="T239" s="1171" t="s">
        <v>60</v>
      </c>
      <c r="U239" s="1172"/>
      <c r="V239" s="1171" t="s">
        <v>61</v>
      </c>
      <c r="W239" s="1172"/>
      <c r="X239" s="1171" t="s">
        <v>62</v>
      </c>
      <c r="Y239" s="1172"/>
      <c r="Z239" s="1171" t="s">
        <v>63</v>
      </c>
      <c r="AA239" s="1172"/>
      <c r="AB239" s="1171" t="s">
        <v>64</v>
      </c>
      <c r="AC239" s="1172"/>
      <c r="AD239" s="1171" t="s">
        <v>65</v>
      </c>
      <c r="AE239" s="1172"/>
      <c r="AF239" s="1171" t="s">
        <v>66</v>
      </c>
      <c r="AG239" s="1172"/>
      <c r="AH239" s="1171" t="s">
        <v>67</v>
      </c>
      <c r="AI239" s="1172"/>
      <c r="AJ239" s="1171" t="s">
        <v>68</v>
      </c>
      <c r="AK239" s="1172"/>
      <c r="AL239" s="1171" t="s">
        <v>69</v>
      </c>
      <c r="AM239" s="1172"/>
      <c r="AN239" s="1171" t="s">
        <v>70</v>
      </c>
      <c r="AO239" s="1188"/>
      <c r="AP239" s="1174"/>
      <c r="AQ239" s="1165"/>
      <c r="AR239" s="1179"/>
      <c r="AS239" s="1179"/>
      <c r="AT239" s="454"/>
      <c r="AU239" s="234"/>
      <c r="AV239" s="234"/>
      <c r="CG239" s="494"/>
      <c r="CH239" s="494"/>
      <c r="CI239" s="494"/>
      <c r="CJ239" s="494"/>
      <c r="CK239" s="494"/>
      <c r="CL239" s="494"/>
      <c r="CM239" s="494"/>
      <c r="CN239" s="494"/>
    </row>
    <row r="240" spans="1:92" x14ac:dyDescent="0.2">
      <c r="A240" s="1149"/>
      <c r="B240" s="1151"/>
      <c r="C240" s="513" t="s">
        <v>149</v>
      </c>
      <c r="D240" s="513" t="s">
        <v>30</v>
      </c>
      <c r="E240" s="502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175"/>
      <c r="AQ240" s="1166"/>
      <c r="AR240" s="1180"/>
      <c r="AS240" s="1180"/>
      <c r="AT240" s="454"/>
      <c r="AU240" s="234"/>
      <c r="AV240" s="240"/>
      <c r="CG240" s="494"/>
      <c r="CH240" s="494"/>
      <c r="CI240" s="494"/>
      <c r="CJ240" s="494"/>
      <c r="CK240" s="494"/>
      <c r="CL240" s="494"/>
      <c r="CM240" s="494"/>
      <c r="CN240" s="494"/>
    </row>
    <row r="241" spans="1:92" x14ac:dyDescent="0.2">
      <c r="A241" s="1321" t="s">
        <v>102</v>
      </c>
      <c r="B241" s="1321"/>
      <c r="C241" s="43">
        <f t="shared" ref="C241:C247" si="40">SUM(D241+E241)</f>
        <v>0</v>
      </c>
      <c r="D241" s="43">
        <f t="shared" ref="D241:E243" si="41">SUM(F241+H241+J241+L241+N241+P241+R241+T241+V241+X241+Z241+AB241+AD241+AF241+AH241+AJ241+AL241+AN241)</f>
        <v>0</v>
      </c>
      <c r="E241" s="43">
        <f t="shared" si="41"/>
        <v>0</v>
      </c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/>
      <c r="AR241" s="20"/>
      <c r="AS241" s="20"/>
      <c r="AT241" s="307" t="s">
        <v>194</v>
      </c>
      <c r="AU241" s="240"/>
      <c r="AV241" s="240"/>
      <c r="CG241" s="494">
        <v>0</v>
      </c>
      <c r="CH241" s="494">
        <v>0</v>
      </c>
      <c r="CI241" s="494">
        <v>0</v>
      </c>
      <c r="CJ241" s="494"/>
      <c r="CK241" s="494"/>
      <c r="CL241" s="494"/>
      <c r="CM241" s="494"/>
      <c r="CN241" s="494"/>
    </row>
    <row r="242" spans="1:92" ht="15" thickBot="1" x14ac:dyDescent="0.25">
      <c r="A242" s="1322" t="s">
        <v>166</v>
      </c>
      <c r="B242" s="1322"/>
      <c r="C242" s="53">
        <f t="shared" si="40"/>
        <v>1</v>
      </c>
      <c r="D242" s="53">
        <f t="shared" si="41"/>
        <v>1</v>
      </c>
      <c r="E242" s="53">
        <f t="shared" si="41"/>
        <v>0</v>
      </c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>
        <v>1</v>
      </c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>
        <v>0</v>
      </c>
      <c r="AR242" s="166">
        <v>0</v>
      </c>
      <c r="AS242" s="166">
        <v>0</v>
      </c>
      <c r="AT242" s="305" t="s">
        <v>194</v>
      </c>
      <c r="AU242" s="240"/>
      <c r="AV242" s="240"/>
      <c r="CG242" s="494">
        <v>0</v>
      </c>
      <c r="CH242" s="494">
        <v>0</v>
      </c>
      <c r="CI242" s="494">
        <v>0</v>
      </c>
      <c r="CJ242" s="494"/>
      <c r="CK242" s="494"/>
      <c r="CL242" s="494"/>
      <c r="CM242" s="494"/>
      <c r="CN242" s="494"/>
    </row>
    <row r="243" spans="1:92" ht="15" thickTop="1" x14ac:dyDescent="0.2">
      <c r="A243" s="1323" t="s">
        <v>271</v>
      </c>
      <c r="B243" s="1324"/>
      <c r="C243" s="167">
        <f t="shared" si="40"/>
        <v>0</v>
      </c>
      <c r="D243" s="167">
        <f t="shared" si="41"/>
        <v>0</v>
      </c>
      <c r="E243" s="167">
        <f t="shared" si="41"/>
        <v>0</v>
      </c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 t="s">
        <v>194</v>
      </c>
      <c r="AU243" s="240"/>
      <c r="AV243" s="229"/>
      <c r="CG243" s="494">
        <v>0</v>
      </c>
      <c r="CH243" s="494">
        <v>0</v>
      </c>
      <c r="CI243" s="494">
        <v>0</v>
      </c>
      <c r="CJ243" s="494"/>
      <c r="CK243" s="494"/>
      <c r="CL243" s="494"/>
      <c r="CM243" s="494"/>
      <c r="CN243" s="494"/>
    </row>
    <row r="244" spans="1:92" ht="23.25" customHeight="1" thickBot="1" x14ac:dyDescent="0.25">
      <c r="A244" s="1319" t="s">
        <v>272</v>
      </c>
      <c r="B244" s="1320"/>
      <c r="C244" s="170">
        <f t="shared" si="40"/>
        <v>0</v>
      </c>
      <c r="D244" s="170">
        <f>SUM(F244+H244)</f>
        <v>0</v>
      </c>
      <c r="E244" s="170">
        <f>SUM(G244+I244)</f>
        <v>0</v>
      </c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 t="s">
        <v>194</v>
      </c>
      <c r="AU244" s="240"/>
      <c r="AV244" s="229"/>
      <c r="CG244" s="494"/>
      <c r="CH244" s="494">
        <v>0</v>
      </c>
      <c r="CI244" s="494"/>
      <c r="CJ244" s="494"/>
      <c r="CK244" s="494"/>
      <c r="CL244" s="494"/>
      <c r="CM244" s="494"/>
      <c r="CN244" s="494"/>
    </row>
    <row r="245" spans="1:92" ht="15" thickTop="1" x14ac:dyDescent="0.2">
      <c r="A245" s="1325" t="s">
        <v>273</v>
      </c>
      <c r="B245" s="50" t="s">
        <v>274</v>
      </c>
      <c r="C245" s="50">
        <f t="shared" si="40"/>
        <v>0</v>
      </c>
      <c r="D245" s="50">
        <f t="shared" ref="D245:E247" si="42">SUM(F245+H245+J245+L245+N245+P245+R245+T245+V245+X245+Z245+AB245+AD245+AF245+AH245+AJ245+AL245+AN245)</f>
        <v>0</v>
      </c>
      <c r="E245" s="50">
        <f t="shared" si="42"/>
        <v>0</v>
      </c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 t="s">
        <v>194</v>
      </c>
      <c r="AU245" s="240"/>
      <c r="AV245" s="234"/>
      <c r="CG245" s="494">
        <v>0</v>
      </c>
      <c r="CH245" s="494">
        <v>0</v>
      </c>
      <c r="CI245" s="494">
        <v>0</v>
      </c>
      <c r="CJ245" s="494"/>
      <c r="CK245" s="494"/>
      <c r="CL245" s="494"/>
      <c r="CM245" s="494"/>
      <c r="CN245" s="494"/>
    </row>
    <row r="246" spans="1:92" x14ac:dyDescent="0.2">
      <c r="A246" s="1325"/>
      <c r="B246" s="47" t="s">
        <v>275</v>
      </c>
      <c r="C246" s="47">
        <f t="shared" si="40"/>
        <v>0</v>
      </c>
      <c r="D246" s="47">
        <f t="shared" si="42"/>
        <v>0</v>
      </c>
      <c r="E246" s="47">
        <f t="shared" si="42"/>
        <v>0</v>
      </c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 t="s">
        <v>194</v>
      </c>
      <c r="AU246" s="240"/>
      <c r="AV246" s="234"/>
      <c r="CG246" s="494">
        <v>0</v>
      </c>
      <c r="CH246" s="494">
        <v>0</v>
      </c>
      <c r="CI246" s="494">
        <v>0</v>
      </c>
      <c r="CJ246" s="494"/>
      <c r="CK246" s="494"/>
      <c r="CL246" s="494"/>
      <c r="CM246" s="494"/>
      <c r="CN246" s="494"/>
    </row>
    <row r="247" spans="1:92" x14ac:dyDescent="0.2">
      <c r="A247" s="1326"/>
      <c r="B247" s="44" t="s">
        <v>276</v>
      </c>
      <c r="C247" s="44">
        <f t="shared" si="40"/>
        <v>0</v>
      </c>
      <c r="D247" s="44">
        <f t="shared" si="42"/>
        <v>0</v>
      </c>
      <c r="E247" s="44">
        <f t="shared" si="42"/>
        <v>0</v>
      </c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 t="s">
        <v>194</v>
      </c>
      <c r="AU247" s="240"/>
      <c r="AV247" s="234"/>
      <c r="CG247" s="494">
        <v>0</v>
      </c>
      <c r="CH247" s="494">
        <v>0</v>
      </c>
      <c r="CI247" s="494">
        <v>0</v>
      </c>
      <c r="CJ247" s="494"/>
      <c r="CK247" s="494"/>
      <c r="CL247" s="494"/>
      <c r="CM247" s="494"/>
      <c r="CN247" s="494"/>
    </row>
    <row r="248" spans="1:92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  <c r="CG248" s="494"/>
      <c r="CH248" s="494"/>
      <c r="CI248" s="494"/>
      <c r="CJ248" s="494"/>
      <c r="CK248" s="494"/>
      <c r="CL248" s="494"/>
      <c r="CM248" s="494"/>
      <c r="CN248" s="494"/>
    </row>
    <row r="249" spans="1:92" x14ac:dyDescent="0.2">
      <c r="A249" s="1146" t="s">
        <v>32</v>
      </c>
      <c r="B249" s="1148"/>
      <c r="C249" s="1160" t="s">
        <v>163</v>
      </c>
      <c r="D249" s="1160"/>
      <c r="E249" s="1160"/>
      <c r="F249" s="1161" t="s">
        <v>152</v>
      </c>
      <c r="G249" s="1162"/>
      <c r="H249" s="1162"/>
      <c r="I249" s="1162"/>
      <c r="J249" s="1162"/>
      <c r="K249" s="1162"/>
      <c r="L249" s="1162"/>
      <c r="M249" s="1162"/>
      <c r="N249" s="1162"/>
      <c r="O249" s="1162"/>
      <c r="P249" s="1162"/>
      <c r="Q249" s="1162"/>
      <c r="R249" s="1162"/>
      <c r="S249" s="1162"/>
      <c r="T249" s="1162"/>
      <c r="U249" s="1162"/>
      <c r="V249" s="1162"/>
      <c r="W249" s="1162"/>
      <c r="X249" s="1162"/>
      <c r="Y249" s="1162"/>
      <c r="Z249" s="1162"/>
      <c r="AA249" s="1162"/>
      <c r="AB249" s="1162"/>
      <c r="AC249" s="1162"/>
      <c r="AD249" s="1162"/>
      <c r="AE249" s="1162"/>
      <c r="AF249" s="1162"/>
      <c r="AG249" s="1163"/>
      <c r="AH249" s="1164" t="s">
        <v>165</v>
      </c>
      <c r="AI249" s="1164" t="s">
        <v>251</v>
      </c>
      <c r="AJ249" s="1167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  <c r="CG249" s="494"/>
      <c r="CH249" s="494"/>
      <c r="CI249" s="494"/>
      <c r="CJ249" s="494"/>
      <c r="CK249" s="494"/>
      <c r="CL249" s="494"/>
      <c r="CM249" s="494"/>
      <c r="CN249" s="494"/>
    </row>
    <row r="250" spans="1:92" x14ac:dyDescent="0.2">
      <c r="A250" s="1158"/>
      <c r="B250" s="1159"/>
      <c r="C250" s="1160"/>
      <c r="D250" s="1160"/>
      <c r="E250" s="1160"/>
      <c r="F250" s="1154" t="s">
        <v>57</v>
      </c>
      <c r="G250" s="1170"/>
      <c r="H250" s="1154" t="s">
        <v>8</v>
      </c>
      <c r="I250" s="1170"/>
      <c r="J250" s="1171" t="s">
        <v>59</v>
      </c>
      <c r="K250" s="1172"/>
      <c r="L250" s="1171" t="s">
        <v>60</v>
      </c>
      <c r="M250" s="1172"/>
      <c r="N250" s="1171" t="s">
        <v>61</v>
      </c>
      <c r="O250" s="1172"/>
      <c r="P250" s="1171" t="s">
        <v>62</v>
      </c>
      <c r="Q250" s="1172"/>
      <c r="R250" s="1171" t="s">
        <v>63</v>
      </c>
      <c r="S250" s="1172"/>
      <c r="T250" s="1171" t="s">
        <v>64</v>
      </c>
      <c r="U250" s="1172"/>
      <c r="V250" s="1171" t="s">
        <v>65</v>
      </c>
      <c r="W250" s="1172"/>
      <c r="X250" s="1171" t="s">
        <v>66</v>
      </c>
      <c r="Y250" s="1172"/>
      <c r="Z250" s="1171" t="s">
        <v>67</v>
      </c>
      <c r="AA250" s="1172"/>
      <c r="AB250" s="1171" t="s">
        <v>68</v>
      </c>
      <c r="AC250" s="1172"/>
      <c r="AD250" s="1171" t="s">
        <v>69</v>
      </c>
      <c r="AE250" s="1172"/>
      <c r="AF250" s="1171" t="s">
        <v>70</v>
      </c>
      <c r="AG250" s="1172"/>
      <c r="AH250" s="1165"/>
      <c r="AI250" s="1165"/>
      <c r="AJ250" s="1168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  <c r="CG250" s="494"/>
      <c r="CH250" s="494"/>
      <c r="CI250" s="494"/>
      <c r="CJ250" s="494"/>
      <c r="CK250" s="494"/>
      <c r="CL250" s="494"/>
      <c r="CM250" s="494"/>
      <c r="CN250" s="494"/>
    </row>
    <row r="251" spans="1:92" x14ac:dyDescent="0.2">
      <c r="A251" s="1149"/>
      <c r="B251" s="1151"/>
      <c r="C251" s="513" t="s">
        <v>149</v>
      </c>
      <c r="D251" s="513" t="s">
        <v>30</v>
      </c>
      <c r="E251" s="502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166"/>
      <c r="AI251" s="1166"/>
      <c r="AJ251" s="1169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  <c r="CG251" s="494"/>
      <c r="CH251" s="494"/>
      <c r="CI251" s="494"/>
      <c r="CJ251" s="494"/>
      <c r="CK251" s="494"/>
      <c r="CL251" s="494"/>
      <c r="CM251" s="494"/>
      <c r="CN251" s="494"/>
    </row>
    <row r="252" spans="1:92" ht="15" thickBot="1" x14ac:dyDescent="0.25">
      <c r="A252" s="1140" t="s">
        <v>102</v>
      </c>
      <c r="B252" s="1140"/>
      <c r="C252" s="173">
        <f>SUM(D252+E252)</f>
        <v>2</v>
      </c>
      <c r="D252" s="173">
        <f t="shared" ref="D252:E254" si="43">SUM(F252+H252+J252+L252+N252+P252+R252+T252+V252+X252+Z252+AB252+AD252+AF252)</f>
        <v>0</v>
      </c>
      <c r="E252" s="174">
        <f t="shared" si="43"/>
        <v>2</v>
      </c>
      <c r="F252" s="163"/>
      <c r="G252" s="163">
        <v>2</v>
      </c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/>
      <c r="AI252" s="166"/>
      <c r="AJ252" s="474"/>
      <c r="AK252" s="306" t="s">
        <v>283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CB252" s="227" t="s">
        <v>284</v>
      </c>
      <c r="CG252" s="494"/>
      <c r="CH252" s="494"/>
      <c r="CI252" s="494"/>
      <c r="CJ252" s="494">
        <v>0</v>
      </c>
      <c r="CK252" s="494"/>
      <c r="CL252" s="494"/>
      <c r="CM252" s="494"/>
      <c r="CN252" s="494"/>
    </row>
    <row r="253" spans="1:92" ht="15.75" thickTop="1" thickBot="1" x14ac:dyDescent="0.25">
      <c r="A253" s="1141" t="s">
        <v>166</v>
      </c>
      <c r="B253" s="1141"/>
      <c r="C253" s="175">
        <f>SUM(D253+E253)</f>
        <v>0</v>
      </c>
      <c r="D253" s="175">
        <f t="shared" si="43"/>
        <v>0</v>
      </c>
      <c r="E253" s="176">
        <f t="shared" si="43"/>
        <v>0</v>
      </c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CG253" s="494"/>
      <c r="CH253" s="494"/>
      <c r="CI253" s="494"/>
      <c r="CJ253" s="494">
        <v>0</v>
      </c>
      <c r="CK253" s="494"/>
      <c r="CL253" s="494"/>
      <c r="CM253" s="494"/>
      <c r="CN253" s="494"/>
    </row>
    <row r="254" spans="1:92" ht="15" thickTop="1" x14ac:dyDescent="0.2">
      <c r="A254" s="1142" t="s">
        <v>55</v>
      </c>
      <c r="B254" s="1142"/>
      <c r="C254" s="85">
        <f>SUM(D254+E254)</f>
        <v>5</v>
      </c>
      <c r="D254" s="85">
        <f t="shared" si="43"/>
        <v>0</v>
      </c>
      <c r="E254" s="130">
        <f t="shared" si="43"/>
        <v>5</v>
      </c>
      <c r="F254" s="458"/>
      <c r="G254" s="458"/>
      <c r="H254" s="458"/>
      <c r="I254" s="458"/>
      <c r="J254" s="458"/>
      <c r="K254" s="458">
        <v>3</v>
      </c>
      <c r="L254" s="458"/>
      <c r="M254" s="458">
        <v>2</v>
      </c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 t="s">
        <v>283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CB254" s="227" t="s">
        <v>284</v>
      </c>
      <c r="CG254" s="494"/>
      <c r="CH254" s="494"/>
      <c r="CI254" s="494"/>
      <c r="CJ254" s="494">
        <v>0</v>
      </c>
      <c r="CK254" s="494"/>
      <c r="CL254" s="494"/>
      <c r="CM254" s="494"/>
      <c r="CN254" s="494"/>
    </row>
    <row r="255" spans="1:92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92" x14ac:dyDescent="0.2">
      <c r="A256" s="1143" t="s">
        <v>279</v>
      </c>
      <c r="B256" s="1146" t="s">
        <v>280</v>
      </c>
      <c r="C256" s="1147"/>
      <c r="D256" s="1148"/>
      <c r="E256" s="1152" t="s">
        <v>281</v>
      </c>
      <c r="F256" s="1153"/>
      <c r="G256" s="1153"/>
      <c r="H256" s="1153"/>
      <c r="I256" s="1153"/>
      <c r="J256" s="1153"/>
      <c r="K256" s="1153"/>
      <c r="L256" s="1153"/>
      <c r="M256" s="1153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144"/>
      <c r="B257" s="1149"/>
      <c r="C257" s="1150"/>
      <c r="D257" s="1151"/>
      <c r="E257" s="1154" t="s">
        <v>99</v>
      </c>
      <c r="F257" s="1155"/>
      <c r="G257" s="1156" t="s">
        <v>100</v>
      </c>
      <c r="H257" s="1157"/>
      <c r="I257" s="1154" t="s">
        <v>101</v>
      </c>
      <c r="J257" s="1155"/>
      <c r="K257" s="1154" t="s">
        <v>57</v>
      </c>
      <c r="L257" s="1155"/>
      <c r="M257" s="1154" t="s">
        <v>8</v>
      </c>
      <c r="N257" s="1155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145"/>
      <c r="B258" s="498" t="s">
        <v>149</v>
      </c>
      <c r="C258" s="502" t="s">
        <v>30</v>
      </c>
      <c r="D258" s="499" t="s">
        <v>48</v>
      </c>
      <c r="E258" s="65" t="s">
        <v>30</v>
      </c>
      <c r="F258" s="501" t="s">
        <v>48</v>
      </c>
      <c r="G258" s="65" t="s">
        <v>30</v>
      </c>
      <c r="H258" s="501" t="s">
        <v>48</v>
      </c>
      <c r="I258" s="65" t="s">
        <v>30</v>
      </c>
      <c r="J258" s="501" t="s">
        <v>48</v>
      </c>
      <c r="K258" s="65" t="s">
        <v>30</v>
      </c>
      <c r="L258" s="501" t="s">
        <v>48</v>
      </c>
      <c r="M258" s="65" t="s">
        <v>30</v>
      </c>
      <c r="N258" s="501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 t="s">
        <v>34</v>
      </c>
      <c r="B259" s="563">
        <f>SUM(C259+D259)</f>
        <v>0</v>
      </c>
      <c r="C259" s="564">
        <f>SUM(E259+G259+I259+K259+M259)</f>
        <v>0</v>
      </c>
      <c r="D259" s="565">
        <f>SUM(F259+H259+J259+L259+N259)</f>
        <v>0</v>
      </c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 t="s">
        <v>77</v>
      </c>
      <c r="B260" s="566">
        <f>SUM(C260+D260)</f>
        <v>0</v>
      </c>
      <c r="C260" s="564">
        <f>SUM(E260+G260+I260+K260+M260)</f>
        <v>0</v>
      </c>
      <c r="D260" s="565">
        <f>SUM(F260+H260+J260+L260+N260)</f>
        <v>0</v>
      </c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2" hidden="1" x14ac:dyDescent="0.2">
      <c r="A287" s="496">
        <f>SUM(C11:C16,C20:C30,C34:C44,B47,C50,C55:C59,C64,C69:C74,C79:C84,C89:C93,C100,C105,C106,C119,C126,C127:C130,D136,D138:D166,D170,D172:D200,C204:C205,C210:C213,C218:C236,C241:C247,C252:C254,B259:B260)</f>
        <v>300</v>
      </c>
      <c r="B287" s="497">
        <f>SUM(CG8:CN254)</f>
        <v>0</v>
      </c>
    </row>
  </sheetData>
  <mergeCells count="421">
    <mergeCell ref="AF208:AG208"/>
    <mergeCell ref="AH208:AI208"/>
    <mergeCell ref="AJ208:A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  <mergeCell ref="A200:C200"/>
    <mergeCell ref="A202:B203"/>
    <mergeCell ref="A244:B244"/>
    <mergeCell ref="A241:B241"/>
    <mergeCell ref="A242:B242"/>
    <mergeCell ref="A243:B243"/>
    <mergeCell ref="A245:A247"/>
    <mergeCell ref="F66:AG66"/>
    <mergeCell ref="F67:G67"/>
    <mergeCell ref="H67:I67"/>
    <mergeCell ref="J67:K67"/>
    <mergeCell ref="L67:M67"/>
    <mergeCell ref="N67:O67"/>
    <mergeCell ref="P67:Q67"/>
    <mergeCell ref="R67:S67"/>
    <mergeCell ref="T67:U67"/>
    <mergeCell ref="A161:C161"/>
    <mergeCell ref="A162:C162"/>
    <mergeCell ref="A204:A205"/>
    <mergeCell ref="A199:C199"/>
    <mergeCell ref="C202:E202"/>
    <mergeCell ref="F202:G202"/>
    <mergeCell ref="H202:I202"/>
    <mergeCell ref="J202:K202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76:A183"/>
    <mergeCell ref="B182:C182"/>
    <mergeCell ref="B183:C183"/>
    <mergeCell ref="B148:C148"/>
    <mergeCell ref="B138:C138"/>
    <mergeCell ref="B139:C139"/>
    <mergeCell ref="B142:C142"/>
    <mergeCell ref="B143:C143"/>
    <mergeCell ref="B144:C144"/>
    <mergeCell ref="B145:C145"/>
    <mergeCell ref="A134:C135"/>
    <mergeCell ref="A150:A152"/>
    <mergeCell ref="B150:C150"/>
    <mergeCell ref="B151:C151"/>
    <mergeCell ref="B152:C152"/>
    <mergeCell ref="J108:K108"/>
    <mergeCell ref="L108:M108"/>
    <mergeCell ref="N108:P108"/>
    <mergeCell ref="A113:B113"/>
    <mergeCell ref="A118:B118"/>
    <mergeCell ref="A123:A126"/>
    <mergeCell ref="A127:A130"/>
    <mergeCell ref="B146:C146"/>
    <mergeCell ref="B147:C147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O134:P134"/>
    <mergeCell ref="A100:B100"/>
    <mergeCell ref="A97:A99"/>
    <mergeCell ref="A101:A104"/>
    <mergeCell ref="A105:B105"/>
    <mergeCell ref="A106:B106"/>
    <mergeCell ref="A108:B109"/>
    <mergeCell ref="C108:E108"/>
    <mergeCell ref="F108:G108"/>
    <mergeCell ref="H108:I10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64:B64"/>
    <mergeCell ref="A66:B68"/>
    <mergeCell ref="C66:E67"/>
    <mergeCell ref="A79:B79"/>
    <mergeCell ref="A80:A84"/>
    <mergeCell ref="A86:B88"/>
    <mergeCell ref="C86:E87"/>
    <mergeCell ref="F86:AG86"/>
    <mergeCell ref="A89:B89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56:B56"/>
    <mergeCell ref="A49:B49"/>
    <mergeCell ref="C52:E53"/>
    <mergeCell ref="F52:Q52"/>
    <mergeCell ref="A57:B5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34:B34"/>
    <mergeCell ref="A35:B35"/>
    <mergeCell ref="A36:B36"/>
    <mergeCell ref="A37:A41"/>
    <mergeCell ref="A42:A43"/>
    <mergeCell ref="A44:B44"/>
    <mergeCell ref="A50:B50"/>
    <mergeCell ref="A52:B54"/>
    <mergeCell ref="A55:B55"/>
    <mergeCell ref="A28:B28"/>
    <mergeCell ref="A29:B29"/>
    <mergeCell ref="A25:B25"/>
    <mergeCell ref="A26:B26"/>
    <mergeCell ref="A27:B27"/>
    <mergeCell ref="A30:B30"/>
    <mergeCell ref="A32:B33"/>
    <mergeCell ref="C32:C33"/>
    <mergeCell ref="D32:L32"/>
    <mergeCell ref="A16:B16"/>
    <mergeCell ref="A18:B19"/>
    <mergeCell ref="C18:C19"/>
    <mergeCell ref="D18:D19"/>
    <mergeCell ref="E18:E19"/>
    <mergeCell ref="F18:F19"/>
    <mergeCell ref="A22:B22"/>
    <mergeCell ref="A23:B23"/>
    <mergeCell ref="A24:B24"/>
    <mergeCell ref="A20:B20"/>
    <mergeCell ref="A21:B21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N121:O121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163:C163"/>
    <mergeCell ref="A164:C164"/>
    <mergeCell ref="A168:C169"/>
    <mergeCell ref="D168:F168"/>
    <mergeCell ref="G168:H168"/>
    <mergeCell ref="I168:J168"/>
    <mergeCell ref="K168:L168"/>
    <mergeCell ref="M168:N168"/>
    <mergeCell ref="O168:P168"/>
    <mergeCell ref="A165:C165"/>
    <mergeCell ref="A166:C166"/>
    <mergeCell ref="AI168:AJ168"/>
    <mergeCell ref="AK168:AL168"/>
    <mergeCell ref="AM168:AN168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T208:U208"/>
    <mergeCell ref="C207:E208"/>
    <mergeCell ref="L202:M202"/>
    <mergeCell ref="F208:G208"/>
    <mergeCell ref="H208:I208"/>
    <mergeCell ref="J208:K208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219:A227"/>
    <mergeCell ref="A228:A236"/>
    <mergeCell ref="A238:B240"/>
    <mergeCell ref="C238:E239"/>
    <mergeCell ref="F238:AO238"/>
    <mergeCell ref="AP238:AP240"/>
    <mergeCell ref="A215:B217"/>
    <mergeCell ref="C215:E216"/>
    <mergeCell ref="F215:AM215"/>
    <mergeCell ref="AN215:AP215"/>
    <mergeCell ref="A218:B218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allowBlank="1" showInputMessage="1" showErrorMessage="1" errorTitle="ERROR" error="Por favor ingrese solo Números." sqref="A97:A99 A110:A112"/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zoomScale="110" zoomScaleNormal="110" workbookViewId="0">
      <selection activeCell="F89" sqref="F89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16384" width="11.42578125" style="568"/>
  </cols>
  <sheetData>
    <row r="1" spans="1:92" x14ac:dyDescent="0.2">
      <c r="A1" s="567" t="s">
        <v>0</v>
      </c>
    </row>
    <row r="2" spans="1:92" x14ac:dyDescent="0.2">
      <c r="A2" s="567" t="str">
        <f>CONCATENATE("COMUNA: ",[5]NOMBRE!B2," - ","( ",[5]NOMBRE!C2,[5]NOMBRE!D2,[5]NOMBRE!E2,[5]NOMBRE!F2,[5]NOMBRE!G2," )")</f>
        <v>COMUNA: Linares - ( 07401 )</v>
      </c>
    </row>
    <row r="3" spans="1:92" x14ac:dyDescent="0.2">
      <c r="A3" s="567" t="str">
        <f>CONCATENATE("ESTABLECIMIENTO/ESTRATEGIA: ",[5]NOMBRE!B3," - ","( ",[5]NOMBRE!C3,[5]NOMBRE!D3,[5]NOMBRE!E3,[5]NOMBRE!F3,[5]NOMBRE!G3,[5]NOMBRE!H3," )")</f>
        <v>ESTABLECIMIENTO/ESTRATEGIA: Hospital Presidente Carlos Ibáñez del Campo - ( 116108 )</v>
      </c>
    </row>
    <row r="4" spans="1:92" x14ac:dyDescent="0.2">
      <c r="A4" s="567" t="str">
        <f>CONCATENATE("MES: ",[5]NOMBRE!B6," - ","( ",[5]NOMBRE!C6,[5]NOMBRE!D6," )")</f>
        <v>MES: MAYO - ( 05 )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</row>
    <row r="5" spans="1:92" x14ac:dyDescent="0.2">
      <c r="A5" s="567" t="str">
        <f>CONCATENATE("AÑO: ",[5]NOMBRE!B7)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</row>
    <row r="6" spans="1:92" ht="15" x14ac:dyDescent="0.2">
      <c r="A6" s="1546" t="s">
        <v>1</v>
      </c>
      <c r="B6" s="1546"/>
      <c r="C6" s="1546"/>
      <c r="D6" s="1546"/>
      <c r="E6" s="1546"/>
      <c r="F6" s="1546"/>
      <c r="G6" s="1546"/>
      <c r="H6" s="1546"/>
      <c r="I6" s="1546"/>
      <c r="J6" s="1546"/>
      <c r="K6" s="1546"/>
      <c r="L6" s="1546"/>
      <c r="M6" s="1546"/>
      <c r="N6" s="1546"/>
      <c r="O6" s="1546"/>
      <c r="P6" s="1546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</row>
    <row r="7" spans="1:92" ht="15" x14ac:dyDescent="0.2">
      <c r="A7" s="575"/>
      <c r="B7" s="575"/>
      <c r="C7" s="575"/>
      <c r="D7" s="575"/>
      <c r="E7" s="575"/>
      <c r="F7" s="575"/>
      <c r="G7" s="575"/>
      <c r="H7" s="575"/>
      <c r="I7" s="575"/>
      <c r="J7" s="575"/>
      <c r="K7" s="575"/>
      <c r="L7" s="575"/>
      <c r="M7" s="575"/>
      <c r="N7" s="575"/>
      <c r="O7" s="575"/>
      <c r="P7" s="575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</row>
    <row r="8" spans="1:92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CG8" s="582"/>
      <c r="CH8" s="582"/>
      <c r="CI8" s="582"/>
      <c r="CJ8" s="582"/>
      <c r="CK8" s="582"/>
      <c r="CL8" s="582"/>
      <c r="CM8" s="582"/>
      <c r="CN8" s="582"/>
    </row>
    <row r="9" spans="1:92" ht="14.25" customHeight="1" x14ac:dyDescent="0.2">
      <c r="A9" s="1549" t="s">
        <v>3</v>
      </c>
      <c r="B9" s="1514"/>
      <c r="C9" s="1429" t="s">
        <v>4</v>
      </c>
      <c r="D9" s="1551" t="s">
        <v>5</v>
      </c>
      <c r="E9" s="1552"/>
      <c r="F9" s="1552"/>
      <c r="G9" s="1552"/>
      <c r="H9" s="1552"/>
      <c r="I9" s="1552"/>
      <c r="J9" s="1552"/>
      <c r="K9" s="1552"/>
      <c r="L9" s="1553"/>
      <c r="M9" s="1425" t="s">
        <v>185</v>
      </c>
      <c r="N9" s="1425" t="s">
        <v>186</v>
      </c>
      <c r="O9" s="1425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CG9" s="582"/>
      <c r="CH9" s="582"/>
      <c r="CI9" s="582"/>
      <c r="CJ9" s="582"/>
      <c r="CK9" s="582"/>
      <c r="CL9" s="582"/>
      <c r="CM9" s="582"/>
      <c r="CN9" s="582"/>
    </row>
    <row r="10" spans="1:92" ht="21" x14ac:dyDescent="0.2">
      <c r="A10" s="1550"/>
      <c r="B10" s="1518"/>
      <c r="C10" s="1430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427"/>
      <c r="N10" s="1427"/>
      <c r="O10" s="1427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CG10" s="582"/>
      <c r="CH10" s="582"/>
      <c r="CI10" s="582"/>
      <c r="CJ10" s="582"/>
      <c r="CK10" s="582"/>
      <c r="CL10" s="582"/>
      <c r="CM10" s="582"/>
      <c r="CN10" s="582"/>
    </row>
    <row r="11" spans="1:92" x14ac:dyDescent="0.2">
      <c r="A11" s="1547" t="s">
        <v>189</v>
      </c>
      <c r="B11" s="1548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CD11" s="569" t="str">
        <f>IF(C11&gt;=[5]A03!C77,"","Total Gestantes ingresadas a control prenatal debe ser MAYOR o IGUAL que el Total de Evaluaciones a Gestantes de REM A03 Sección B2")</f>
        <v/>
      </c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</row>
    <row r="12" spans="1:92" x14ac:dyDescent="0.2">
      <c r="A12" s="1543" t="s">
        <v>15</v>
      </c>
      <c r="B12" s="1543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CD12" s="569" t="str">
        <f>IF(C11&lt;C12," Total Gestantes debe ser Mayor a primigestas","")</f>
        <v/>
      </c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</row>
    <row r="13" spans="1:92" x14ac:dyDescent="0.2">
      <c r="A13" s="1533" t="s">
        <v>16</v>
      </c>
      <c r="B13" s="1534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CD13" s="569" t="str">
        <f>IF(C11&lt;C13,"  Total Gestantes debe ser Mayor que Gestantes Ingresadas Antes De Las 14 Semanas","")</f>
        <v/>
      </c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</row>
    <row r="14" spans="1:92" x14ac:dyDescent="0.2">
      <c r="A14" s="1533" t="s">
        <v>17</v>
      </c>
      <c r="B14" s="1534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CD14" s="569" t="str">
        <f>IF(C11&lt;C14,"  Total Gestantes debe ser Mayor que Gestantes con Eco Antes De Las 20 Semanas","")</f>
        <v/>
      </c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</row>
    <row r="15" spans="1:92" x14ac:dyDescent="0.2">
      <c r="A15" s="1544" t="s">
        <v>18</v>
      </c>
      <c r="B15" s="1545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CD15" s="569" t="str">
        <f>IF(C11&lt;C15," Total Gestantes debe ser Mayor Que  Gestantes Con Embarazo No Planificado","")</f>
        <v/>
      </c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</row>
    <row r="16" spans="1:92" x14ac:dyDescent="0.2">
      <c r="A16" s="1531" t="s">
        <v>191</v>
      </c>
      <c r="B16" s="1532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</row>
    <row r="17" spans="1:92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CG17" s="582"/>
      <c r="CH17" s="582"/>
      <c r="CI17" s="582"/>
      <c r="CJ17" s="582"/>
      <c r="CK17" s="582"/>
      <c r="CL17" s="582"/>
      <c r="CM17" s="582"/>
      <c r="CN17" s="582"/>
    </row>
    <row r="18" spans="1:92" x14ac:dyDescent="0.2">
      <c r="A18" s="1408" t="s">
        <v>20</v>
      </c>
      <c r="B18" s="1410"/>
      <c r="C18" s="1425" t="s">
        <v>21</v>
      </c>
      <c r="D18" s="1425" t="s">
        <v>192</v>
      </c>
      <c r="E18" s="1425" t="s">
        <v>193</v>
      </c>
      <c r="F18" s="1425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CG18" s="582"/>
      <c r="CH18" s="582"/>
      <c r="CI18" s="582"/>
      <c r="CJ18" s="582"/>
      <c r="CK18" s="582"/>
      <c r="CL18" s="582"/>
      <c r="CM18" s="582"/>
      <c r="CN18" s="582"/>
    </row>
    <row r="19" spans="1:92" ht="18.75" customHeight="1" x14ac:dyDescent="0.2">
      <c r="A19" s="1411"/>
      <c r="B19" s="1413"/>
      <c r="C19" s="1427"/>
      <c r="D19" s="1427"/>
      <c r="E19" s="1427"/>
      <c r="F19" s="1427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CG19" s="582"/>
      <c r="CH19" s="582"/>
      <c r="CI19" s="582"/>
      <c r="CJ19" s="582"/>
      <c r="CK19" s="582"/>
      <c r="CL19" s="582"/>
      <c r="CM19" s="582"/>
      <c r="CN19" s="582"/>
    </row>
    <row r="20" spans="1:92" x14ac:dyDescent="0.2">
      <c r="A20" s="1556" t="s">
        <v>22</v>
      </c>
      <c r="B20" s="1557"/>
      <c r="C20" s="613">
        <v>81</v>
      </c>
      <c r="D20" s="613">
        <v>0</v>
      </c>
      <c r="E20" s="613">
        <v>3</v>
      </c>
      <c r="F20" s="613">
        <v>1</v>
      </c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CD20" s="569" t="str">
        <f>IF(AND(SUM(C21:C30)&lt;&gt;0,C20=0),"Debe ingresar el total de gestantes Ingresadas a ARO","")</f>
        <v/>
      </c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</row>
    <row r="21" spans="1:92" x14ac:dyDescent="0.2">
      <c r="A21" s="1558" t="s">
        <v>195</v>
      </c>
      <c r="B21" s="1559"/>
      <c r="C21" s="616"/>
      <c r="D21" s="616"/>
      <c r="E21" s="616"/>
      <c r="F21" s="616"/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</row>
    <row r="22" spans="1:92" ht="14.25" customHeight="1" x14ac:dyDescent="0.2">
      <c r="A22" s="1533" t="s">
        <v>196</v>
      </c>
      <c r="B22" s="1534"/>
      <c r="C22" s="617">
        <v>5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</row>
    <row r="23" spans="1:92" ht="14.25" customHeight="1" x14ac:dyDescent="0.2">
      <c r="A23" s="1533" t="s">
        <v>197</v>
      </c>
      <c r="B23" s="1534"/>
      <c r="C23" s="617">
        <v>3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</row>
    <row r="24" spans="1:92" ht="14.25" customHeight="1" x14ac:dyDescent="0.2">
      <c r="A24" s="1554" t="s">
        <v>198</v>
      </c>
      <c r="B24" s="1555"/>
      <c r="C24" s="617">
        <v>3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</row>
    <row r="25" spans="1:92" x14ac:dyDescent="0.2">
      <c r="A25" s="1554" t="s">
        <v>23</v>
      </c>
      <c r="B25" s="1555"/>
      <c r="C25" s="617"/>
      <c r="D25" s="617"/>
      <c r="E25" s="617"/>
      <c r="F25" s="617"/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</row>
    <row r="26" spans="1:92" x14ac:dyDescent="0.2">
      <c r="A26" s="1554" t="s">
        <v>24</v>
      </c>
      <c r="B26" s="1555"/>
      <c r="C26" s="617">
        <v>2</v>
      </c>
      <c r="D26" s="617">
        <v>0</v>
      </c>
      <c r="E26" s="617">
        <v>0</v>
      </c>
      <c r="F26" s="617">
        <v>0</v>
      </c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</row>
    <row r="27" spans="1:92" x14ac:dyDescent="0.2">
      <c r="A27" s="1554" t="s">
        <v>199</v>
      </c>
      <c r="B27" s="1555"/>
      <c r="C27" s="617">
        <v>7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</row>
    <row r="28" spans="1:92" x14ac:dyDescent="0.2">
      <c r="A28" s="1554" t="s">
        <v>200</v>
      </c>
      <c r="B28" s="1555"/>
      <c r="C28" s="617">
        <v>18</v>
      </c>
      <c r="D28" s="617">
        <v>0</v>
      </c>
      <c r="E28" s="617">
        <v>0</v>
      </c>
      <c r="F28" s="617">
        <v>1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</row>
    <row r="29" spans="1:92" x14ac:dyDescent="0.2">
      <c r="A29" s="1560" t="s">
        <v>201</v>
      </c>
      <c r="B29" s="1561"/>
      <c r="C29" s="617"/>
      <c r="D29" s="617"/>
      <c r="E29" s="617"/>
      <c r="F29" s="617"/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</row>
    <row r="30" spans="1:92" ht="14.25" customHeight="1" x14ac:dyDescent="0.2">
      <c r="A30" s="1562" t="s">
        <v>202</v>
      </c>
      <c r="B30" s="1563"/>
      <c r="C30" s="618">
        <v>43</v>
      </c>
      <c r="D30" s="618">
        <v>0</v>
      </c>
      <c r="E30" s="618">
        <v>3</v>
      </c>
      <c r="F30" s="618">
        <v>0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</row>
    <row r="31" spans="1:92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CG31" s="582"/>
      <c r="CH31" s="582"/>
      <c r="CI31" s="582"/>
      <c r="CJ31" s="582"/>
      <c r="CK31" s="582"/>
      <c r="CL31" s="582"/>
      <c r="CM31" s="582"/>
      <c r="CN31" s="582"/>
    </row>
    <row r="32" spans="1:92" x14ac:dyDescent="0.2">
      <c r="A32" s="1549" t="s">
        <v>26</v>
      </c>
      <c r="B32" s="1514"/>
      <c r="C32" s="1429" t="s">
        <v>4</v>
      </c>
      <c r="D32" s="1551" t="s">
        <v>5</v>
      </c>
      <c r="E32" s="1552"/>
      <c r="F32" s="1552"/>
      <c r="G32" s="1552"/>
      <c r="H32" s="1552"/>
      <c r="I32" s="1552"/>
      <c r="J32" s="1552"/>
      <c r="K32" s="1552"/>
      <c r="L32" s="1553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CG32" s="582"/>
      <c r="CH32" s="582"/>
      <c r="CI32" s="582"/>
      <c r="CJ32" s="582"/>
      <c r="CK32" s="582"/>
      <c r="CL32" s="582"/>
      <c r="CM32" s="582"/>
      <c r="CN32" s="582"/>
    </row>
    <row r="33" spans="1:92" ht="21" x14ac:dyDescent="0.2">
      <c r="A33" s="1550"/>
      <c r="B33" s="1518"/>
      <c r="C33" s="1430"/>
      <c r="D33" s="731" t="s">
        <v>6</v>
      </c>
      <c r="E33" s="632" t="s">
        <v>7</v>
      </c>
      <c r="F33" s="632" t="s">
        <v>8</v>
      </c>
      <c r="G33" s="632" t="s">
        <v>9</v>
      </c>
      <c r="H33" s="632" t="s">
        <v>10</v>
      </c>
      <c r="I33" s="632" t="s">
        <v>11</v>
      </c>
      <c r="J33" s="632" t="s">
        <v>12</v>
      </c>
      <c r="K33" s="632" t="s">
        <v>13</v>
      </c>
      <c r="L33" s="632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CG33" s="582"/>
      <c r="CH33" s="582"/>
      <c r="CI33" s="582"/>
      <c r="CJ33" s="582"/>
      <c r="CK33" s="582"/>
      <c r="CL33" s="582"/>
      <c r="CM33" s="582"/>
      <c r="CN33" s="582"/>
    </row>
    <row r="34" spans="1:92" x14ac:dyDescent="0.2">
      <c r="A34" s="1421" t="s">
        <v>27</v>
      </c>
      <c r="B34" s="1421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CG34" s="582"/>
      <c r="CH34" s="582"/>
      <c r="CI34" s="582"/>
      <c r="CJ34" s="582"/>
      <c r="CK34" s="582"/>
      <c r="CL34" s="582"/>
      <c r="CM34" s="582"/>
      <c r="CN34" s="582"/>
    </row>
    <row r="35" spans="1:92" x14ac:dyDescent="0.2">
      <c r="A35" s="1564" t="s">
        <v>203</v>
      </c>
      <c r="B35" s="1565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CG35" s="582"/>
      <c r="CH35" s="582"/>
      <c r="CI35" s="582"/>
      <c r="CJ35" s="582"/>
      <c r="CK35" s="582"/>
      <c r="CL35" s="582"/>
      <c r="CM35" s="582"/>
      <c r="CN35" s="582"/>
    </row>
    <row r="36" spans="1:92" x14ac:dyDescent="0.2">
      <c r="A36" s="1566" t="s">
        <v>204</v>
      </c>
      <c r="B36" s="1567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CG36" s="582"/>
      <c r="CH36" s="582"/>
      <c r="CI36" s="582"/>
      <c r="CJ36" s="582"/>
      <c r="CK36" s="582"/>
      <c r="CL36" s="582"/>
      <c r="CM36" s="582"/>
      <c r="CN36" s="582"/>
    </row>
    <row r="37" spans="1:92" x14ac:dyDescent="0.2">
      <c r="A37" s="1468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CG37" s="582"/>
      <c r="CH37" s="582"/>
      <c r="CI37" s="582"/>
      <c r="CJ37" s="582"/>
      <c r="CK37" s="582"/>
      <c r="CL37" s="582"/>
      <c r="CM37" s="582"/>
      <c r="CN37" s="582"/>
    </row>
    <row r="38" spans="1:92" x14ac:dyDescent="0.2">
      <c r="A38" s="1568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CG38" s="582"/>
      <c r="CH38" s="582"/>
      <c r="CI38" s="582"/>
      <c r="CJ38" s="582"/>
      <c r="CK38" s="582"/>
      <c r="CL38" s="582"/>
      <c r="CM38" s="582"/>
      <c r="CN38" s="582"/>
    </row>
    <row r="39" spans="1:92" x14ac:dyDescent="0.2">
      <c r="A39" s="1568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CG39" s="582"/>
      <c r="CH39" s="582"/>
      <c r="CI39" s="582"/>
      <c r="CJ39" s="582"/>
      <c r="CK39" s="582"/>
      <c r="CL39" s="582"/>
      <c r="CM39" s="582"/>
      <c r="CN39" s="582"/>
    </row>
    <row r="40" spans="1:92" x14ac:dyDescent="0.2">
      <c r="A40" s="1568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CG40" s="582"/>
      <c r="CH40" s="582"/>
      <c r="CI40" s="582"/>
      <c r="CJ40" s="582"/>
      <c r="CK40" s="582"/>
      <c r="CL40" s="582"/>
      <c r="CM40" s="582"/>
      <c r="CN40" s="582"/>
    </row>
    <row r="41" spans="1:92" x14ac:dyDescent="0.2">
      <c r="A41" s="1469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CG41" s="582"/>
      <c r="CH41" s="582"/>
      <c r="CI41" s="582"/>
      <c r="CJ41" s="582"/>
      <c r="CK41" s="582"/>
      <c r="CL41" s="582"/>
      <c r="CM41" s="582"/>
      <c r="CN41" s="582"/>
    </row>
    <row r="42" spans="1:92" x14ac:dyDescent="0.2">
      <c r="A42" s="1569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CG42" s="582"/>
      <c r="CH42" s="582"/>
      <c r="CI42" s="582"/>
      <c r="CJ42" s="582"/>
      <c r="CK42" s="582"/>
      <c r="CL42" s="582"/>
      <c r="CM42" s="582"/>
      <c r="CN42" s="582"/>
    </row>
    <row r="43" spans="1:92" ht="15" thickBot="1" x14ac:dyDescent="0.25">
      <c r="A43" s="1570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CG43" s="582"/>
      <c r="CH43" s="582"/>
      <c r="CI43" s="582"/>
      <c r="CJ43" s="582"/>
      <c r="CK43" s="582"/>
      <c r="CL43" s="582"/>
      <c r="CM43" s="582"/>
      <c r="CN43" s="582"/>
    </row>
    <row r="44" spans="1:92" ht="15" thickTop="1" x14ac:dyDescent="0.2">
      <c r="A44" s="1571" t="s">
        <v>212</v>
      </c>
      <c r="B44" s="1572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CG44" s="582"/>
      <c r="CH44" s="582"/>
      <c r="CI44" s="582"/>
      <c r="CJ44" s="582"/>
      <c r="CK44" s="582"/>
      <c r="CL44" s="582"/>
      <c r="CM44" s="582"/>
      <c r="CN44" s="582"/>
    </row>
    <row r="45" spans="1:92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CG45" s="582"/>
      <c r="CH45" s="582"/>
      <c r="CI45" s="582"/>
      <c r="CJ45" s="582"/>
      <c r="CK45" s="582"/>
      <c r="CL45" s="582"/>
      <c r="CM45" s="582"/>
      <c r="CN45" s="582"/>
    </row>
    <row r="46" spans="1:92" x14ac:dyDescent="0.2">
      <c r="A46" s="674" t="s">
        <v>32</v>
      </c>
      <c r="B46" s="731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CG46" s="582"/>
      <c r="CH46" s="582"/>
      <c r="CI46" s="582"/>
      <c r="CJ46" s="582"/>
      <c r="CK46" s="582"/>
      <c r="CL46" s="582"/>
      <c r="CM46" s="582"/>
      <c r="CN46" s="582"/>
    </row>
    <row r="47" spans="1:92" x14ac:dyDescent="0.2">
      <c r="A47" s="1003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CG47" s="582"/>
      <c r="CH47" s="582"/>
      <c r="CI47" s="582"/>
      <c r="CJ47" s="582"/>
      <c r="CK47" s="582"/>
      <c r="CL47" s="582"/>
      <c r="CM47" s="582"/>
      <c r="CN47" s="582"/>
    </row>
    <row r="48" spans="1:92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CG48" s="582"/>
      <c r="CH48" s="582"/>
      <c r="CI48" s="582"/>
      <c r="CJ48" s="582"/>
      <c r="CK48" s="582"/>
      <c r="CL48" s="582"/>
      <c r="CM48" s="582"/>
      <c r="CN48" s="582"/>
    </row>
    <row r="49" spans="1:92" x14ac:dyDescent="0.2">
      <c r="A49" s="1422" t="s">
        <v>36</v>
      </c>
      <c r="B49" s="1424"/>
      <c r="C49" s="731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CG49" s="582"/>
      <c r="CH49" s="582"/>
      <c r="CI49" s="582"/>
      <c r="CJ49" s="582"/>
      <c r="CK49" s="582"/>
      <c r="CL49" s="582"/>
      <c r="CM49" s="582"/>
      <c r="CN49" s="582"/>
    </row>
    <row r="50" spans="1:92" x14ac:dyDescent="0.2">
      <c r="A50" s="1538" t="s">
        <v>39</v>
      </c>
      <c r="B50" s="1539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CA50" s="569" t="str">
        <f>IF(AND(([5]A01!$C18+[5]A01!$C19+[5]A01!$C20+[5]A01!$C21+[5]A01!$F31+[5]A01!$F32+[5]A01!$F33)&lt;&gt;0,D50=0,E50=""),"Observacion : En A01 existen contoles no ingresados, Revisar","")</f>
        <v/>
      </c>
      <c r="CG50" s="582"/>
      <c r="CH50" s="582"/>
      <c r="CI50" s="582"/>
      <c r="CJ50" s="582"/>
      <c r="CK50" s="582"/>
      <c r="CL50" s="582"/>
      <c r="CM50" s="582"/>
      <c r="CN50" s="582"/>
    </row>
    <row r="51" spans="1:92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CG51" s="582"/>
      <c r="CH51" s="582"/>
      <c r="CI51" s="582"/>
      <c r="CJ51" s="582"/>
      <c r="CK51" s="582"/>
      <c r="CL51" s="582"/>
      <c r="CM51" s="582"/>
      <c r="CN51" s="582"/>
    </row>
    <row r="52" spans="1:92" ht="14.25" customHeight="1" x14ac:dyDescent="0.2">
      <c r="A52" s="1408" t="s">
        <v>40</v>
      </c>
      <c r="B52" s="1410"/>
      <c r="C52" s="1408" t="s">
        <v>41</v>
      </c>
      <c r="D52" s="1409"/>
      <c r="E52" s="1410"/>
      <c r="F52" s="1428" t="s">
        <v>34</v>
      </c>
      <c r="G52" s="1428"/>
      <c r="H52" s="1428"/>
      <c r="I52" s="1428"/>
      <c r="J52" s="1428"/>
      <c r="K52" s="1428"/>
      <c r="L52" s="1428"/>
      <c r="M52" s="1428"/>
      <c r="N52" s="1428"/>
      <c r="O52" s="1428"/>
      <c r="P52" s="1428"/>
      <c r="Q52" s="1415"/>
      <c r="R52" s="1535" t="s">
        <v>214</v>
      </c>
      <c r="S52" s="1536"/>
      <c r="T52" s="1536"/>
      <c r="U52" s="1536"/>
      <c r="V52" s="1537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CG52" s="582"/>
      <c r="CH52" s="582"/>
      <c r="CI52" s="582"/>
      <c r="CJ52" s="582"/>
      <c r="CK52" s="582"/>
      <c r="CL52" s="582"/>
      <c r="CM52" s="582"/>
      <c r="CN52" s="582"/>
    </row>
    <row r="53" spans="1:92" ht="22.5" customHeight="1" x14ac:dyDescent="0.2">
      <c r="A53" s="1419"/>
      <c r="B53" s="1420"/>
      <c r="C53" s="1411"/>
      <c r="D53" s="1412"/>
      <c r="E53" s="1413"/>
      <c r="F53" s="1414" t="s">
        <v>42</v>
      </c>
      <c r="G53" s="1415"/>
      <c r="H53" s="1414" t="s">
        <v>43</v>
      </c>
      <c r="I53" s="1415"/>
      <c r="J53" s="1414" t="s">
        <v>44</v>
      </c>
      <c r="K53" s="1415"/>
      <c r="L53" s="1414" t="s">
        <v>45</v>
      </c>
      <c r="M53" s="1415"/>
      <c r="N53" s="1414" t="s">
        <v>46</v>
      </c>
      <c r="O53" s="1415"/>
      <c r="P53" s="1414" t="s">
        <v>47</v>
      </c>
      <c r="Q53" s="1415"/>
      <c r="R53" s="1414" t="s">
        <v>53</v>
      </c>
      <c r="S53" s="1415"/>
      <c r="T53" s="1425" t="s">
        <v>215</v>
      </c>
      <c r="U53" s="1414" t="s">
        <v>54</v>
      </c>
      <c r="V53" s="1415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CG53" s="582"/>
      <c r="CH53" s="582"/>
      <c r="CI53" s="582"/>
      <c r="CJ53" s="582"/>
      <c r="CK53" s="582"/>
      <c r="CL53" s="582"/>
      <c r="CM53" s="582"/>
      <c r="CN53" s="582"/>
    </row>
    <row r="54" spans="1:92" ht="31.5" x14ac:dyDescent="0.2">
      <c r="A54" s="1411"/>
      <c r="B54" s="1413"/>
      <c r="C54" s="675" t="s">
        <v>149</v>
      </c>
      <c r="D54" s="733" t="s">
        <v>30</v>
      </c>
      <c r="E54" s="677" t="s">
        <v>48</v>
      </c>
      <c r="F54" s="862" t="s">
        <v>30</v>
      </c>
      <c r="G54" s="679" t="s">
        <v>48</v>
      </c>
      <c r="H54" s="862" t="s">
        <v>30</v>
      </c>
      <c r="I54" s="679" t="s">
        <v>48</v>
      </c>
      <c r="J54" s="862" t="s">
        <v>30</v>
      </c>
      <c r="K54" s="679" t="s">
        <v>48</v>
      </c>
      <c r="L54" s="862" t="s">
        <v>30</v>
      </c>
      <c r="M54" s="679" t="s">
        <v>48</v>
      </c>
      <c r="N54" s="862" t="s">
        <v>30</v>
      </c>
      <c r="O54" s="679" t="s">
        <v>48</v>
      </c>
      <c r="P54" s="862" t="s">
        <v>30</v>
      </c>
      <c r="Q54" s="679" t="s">
        <v>48</v>
      </c>
      <c r="R54" s="733" t="s">
        <v>216</v>
      </c>
      <c r="S54" s="733" t="s">
        <v>217</v>
      </c>
      <c r="T54" s="1427"/>
      <c r="U54" s="674" t="s">
        <v>218</v>
      </c>
      <c r="V54" s="733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CG54" s="582"/>
      <c r="CH54" s="582"/>
      <c r="CI54" s="582"/>
      <c r="CJ54" s="582"/>
      <c r="CK54" s="582"/>
      <c r="CL54" s="582"/>
      <c r="CM54" s="582"/>
      <c r="CN54" s="582"/>
    </row>
    <row r="55" spans="1:92" x14ac:dyDescent="0.2">
      <c r="A55" s="1573" t="s">
        <v>49</v>
      </c>
      <c r="B55" s="1574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CG55" s="582"/>
      <c r="CH55" s="582"/>
      <c r="CI55" s="582"/>
      <c r="CJ55" s="582"/>
      <c r="CK55" s="582"/>
      <c r="CL55" s="582"/>
      <c r="CM55" s="582"/>
      <c r="CN55" s="582"/>
    </row>
    <row r="56" spans="1:92" x14ac:dyDescent="0.2">
      <c r="A56" s="1511" t="s">
        <v>50</v>
      </c>
      <c r="B56" s="1513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CG56" s="582"/>
      <c r="CH56" s="582"/>
      <c r="CI56" s="582"/>
      <c r="CJ56" s="582"/>
      <c r="CK56" s="582"/>
      <c r="CL56" s="582"/>
      <c r="CM56" s="582"/>
      <c r="CN56" s="582"/>
    </row>
    <row r="57" spans="1:92" x14ac:dyDescent="0.2">
      <c r="A57" s="1511" t="s">
        <v>51</v>
      </c>
      <c r="B57" s="1513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CG57" s="582"/>
      <c r="CH57" s="582"/>
      <c r="CI57" s="582"/>
      <c r="CJ57" s="582"/>
      <c r="CK57" s="582"/>
      <c r="CL57" s="582"/>
      <c r="CM57" s="582"/>
      <c r="CN57" s="582"/>
    </row>
    <row r="58" spans="1:92" ht="15" customHeight="1" x14ac:dyDescent="0.2">
      <c r="A58" s="1442" t="s">
        <v>220</v>
      </c>
      <c r="B58" s="1444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CG58" s="582"/>
      <c r="CH58" s="582"/>
      <c r="CI58" s="582"/>
      <c r="CJ58" s="582"/>
      <c r="CK58" s="582"/>
      <c r="CL58" s="582"/>
      <c r="CM58" s="582"/>
      <c r="CN58" s="582"/>
    </row>
    <row r="59" spans="1:92" x14ac:dyDescent="0.2">
      <c r="A59" s="1575" t="s">
        <v>52</v>
      </c>
      <c r="B59" s="1576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CG59" s="582"/>
      <c r="CH59" s="582"/>
      <c r="CI59" s="582"/>
      <c r="CJ59" s="582"/>
      <c r="CK59" s="582"/>
      <c r="CL59" s="582"/>
      <c r="CM59" s="582"/>
      <c r="CN59" s="582"/>
    </row>
    <row r="60" spans="1:92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CG60" s="582"/>
      <c r="CH60" s="582"/>
      <c r="CI60" s="582"/>
      <c r="CJ60" s="582"/>
      <c r="CK60" s="582"/>
      <c r="CL60" s="582"/>
      <c r="CM60" s="582"/>
      <c r="CN60" s="582"/>
    </row>
    <row r="61" spans="1:92" ht="15" customHeight="1" x14ac:dyDescent="0.2">
      <c r="A61" s="1549" t="s">
        <v>222</v>
      </c>
      <c r="B61" s="1514"/>
      <c r="C61" s="1578" t="s">
        <v>33</v>
      </c>
      <c r="D61" s="1579"/>
      <c r="E61" s="1580"/>
      <c r="F61" s="1414" t="s">
        <v>223</v>
      </c>
      <c r="G61" s="1428"/>
      <c r="H61" s="1428"/>
      <c r="I61" s="1428"/>
      <c r="J61" s="1428"/>
      <c r="K61" s="1428"/>
      <c r="L61" s="1428"/>
      <c r="M61" s="1428"/>
      <c r="N61" s="1428"/>
      <c r="O61" s="1428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CG61" s="582"/>
      <c r="CH61" s="582"/>
      <c r="CI61" s="582"/>
      <c r="CJ61" s="582"/>
      <c r="CK61" s="582"/>
      <c r="CL61" s="582"/>
      <c r="CM61" s="582"/>
      <c r="CN61" s="582"/>
    </row>
    <row r="62" spans="1:92" x14ac:dyDescent="0.2">
      <c r="A62" s="1577"/>
      <c r="B62" s="1515"/>
      <c r="C62" s="1541"/>
      <c r="D62" s="1581"/>
      <c r="E62" s="1542"/>
      <c r="F62" s="1414" t="s">
        <v>224</v>
      </c>
      <c r="G62" s="1415"/>
      <c r="H62" s="1414" t="s">
        <v>225</v>
      </c>
      <c r="I62" s="1415"/>
      <c r="J62" s="1414" t="s">
        <v>226</v>
      </c>
      <c r="K62" s="1415"/>
      <c r="L62" s="1414" t="s">
        <v>227</v>
      </c>
      <c r="M62" s="1415"/>
      <c r="N62" s="1422" t="s">
        <v>8</v>
      </c>
      <c r="O62" s="1424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CG62" s="582"/>
      <c r="CH62" s="582"/>
      <c r="CI62" s="582"/>
      <c r="CJ62" s="582"/>
      <c r="CK62" s="582"/>
      <c r="CL62" s="582"/>
      <c r="CM62" s="582"/>
      <c r="CN62" s="582"/>
    </row>
    <row r="63" spans="1:92" x14ac:dyDescent="0.2">
      <c r="A63" s="1550"/>
      <c r="B63" s="1518"/>
      <c r="C63" s="699" t="s">
        <v>149</v>
      </c>
      <c r="D63" s="733" t="s">
        <v>30</v>
      </c>
      <c r="E63" s="733" t="s">
        <v>48</v>
      </c>
      <c r="F63" s="733" t="s">
        <v>30</v>
      </c>
      <c r="G63" s="733" t="s">
        <v>48</v>
      </c>
      <c r="H63" s="733" t="s">
        <v>30</v>
      </c>
      <c r="I63" s="733" t="s">
        <v>48</v>
      </c>
      <c r="J63" s="733" t="s">
        <v>30</v>
      </c>
      <c r="K63" s="733" t="s">
        <v>48</v>
      </c>
      <c r="L63" s="733" t="s">
        <v>30</v>
      </c>
      <c r="M63" s="733" t="s">
        <v>48</v>
      </c>
      <c r="N63" s="733" t="s">
        <v>30</v>
      </c>
      <c r="O63" s="733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CG63" s="582"/>
      <c r="CH63" s="582"/>
      <c r="CI63" s="582"/>
      <c r="CJ63" s="582"/>
      <c r="CK63" s="582"/>
      <c r="CL63" s="582"/>
      <c r="CM63" s="582"/>
      <c r="CN63" s="582"/>
    </row>
    <row r="64" spans="1:92" ht="15" customHeight="1" x14ac:dyDescent="0.2">
      <c r="A64" s="1414" t="s">
        <v>34</v>
      </c>
      <c r="B64" s="1415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CG64" s="582"/>
      <c r="CH64" s="582"/>
      <c r="CI64" s="582"/>
      <c r="CJ64" s="582"/>
      <c r="CK64" s="582"/>
      <c r="CL64" s="582"/>
      <c r="CM64" s="582"/>
      <c r="CN64" s="582"/>
    </row>
    <row r="65" spans="1:92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CG65" s="582"/>
      <c r="CH65" s="582"/>
      <c r="CI65" s="582"/>
      <c r="CJ65" s="582"/>
      <c r="CK65" s="582"/>
      <c r="CL65" s="582"/>
      <c r="CM65" s="582"/>
      <c r="CN65" s="582"/>
    </row>
    <row r="66" spans="1:92" ht="14.25" customHeight="1" x14ac:dyDescent="0.2">
      <c r="A66" s="1408" t="s">
        <v>32</v>
      </c>
      <c r="B66" s="1410"/>
      <c r="C66" s="1408" t="s">
        <v>33</v>
      </c>
      <c r="D66" s="1409"/>
      <c r="E66" s="1410"/>
      <c r="F66" s="1436" t="s">
        <v>34</v>
      </c>
      <c r="G66" s="1437"/>
      <c r="H66" s="1437"/>
      <c r="I66" s="1437"/>
      <c r="J66" s="1437"/>
      <c r="K66" s="1437"/>
      <c r="L66" s="1437"/>
      <c r="M66" s="1437"/>
      <c r="N66" s="1437"/>
      <c r="O66" s="1437"/>
      <c r="P66" s="1437"/>
      <c r="Q66" s="1437"/>
      <c r="R66" s="1437"/>
      <c r="S66" s="1437"/>
      <c r="T66" s="1437"/>
      <c r="U66" s="1437"/>
      <c r="V66" s="1437"/>
      <c r="W66" s="1437"/>
      <c r="X66" s="1437"/>
      <c r="Y66" s="1437"/>
      <c r="Z66" s="1437"/>
      <c r="AA66" s="1437"/>
      <c r="AB66" s="1437"/>
      <c r="AC66" s="1437"/>
      <c r="AD66" s="1437"/>
      <c r="AE66" s="1437"/>
      <c r="AF66" s="1437"/>
      <c r="AG66" s="1438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CG66" s="582"/>
      <c r="CH66" s="582"/>
      <c r="CI66" s="582"/>
      <c r="CJ66" s="582"/>
      <c r="CK66" s="582"/>
      <c r="CL66" s="582"/>
      <c r="CM66" s="582"/>
      <c r="CN66" s="582"/>
    </row>
    <row r="67" spans="1:92" x14ac:dyDescent="0.2">
      <c r="A67" s="1419"/>
      <c r="B67" s="1420"/>
      <c r="C67" s="1419"/>
      <c r="D67" s="1540"/>
      <c r="E67" s="1420"/>
      <c r="F67" s="1421" t="s">
        <v>57</v>
      </c>
      <c r="G67" s="1421"/>
      <c r="H67" s="1421" t="s">
        <v>58</v>
      </c>
      <c r="I67" s="1421"/>
      <c r="J67" s="1421" t="s">
        <v>59</v>
      </c>
      <c r="K67" s="1421"/>
      <c r="L67" s="1421" t="s">
        <v>60</v>
      </c>
      <c r="M67" s="1421"/>
      <c r="N67" s="1421" t="s">
        <v>61</v>
      </c>
      <c r="O67" s="1421"/>
      <c r="P67" s="1421" t="s">
        <v>62</v>
      </c>
      <c r="Q67" s="1421"/>
      <c r="R67" s="1421" t="s">
        <v>63</v>
      </c>
      <c r="S67" s="1421"/>
      <c r="T67" s="1421" t="s">
        <v>64</v>
      </c>
      <c r="U67" s="1421"/>
      <c r="V67" s="1421" t="s">
        <v>65</v>
      </c>
      <c r="W67" s="1421"/>
      <c r="X67" s="1421" t="s">
        <v>66</v>
      </c>
      <c r="Y67" s="1421"/>
      <c r="Z67" s="1414" t="s">
        <v>67</v>
      </c>
      <c r="AA67" s="1415"/>
      <c r="AB67" s="1414" t="s">
        <v>68</v>
      </c>
      <c r="AC67" s="1415"/>
      <c r="AD67" s="1414" t="s">
        <v>69</v>
      </c>
      <c r="AE67" s="1415"/>
      <c r="AF67" s="1414" t="s">
        <v>70</v>
      </c>
      <c r="AG67" s="1415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CG67" s="582"/>
      <c r="CH67" s="582"/>
      <c r="CI67" s="582"/>
      <c r="CJ67" s="582"/>
      <c r="CK67" s="582"/>
      <c r="CL67" s="582"/>
      <c r="CM67" s="582"/>
      <c r="CN67" s="582"/>
    </row>
    <row r="68" spans="1:92" x14ac:dyDescent="0.2">
      <c r="A68" s="1541"/>
      <c r="B68" s="1542"/>
      <c r="C68" s="731" t="s">
        <v>149</v>
      </c>
      <c r="D68" s="731" t="s">
        <v>30</v>
      </c>
      <c r="E68" s="714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CG68" s="582"/>
      <c r="CH68" s="582"/>
      <c r="CI68" s="582"/>
      <c r="CJ68" s="582"/>
      <c r="CK68" s="582"/>
      <c r="CL68" s="582"/>
      <c r="CM68" s="582"/>
      <c r="CN68" s="582"/>
    </row>
    <row r="69" spans="1:92" x14ac:dyDescent="0.2">
      <c r="A69" s="1538" t="s">
        <v>71</v>
      </c>
      <c r="B69" s="1539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CG69" s="582"/>
      <c r="CH69" s="582"/>
      <c r="CI69" s="582"/>
      <c r="CJ69" s="582"/>
      <c r="CK69" s="582"/>
      <c r="CL69" s="582"/>
      <c r="CM69" s="582"/>
      <c r="CN69" s="582"/>
    </row>
    <row r="70" spans="1:92" x14ac:dyDescent="0.2">
      <c r="A70" s="1409" t="s">
        <v>72</v>
      </c>
      <c r="B70" s="959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CG70" s="582"/>
      <c r="CH70" s="582"/>
      <c r="CI70" s="582"/>
      <c r="CJ70" s="582"/>
      <c r="CK70" s="582"/>
      <c r="CL70" s="582"/>
      <c r="CM70" s="582"/>
      <c r="CN70" s="582"/>
    </row>
    <row r="71" spans="1:92" x14ac:dyDescent="0.2">
      <c r="A71" s="1540"/>
      <c r="B71" s="722" t="s">
        <v>74</v>
      </c>
      <c r="C71" s="648">
        <f t="shared" si="4"/>
        <v>0</v>
      </c>
      <c r="D71" s="648">
        <f t="shared" si="5"/>
        <v>0</v>
      </c>
      <c r="E71" s="648">
        <f t="shared" si="5"/>
        <v>0</v>
      </c>
      <c r="F71" s="617"/>
      <c r="G71" s="617"/>
      <c r="H71" s="617"/>
      <c r="I71" s="617"/>
      <c r="J71" s="617"/>
      <c r="K71" s="617"/>
      <c r="L71" s="617"/>
      <c r="M71" s="617"/>
      <c r="N71" s="617"/>
      <c r="O71" s="617"/>
      <c r="P71" s="617"/>
      <c r="Q71" s="617"/>
      <c r="R71" s="617"/>
      <c r="S71" s="617"/>
      <c r="T71" s="617"/>
      <c r="U71" s="617"/>
      <c r="V71" s="617"/>
      <c r="W71" s="617"/>
      <c r="X71" s="617"/>
      <c r="Y71" s="617"/>
      <c r="Z71" s="617"/>
      <c r="AA71" s="617"/>
      <c r="AB71" s="617"/>
      <c r="AC71" s="617"/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CG71" s="582"/>
      <c r="CH71" s="582"/>
      <c r="CI71" s="582"/>
      <c r="CJ71" s="582"/>
      <c r="CK71" s="582"/>
      <c r="CL71" s="582"/>
      <c r="CM71" s="582"/>
      <c r="CN71" s="582"/>
    </row>
    <row r="72" spans="1:92" x14ac:dyDescent="0.2">
      <c r="A72" s="1540"/>
      <c r="B72" s="722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CG72" s="582"/>
      <c r="CH72" s="582"/>
      <c r="CI72" s="582"/>
      <c r="CJ72" s="582"/>
      <c r="CK72" s="582"/>
      <c r="CL72" s="582"/>
      <c r="CM72" s="582"/>
      <c r="CN72" s="582"/>
    </row>
    <row r="73" spans="1:92" ht="26.25" customHeight="1" x14ac:dyDescent="0.2">
      <c r="A73" s="1540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CG73" s="582"/>
      <c r="CH73" s="582"/>
      <c r="CI73" s="582"/>
      <c r="CJ73" s="582"/>
      <c r="CK73" s="582"/>
      <c r="CL73" s="582"/>
      <c r="CM73" s="582"/>
      <c r="CN73" s="582"/>
    </row>
    <row r="74" spans="1:92" x14ac:dyDescent="0.2">
      <c r="A74" s="1412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CG74" s="582"/>
      <c r="CH74" s="582"/>
      <c r="CI74" s="582"/>
      <c r="CJ74" s="582"/>
      <c r="CK74" s="582"/>
      <c r="CL74" s="582"/>
      <c r="CM74" s="582"/>
      <c r="CN74" s="582"/>
    </row>
    <row r="75" spans="1:92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CG75" s="582"/>
      <c r="CH75" s="582"/>
      <c r="CI75" s="582"/>
      <c r="CJ75" s="582"/>
      <c r="CK75" s="582"/>
      <c r="CL75" s="582"/>
      <c r="CM75" s="582"/>
      <c r="CN75" s="582"/>
    </row>
    <row r="76" spans="1:92" ht="14.25" customHeight="1" x14ac:dyDescent="0.2">
      <c r="A76" s="1408" t="s">
        <v>32</v>
      </c>
      <c r="B76" s="1410"/>
      <c r="C76" s="1425" t="s">
        <v>33</v>
      </c>
      <c r="D76" s="1425"/>
      <c r="E76" s="1425"/>
      <c r="F76" s="1448" t="s">
        <v>77</v>
      </c>
      <c r="G76" s="1448"/>
      <c r="H76" s="1448"/>
      <c r="I76" s="1448"/>
      <c r="J76" s="1448"/>
      <c r="K76" s="1448"/>
      <c r="L76" s="1448"/>
      <c r="M76" s="1448"/>
      <c r="N76" s="1448"/>
      <c r="O76" s="1448"/>
      <c r="P76" s="1448"/>
      <c r="Q76" s="1448"/>
      <c r="R76" s="1448"/>
      <c r="S76" s="1448"/>
      <c r="T76" s="1448"/>
      <c r="U76" s="1448"/>
      <c r="V76" s="1448"/>
      <c r="W76" s="1448"/>
      <c r="X76" s="1448"/>
      <c r="Y76" s="1448"/>
      <c r="Z76" s="1448"/>
      <c r="AA76" s="1448"/>
      <c r="AB76" s="1448"/>
      <c r="AC76" s="1448"/>
      <c r="AD76" s="1448"/>
      <c r="AE76" s="1448"/>
      <c r="AF76" s="1448"/>
      <c r="AG76" s="1448"/>
      <c r="AH76" s="1507" t="s">
        <v>230</v>
      </c>
      <c r="AI76" s="1507"/>
      <c r="AJ76" s="1507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CG76" s="582"/>
      <c r="CH76" s="582"/>
      <c r="CI76" s="582"/>
      <c r="CJ76" s="582"/>
      <c r="CK76" s="582"/>
      <c r="CL76" s="582"/>
      <c r="CM76" s="582"/>
      <c r="CN76" s="582"/>
    </row>
    <row r="77" spans="1:92" ht="14.25" customHeight="1" x14ac:dyDescent="0.2">
      <c r="A77" s="1419"/>
      <c r="B77" s="1420"/>
      <c r="C77" s="1426"/>
      <c r="D77" s="1426"/>
      <c r="E77" s="1426"/>
      <c r="F77" s="1421" t="s">
        <v>57</v>
      </c>
      <c r="G77" s="1421"/>
      <c r="H77" s="1421" t="s">
        <v>58</v>
      </c>
      <c r="I77" s="1421"/>
      <c r="J77" s="1475" t="s">
        <v>59</v>
      </c>
      <c r="K77" s="1475"/>
      <c r="L77" s="1475" t="s">
        <v>60</v>
      </c>
      <c r="M77" s="1475"/>
      <c r="N77" s="1475" t="s">
        <v>61</v>
      </c>
      <c r="O77" s="1475"/>
      <c r="P77" s="1475" t="s">
        <v>62</v>
      </c>
      <c r="Q77" s="1475"/>
      <c r="R77" s="1421" t="s">
        <v>63</v>
      </c>
      <c r="S77" s="1421"/>
      <c r="T77" s="1475" t="s">
        <v>64</v>
      </c>
      <c r="U77" s="1475"/>
      <c r="V77" s="1475" t="s">
        <v>65</v>
      </c>
      <c r="W77" s="1475"/>
      <c r="X77" s="1475" t="s">
        <v>66</v>
      </c>
      <c r="Y77" s="1475"/>
      <c r="Z77" s="1475" t="s">
        <v>67</v>
      </c>
      <c r="AA77" s="1475"/>
      <c r="AB77" s="1475" t="s">
        <v>68</v>
      </c>
      <c r="AC77" s="1475"/>
      <c r="AD77" s="1475" t="s">
        <v>69</v>
      </c>
      <c r="AE77" s="1475"/>
      <c r="AF77" s="1475" t="s">
        <v>70</v>
      </c>
      <c r="AG77" s="1475"/>
      <c r="AH77" s="1429" t="s">
        <v>231</v>
      </c>
      <c r="AI77" s="1429" t="s">
        <v>232</v>
      </c>
      <c r="AJ77" s="1429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CG77" s="582"/>
      <c r="CH77" s="582"/>
      <c r="CI77" s="582"/>
      <c r="CJ77" s="582"/>
      <c r="CK77" s="582"/>
      <c r="CL77" s="582"/>
      <c r="CM77" s="582"/>
      <c r="CN77" s="582"/>
    </row>
    <row r="78" spans="1:92" x14ac:dyDescent="0.2">
      <c r="A78" s="1541"/>
      <c r="B78" s="1542"/>
      <c r="C78" s="731" t="s">
        <v>149</v>
      </c>
      <c r="D78" s="731" t="s">
        <v>30</v>
      </c>
      <c r="E78" s="731" t="s">
        <v>48</v>
      </c>
      <c r="F78" s="735" t="s">
        <v>30</v>
      </c>
      <c r="G78" s="735" t="s">
        <v>48</v>
      </c>
      <c r="H78" s="735" t="s">
        <v>30</v>
      </c>
      <c r="I78" s="735" t="s">
        <v>48</v>
      </c>
      <c r="J78" s="735" t="s">
        <v>30</v>
      </c>
      <c r="K78" s="735" t="s">
        <v>48</v>
      </c>
      <c r="L78" s="735" t="s">
        <v>30</v>
      </c>
      <c r="M78" s="735" t="s">
        <v>48</v>
      </c>
      <c r="N78" s="735" t="s">
        <v>30</v>
      </c>
      <c r="O78" s="735" t="s">
        <v>48</v>
      </c>
      <c r="P78" s="735" t="s">
        <v>30</v>
      </c>
      <c r="Q78" s="735" t="s">
        <v>48</v>
      </c>
      <c r="R78" s="735" t="s">
        <v>30</v>
      </c>
      <c r="S78" s="735" t="s">
        <v>48</v>
      </c>
      <c r="T78" s="735" t="s">
        <v>30</v>
      </c>
      <c r="U78" s="735" t="s">
        <v>48</v>
      </c>
      <c r="V78" s="735" t="s">
        <v>30</v>
      </c>
      <c r="W78" s="735" t="s">
        <v>48</v>
      </c>
      <c r="X78" s="735" t="s">
        <v>30</v>
      </c>
      <c r="Y78" s="735" t="s">
        <v>48</v>
      </c>
      <c r="Z78" s="735" t="s">
        <v>30</v>
      </c>
      <c r="AA78" s="735" t="s">
        <v>48</v>
      </c>
      <c r="AB78" s="735" t="s">
        <v>30</v>
      </c>
      <c r="AC78" s="735" t="s">
        <v>48</v>
      </c>
      <c r="AD78" s="735" t="s">
        <v>30</v>
      </c>
      <c r="AE78" s="735" t="s">
        <v>48</v>
      </c>
      <c r="AF78" s="735" t="s">
        <v>30</v>
      </c>
      <c r="AG78" s="735" t="s">
        <v>48</v>
      </c>
      <c r="AH78" s="1430"/>
      <c r="AI78" s="1430"/>
      <c r="AJ78" s="1430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CG78" s="582"/>
      <c r="CH78" s="582"/>
      <c r="CI78" s="582"/>
      <c r="CJ78" s="582"/>
      <c r="CK78" s="582"/>
      <c r="CL78" s="582"/>
      <c r="CM78" s="582"/>
      <c r="CN78" s="582"/>
    </row>
    <row r="79" spans="1:92" x14ac:dyDescent="0.2">
      <c r="A79" s="1538" t="s">
        <v>80</v>
      </c>
      <c r="B79" s="1539"/>
      <c r="C79" s="633">
        <f t="shared" ref="C79:C84" si="6">SUM(D79:E79)</f>
        <v>9</v>
      </c>
      <c r="D79" s="633">
        <f t="shared" ref="D79:E84" si="7">SUM(F79+H79+J79+L79+N79+P79+R79+T79+V79+X79+Z79+AB79+AD79+AF79)</f>
        <v>1</v>
      </c>
      <c r="E79" s="633">
        <f t="shared" si="7"/>
        <v>8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>
        <v>1</v>
      </c>
      <c r="Q79" s="640"/>
      <c r="R79" s="640"/>
      <c r="S79" s="640"/>
      <c r="T79" s="640"/>
      <c r="U79" s="640"/>
      <c r="V79" s="640"/>
      <c r="W79" s="640">
        <v>3</v>
      </c>
      <c r="X79" s="640"/>
      <c r="Y79" s="640">
        <v>3</v>
      </c>
      <c r="Z79" s="640"/>
      <c r="AA79" s="640">
        <v>1</v>
      </c>
      <c r="AB79" s="640"/>
      <c r="AC79" s="640"/>
      <c r="AD79" s="640"/>
      <c r="AE79" s="640">
        <v>1</v>
      </c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CG79" s="582">
        <v>0</v>
      </c>
      <c r="CH79" s="582"/>
      <c r="CI79" s="582"/>
      <c r="CJ79" s="582"/>
      <c r="CK79" s="582"/>
      <c r="CL79" s="582"/>
      <c r="CM79" s="582"/>
      <c r="CN79" s="582"/>
    </row>
    <row r="80" spans="1:92" x14ac:dyDescent="0.2">
      <c r="A80" s="1409" t="s">
        <v>72</v>
      </c>
      <c r="B80" s="959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CG80" s="582">
        <v>0</v>
      </c>
      <c r="CH80" s="582"/>
      <c r="CI80" s="582"/>
      <c r="CJ80" s="582"/>
      <c r="CK80" s="582"/>
      <c r="CL80" s="582"/>
      <c r="CM80" s="582"/>
      <c r="CN80" s="582"/>
    </row>
    <row r="81" spans="1:92" x14ac:dyDescent="0.2">
      <c r="A81" s="1540"/>
      <c r="B81" s="722" t="s">
        <v>74</v>
      </c>
      <c r="C81" s="648">
        <f t="shared" si="6"/>
        <v>0</v>
      </c>
      <c r="D81" s="648">
        <f t="shared" si="7"/>
        <v>0</v>
      </c>
      <c r="E81" s="648">
        <f t="shared" si="7"/>
        <v>0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CG81" s="582">
        <v>0</v>
      </c>
      <c r="CH81" s="582"/>
      <c r="CI81" s="582"/>
      <c r="CJ81" s="582"/>
      <c r="CK81" s="582"/>
      <c r="CL81" s="582"/>
      <c r="CM81" s="582"/>
      <c r="CN81" s="582"/>
    </row>
    <row r="82" spans="1:92" x14ac:dyDescent="0.2">
      <c r="A82" s="1540"/>
      <c r="B82" s="722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CG82" s="582">
        <v>0</v>
      </c>
      <c r="CH82" s="582"/>
      <c r="CI82" s="582"/>
      <c r="CJ82" s="582"/>
      <c r="CK82" s="582"/>
      <c r="CL82" s="582"/>
      <c r="CM82" s="582"/>
      <c r="CN82" s="582"/>
    </row>
    <row r="83" spans="1:92" ht="30" customHeight="1" x14ac:dyDescent="0.2">
      <c r="A83" s="1540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CG83" s="582">
        <v>0</v>
      </c>
      <c r="CH83" s="582"/>
      <c r="CI83" s="582"/>
      <c r="CJ83" s="582"/>
      <c r="CK83" s="582"/>
      <c r="CL83" s="582"/>
      <c r="CM83" s="582"/>
      <c r="CN83" s="582"/>
    </row>
    <row r="84" spans="1:92" x14ac:dyDescent="0.2">
      <c r="A84" s="1412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CG84" s="582">
        <v>0</v>
      </c>
      <c r="CH84" s="582"/>
      <c r="CI84" s="582"/>
      <c r="CJ84" s="582"/>
      <c r="CK84" s="582"/>
      <c r="CL84" s="582"/>
      <c r="CM84" s="582"/>
      <c r="CN84" s="582"/>
    </row>
    <row r="85" spans="1:92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CG85" s="582"/>
      <c r="CH85" s="582"/>
      <c r="CI85" s="582"/>
      <c r="CJ85" s="582"/>
      <c r="CK85" s="582"/>
      <c r="CL85" s="582"/>
      <c r="CM85" s="582"/>
      <c r="CN85" s="582"/>
    </row>
    <row r="86" spans="1:92" ht="14.25" customHeight="1" x14ac:dyDescent="0.2">
      <c r="A86" s="1409" t="s">
        <v>32</v>
      </c>
      <c r="B86" s="1409"/>
      <c r="C86" s="1408" t="s">
        <v>33</v>
      </c>
      <c r="D86" s="1409"/>
      <c r="E86" s="1410"/>
      <c r="F86" s="1436" t="s">
        <v>34</v>
      </c>
      <c r="G86" s="1437"/>
      <c r="H86" s="1437"/>
      <c r="I86" s="1437"/>
      <c r="J86" s="1437"/>
      <c r="K86" s="1437"/>
      <c r="L86" s="1437"/>
      <c r="M86" s="1437"/>
      <c r="N86" s="1437"/>
      <c r="O86" s="1437"/>
      <c r="P86" s="1437"/>
      <c r="Q86" s="1437"/>
      <c r="R86" s="1437"/>
      <c r="S86" s="1437"/>
      <c r="T86" s="1437"/>
      <c r="U86" s="1437"/>
      <c r="V86" s="1437"/>
      <c r="W86" s="1437"/>
      <c r="X86" s="1437"/>
      <c r="Y86" s="1437"/>
      <c r="Z86" s="1437"/>
      <c r="AA86" s="1437"/>
      <c r="AB86" s="1437"/>
      <c r="AC86" s="1437"/>
      <c r="AD86" s="1437"/>
      <c r="AE86" s="1437"/>
      <c r="AF86" s="1437"/>
      <c r="AG86" s="1438"/>
      <c r="AH86" s="1507" t="s">
        <v>230</v>
      </c>
      <c r="AI86" s="1507"/>
      <c r="AJ86" s="1507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CG86" s="582"/>
      <c r="CH86" s="582"/>
      <c r="CI86" s="582"/>
      <c r="CJ86" s="582"/>
      <c r="CK86" s="582"/>
      <c r="CL86" s="582"/>
      <c r="CM86" s="582"/>
      <c r="CN86" s="582"/>
    </row>
    <row r="87" spans="1:92" ht="14.25" customHeight="1" x14ac:dyDescent="0.2">
      <c r="A87" s="1540"/>
      <c r="B87" s="1540"/>
      <c r="C87" s="1419"/>
      <c r="D87" s="1540"/>
      <c r="E87" s="1420"/>
      <c r="F87" s="1422" t="s">
        <v>82</v>
      </c>
      <c r="G87" s="1424"/>
      <c r="H87" s="1422" t="s">
        <v>58</v>
      </c>
      <c r="I87" s="1424"/>
      <c r="J87" s="1422" t="s">
        <v>59</v>
      </c>
      <c r="K87" s="1424"/>
      <c r="L87" s="1422" t="s">
        <v>60</v>
      </c>
      <c r="M87" s="1424"/>
      <c r="N87" s="1422" t="s">
        <v>61</v>
      </c>
      <c r="O87" s="1424"/>
      <c r="P87" s="1422" t="s">
        <v>62</v>
      </c>
      <c r="Q87" s="1424"/>
      <c r="R87" s="1422" t="s">
        <v>63</v>
      </c>
      <c r="S87" s="1424"/>
      <c r="T87" s="1422" t="s">
        <v>64</v>
      </c>
      <c r="U87" s="1424"/>
      <c r="V87" s="1422" t="s">
        <v>65</v>
      </c>
      <c r="W87" s="1424"/>
      <c r="X87" s="1422" t="s">
        <v>66</v>
      </c>
      <c r="Y87" s="1424"/>
      <c r="Z87" s="1414" t="s">
        <v>67</v>
      </c>
      <c r="AA87" s="1415"/>
      <c r="AB87" s="1414" t="s">
        <v>68</v>
      </c>
      <c r="AC87" s="1415"/>
      <c r="AD87" s="1414" t="s">
        <v>69</v>
      </c>
      <c r="AE87" s="1415"/>
      <c r="AF87" s="1414" t="s">
        <v>70</v>
      </c>
      <c r="AG87" s="1415"/>
      <c r="AH87" s="1429" t="s">
        <v>234</v>
      </c>
      <c r="AI87" s="1429" t="s">
        <v>235</v>
      </c>
      <c r="AJ87" s="1429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CG87" s="582"/>
      <c r="CH87" s="582"/>
      <c r="CI87" s="582"/>
      <c r="CJ87" s="582"/>
      <c r="CK87" s="582"/>
      <c r="CL87" s="582"/>
      <c r="CM87" s="582"/>
      <c r="CN87" s="582"/>
    </row>
    <row r="88" spans="1:92" x14ac:dyDescent="0.2">
      <c r="A88" s="1412"/>
      <c r="B88" s="1412"/>
      <c r="C88" s="731" t="s">
        <v>149</v>
      </c>
      <c r="D88" s="731" t="s">
        <v>30</v>
      </c>
      <c r="E88" s="731" t="s">
        <v>48</v>
      </c>
      <c r="F88" s="735" t="s">
        <v>30</v>
      </c>
      <c r="G88" s="735" t="s">
        <v>48</v>
      </c>
      <c r="H88" s="735" t="s">
        <v>30</v>
      </c>
      <c r="I88" s="735" t="s">
        <v>48</v>
      </c>
      <c r="J88" s="735" t="s">
        <v>30</v>
      </c>
      <c r="K88" s="735" t="s">
        <v>48</v>
      </c>
      <c r="L88" s="735" t="s">
        <v>30</v>
      </c>
      <c r="M88" s="735" t="s">
        <v>48</v>
      </c>
      <c r="N88" s="735" t="s">
        <v>30</v>
      </c>
      <c r="O88" s="735" t="s">
        <v>48</v>
      </c>
      <c r="P88" s="735" t="s">
        <v>30</v>
      </c>
      <c r="Q88" s="735" t="s">
        <v>48</v>
      </c>
      <c r="R88" s="735" t="s">
        <v>30</v>
      </c>
      <c r="S88" s="735" t="s">
        <v>48</v>
      </c>
      <c r="T88" s="735" t="s">
        <v>30</v>
      </c>
      <c r="U88" s="735" t="s">
        <v>48</v>
      </c>
      <c r="V88" s="735" t="s">
        <v>30</v>
      </c>
      <c r="W88" s="735" t="s">
        <v>48</v>
      </c>
      <c r="X88" s="735" t="s">
        <v>30</v>
      </c>
      <c r="Y88" s="735" t="s">
        <v>48</v>
      </c>
      <c r="Z88" s="735" t="s">
        <v>30</v>
      </c>
      <c r="AA88" s="735" t="s">
        <v>48</v>
      </c>
      <c r="AB88" s="735" t="s">
        <v>30</v>
      </c>
      <c r="AC88" s="735" t="s">
        <v>48</v>
      </c>
      <c r="AD88" s="735" t="s">
        <v>30</v>
      </c>
      <c r="AE88" s="735" t="s">
        <v>48</v>
      </c>
      <c r="AF88" s="735" t="s">
        <v>30</v>
      </c>
      <c r="AG88" s="735" t="s">
        <v>48</v>
      </c>
      <c r="AH88" s="1430"/>
      <c r="AI88" s="1430"/>
      <c r="AJ88" s="1430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CG88" s="582"/>
      <c r="CH88" s="582"/>
      <c r="CI88" s="582"/>
      <c r="CJ88" s="582"/>
      <c r="CK88" s="582"/>
      <c r="CL88" s="582"/>
      <c r="CM88" s="582"/>
      <c r="CN88" s="582"/>
    </row>
    <row r="89" spans="1:92" x14ac:dyDescent="0.2">
      <c r="A89" s="1582" t="s">
        <v>83</v>
      </c>
      <c r="B89" s="1583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CG89" s="582"/>
      <c r="CH89" s="582"/>
      <c r="CI89" s="582"/>
      <c r="CJ89" s="582"/>
      <c r="CK89" s="582"/>
      <c r="CL89" s="582"/>
      <c r="CM89" s="582"/>
      <c r="CN89" s="582"/>
    </row>
    <row r="90" spans="1:92" x14ac:dyDescent="0.2">
      <c r="A90" s="1584" t="s">
        <v>84</v>
      </c>
      <c r="B90" s="1585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CG90" s="582"/>
      <c r="CH90" s="582"/>
      <c r="CI90" s="582"/>
      <c r="CJ90" s="582"/>
      <c r="CK90" s="582"/>
      <c r="CL90" s="582"/>
      <c r="CM90" s="582"/>
      <c r="CN90" s="582"/>
    </row>
    <row r="91" spans="1:92" x14ac:dyDescent="0.2">
      <c r="A91" s="1586" t="s">
        <v>236</v>
      </c>
      <c r="B91" s="959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CG91" s="582"/>
      <c r="CH91" s="582"/>
      <c r="CI91" s="582"/>
      <c r="CJ91" s="582"/>
      <c r="CK91" s="582"/>
      <c r="CL91" s="582"/>
      <c r="CM91" s="582"/>
      <c r="CN91" s="582"/>
    </row>
    <row r="92" spans="1:92" x14ac:dyDescent="0.2">
      <c r="A92" s="1587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CG92" s="582"/>
      <c r="CH92" s="582"/>
      <c r="CI92" s="582"/>
      <c r="CJ92" s="582"/>
      <c r="CK92" s="582"/>
      <c r="CL92" s="582"/>
      <c r="CM92" s="582"/>
      <c r="CN92" s="582"/>
    </row>
    <row r="93" spans="1:92" x14ac:dyDescent="0.2">
      <c r="A93" s="1588" t="s">
        <v>87</v>
      </c>
      <c r="B93" s="1589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CA93" s="569" t="str">
        <f>IF(C93&gt;C91+C92,"Los Ingresos de pacientes dependientes severos con escaras DEBEN estar incluidos en los Ingresos de pacientes dependientes severos Oncológicos o No Oncológicos","")</f>
        <v/>
      </c>
      <c r="CG93" s="582"/>
      <c r="CH93" s="582"/>
      <c r="CI93" s="582"/>
      <c r="CJ93" s="582"/>
      <c r="CK93" s="582"/>
      <c r="CL93" s="582"/>
      <c r="CM93" s="582"/>
      <c r="CN93" s="582"/>
    </row>
    <row r="94" spans="1:92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CG94" s="582"/>
      <c r="CH94" s="582"/>
      <c r="CI94" s="582"/>
      <c r="CJ94" s="582"/>
      <c r="CK94" s="582"/>
      <c r="CL94" s="582"/>
      <c r="CM94" s="582"/>
      <c r="CN94" s="582"/>
    </row>
    <row r="95" spans="1:92" ht="14.25" customHeight="1" x14ac:dyDescent="0.2">
      <c r="A95" s="1408" t="s">
        <v>3</v>
      </c>
      <c r="B95" s="1410"/>
      <c r="C95" s="1414" t="s">
        <v>33</v>
      </c>
      <c r="D95" s="1428"/>
      <c r="E95" s="1415"/>
      <c r="F95" s="1414" t="s">
        <v>67</v>
      </c>
      <c r="G95" s="1415"/>
      <c r="H95" s="1414" t="s">
        <v>68</v>
      </c>
      <c r="I95" s="1415"/>
      <c r="J95" s="1414" t="s">
        <v>69</v>
      </c>
      <c r="K95" s="1415"/>
      <c r="L95" s="1414" t="s">
        <v>70</v>
      </c>
      <c r="M95" s="1415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CG95" s="582"/>
      <c r="CH95" s="582"/>
      <c r="CI95" s="582"/>
      <c r="CJ95" s="582"/>
      <c r="CK95" s="582"/>
      <c r="CL95" s="582"/>
      <c r="CM95" s="582"/>
      <c r="CN95" s="582"/>
    </row>
    <row r="96" spans="1:92" x14ac:dyDescent="0.2">
      <c r="A96" s="1411"/>
      <c r="B96" s="1413"/>
      <c r="C96" s="731" t="s">
        <v>149</v>
      </c>
      <c r="D96" s="731" t="s">
        <v>30</v>
      </c>
      <c r="E96" s="731" t="s">
        <v>48</v>
      </c>
      <c r="F96" s="731" t="s">
        <v>30</v>
      </c>
      <c r="G96" s="731" t="s">
        <v>48</v>
      </c>
      <c r="H96" s="731" t="s">
        <v>30</v>
      </c>
      <c r="I96" s="731" t="s">
        <v>48</v>
      </c>
      <c r="J96" s="731" t="s">
        <v>30</v>
      </c>
      <c r="K96" s="731" t="s">
        <v>48</v>
      </c>
      <c r="L96" s="731" t="s">
        <v>30</v>
      </c>
      <c r="M96" s="731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CG96" s="582"/>
      <c r="CH96" s="582"/>
      <c r="CI96" s="582"/>
      <c r="CJ96" s="582"/>
      <c r="CK96" s="582"/>
      <c r="CL96" s="582"/>
      <c r="CM96" s="582"/>
      <c r="CN96" s="582"/>
    </row>
    <row r="97" spans="1:92" x14ac:dyDescent="0.2">
      <c r="A97" s="1499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CG97" s="582"/>
      <c r="CH97" s="582"/>
      <c r="CI97" s="582"/>
      <c r="CJ97" s="582"/>
      <c r="CK97" s="582"/>
      <c r="CL97" s="582"/>
      <c r="CM97" s="582"/>
      <c r="CN97" s="582"/>
    </row>
    <row r="98" spans="1:92" x14ac:dyDescent="0.2">
      <c r="A98" s="1500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CG98" s="582"/>
      <c r="CH98" s="582"/>
      <c r="CI98" s="582"/>
      <c r="CJ98" s="582"/>
      <c r="CK98" s="582"/>
      <c r="CL98" s="582"/>
      <c r="CM98" s="582"/>
      <c r="CN98" s="582"/>
    </row>
    <row r="99" spans="1:92" x14ac:dyDescent="0.2">
      <c r="A99" s="1501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CG99" s="582"/>
      <c r="CH99" s="582"/>
      <c r="CI99" s="582"/>
      <c r="CJ99" s="582"/>
      <c r="CK99" s="582"/>
      <c r="CL99" s="582"/>
      <c r="CM99" s="582"/>
      <c r="CN99" s="582"/>
    </row>
    <row r="100" spans="1:92" x14ac:dyDescent="0.2">
      <c r="A100" s="1590" t="s">
        <v>91</v>
      </c>
      <c r="B100" s="1590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CG100" s="582"/>
      <c r="CH100" s="582"/>
      <c r="CI100" s="582"/>
      <c r="CJ100" s="582"/>
      <c r="CK100" s="582"/>
      <c r="CL100" s="582"/>
      <c r="CM100" s="582"/>
      <c r="CN100" s="582"/>
    </row>
    <row r="101" spans="1:92" x14ac:dyDescent="0.2">
      <c r="A101" s="1502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CG101" s="582"/>
      <c r="CH101" s="582"/>
      <c r="CI101" s="582"/>
      <c r="CJ101" s="582"/>
      <c r="CK101" s="582"/>
      <c r="CL101" s="582"/>
      <c r="CM101" s="582"/>
      <c r="CN101" s="582"/>
    </row>
    <row r="102" spans="1:92" x14ac:dyDescent="0.2">
      <c r="A102" s="1503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CG102" s="582"/>
      <c r="CH102" s="582"/>
      <c r="CI102" s="582"/>
      <c r="CJ102" s="582"/>
      <c r="CK102" s="582"/>
      <c r="CL102" s="582"/>
      <c r="CM102" s="582"/>
      <c r="CN102" s="582"/>
    </row>
    <row r="103" spans="1:92" x14ac:dyDescent="0.2">
      <c r="A103" s="1503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CG103" s="582"/>
      <c r="CH103" s="582"/>
      <c r="CI103" s="582"/>
      <c r="CJ103" s="582"/>
      <c r="CK103" s="582"/>
      <c r="CL103" s="582"/>
      <c r="CM103" s="582"/>
      <c r="CN103" s="582"/>
    </row>
    <row r="104" spans="1:92" x14ac:dyDescent="0.2">
      <c r="A104" s="1504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CG104" s="582"/>
      <c r="CH104" s="582"/>
      <c r="CI104" s="582"/>
      <c r="CJ104" s="582"/>
      <c r="CK104" s="582"/>
      <c r="CL104" s="582"/>
      <c r="CM104" s="582"/>
      <c r="CN104" s="582"/>
    </row>
    <row r="105" spans="1:92" x14ac:dyDescent="0.2">
      <c r="A105" s="1590" t="s">
        <v>91</v>
      </c>
      <c r="B105" s="1590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CG105" s="582"/>
      <c r="CH105" s="582"/>
      <c r="CI105" s="582"/>
      <c r="CJ105" s="582"/>
      <c r="CK105" s="582"/>
      <c r="CL105" s="582"/>
      <c r="CM105" s="582"/>
      <c r="CN105" s="582"/>
    </row>
    <row r="106" spans="1:92" x14ac:dyDescent="0.2">
      <c r="A106" s="1505" t="s">
        <v>96</v>
      </c>
      <c r="B106" s="1505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CG106" s="582"/>
      <c r="CH106" s="582"/>
      <c r="CI106" s="582"/>
      <c r="CJ106" s="582"/>
      <c r="CK106" s="582"/>
      <c r="CL106" s="582"/>
      <c r="CM106" s="582"/>
      <c r="CN106" s="582"/>
    </row>
    <row r="107" spans="1:92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CG107" s="582"/>
      <c r="CH107" s="582"/>
      <c r="CI107" s="582"/>
      <c r="CJ107" s="582"/>
      <c r="CK107" s="582"/>
      <c r="CL107" s="582"/>
      <c r="CM107" s="582"/>
      <c r="CN107" s="582"/>
    </row>
    <row r="108" spans="1:92" ht="14.25" customHeight="1" x14ac:dyDescent="0.2">
      <c r="A108" s="1408" t="s">
        <v>3</v>
      </c>
      <c r="B108" s="1410"/>
      <c r="C108" s="1414" t="s">
        <v>33</v>
      </c>
      <c r="D108" s="1428"/>
      <c r="E108" s="1415"/>
      <c r="F108" s="1414" t="s">
        <v>67</v>
      </c>
      <c r="G108" s="1415"/>
      <c r="H108" s="1414" t="s">
        <v>68</v>
      </c>
      <c r="I108" s="1415"/>
      <c r="J108" s="1414" t="s">
        <v>69</v>
      </c>
      <c r="K108" s="1415"/>
      <c r="L108" s="1414" t="s">
        <v>70</v>
      </c>
      <c r="M108" s="1428"/>
      <c r="N108" s="1506" t="s">
        <v>230</v>
      </c>
      <c r="O108" s="1428"/>
      <c r="P108" s="1415"/>
      <c r="Q108" s="1496"/>
      <c r="R108" s="1497"/>
      <c r="S108" s="1498"/>
      <c r="T108" s="1498"/>
      <c r="U108" s="1498"/>
      <c r="V108" s="1498"/>
      <c r="W108" s="1498"/>
      <c r="X108" s="1498"/>
      <c r="Y108" s="1498"/>
      <c r="Z108" s="1498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CG108" s="582"/>
      <c r="CH108" s="582"/>
      <c r="CI108" s="582"/>
      <c r="CJ108" s="582"/>
      <c r="CK108" s="582"/>
      <c r="CL108" s="582"/>
      <c r="CM108" s="582"/>
      <c r="CN108" s="582"/>
    </row>
    <row r="109" spans="1:92" ht="21" x14ac:dyDescent="0.2">
      <c r="A109" s="1411"/>
      <c r="B109" s="1413"/>
      <c r="C109" s="731" t="s">
        <v>149</v>
      </c>
      <c r="D109" s="731" t="s">
        <v>30</v>
      </c>
      <c r="E109" s="731" t="s">
        <v>48</v>
      </c>
      <c r="F109" s="731" t="s">
        <v>30</v>
      </c>
      <c r="G109" s="731" t="s">
        <v>48</v>
      </c>
      <c r="H109" s="731" t="s">
        <v>30</v>
      </c>
      <c r="I109" s="731" t="s">
        <v>48</v>
      </c>
      <c r="J109" s="731" t="s">
        <v>30</v>
      </c>
      <c r="K109" s="731" t="s">
        <v>48</v>
      </c>
      <c r="L109" s="731" t="s">
        <v>30</v>
      </c>
      <c r="M109" s="760" t="s">
        <v>48</v>
      </c>
      <c r="N109" s="761" t="s">
        <v>231</v>
      </c>
      <c r="O109" s="674" t="s">
        <v>232</v>
      </c>
      <c r="P109" s="733" t="s">
        <v>233</v>
      </c>
      <c r="Q109" s="762"/>
      <c r="R109" s="763"/>
      <c r="S109" s="763"/>
      <c r="T109" s="763"/>
      <c r="U109" s="763"/>
      <c r="V109" s="763"/>
      <c r="W109" s="763"/>
      <c r="X109" s="763"/>
      <c r="Y109" s="763"/>
      <c r="Z109" s="763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CG109" s="582"/>
      <c r="CH109" s="582"/>
      <c r="CI109" s="582"/>
      <c r="CJ109" s="582"/>
      <c r="CK109" s="582"/>
      <c r="CL109" s="582"/>
      <c r="CM109" s="582"/>
      <c r="CN109" s="582"/>
    </row>
    <row r="110" spans="1:92" x14ac:dyDescent="0.2">
      <c r="A110" s="1499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CG110" s="582"/>
      <c r="CH110" s="582"/>
      <c r="CI110" s="582"/>
      <c r="CJ110" s="582"/>
      <c r="CK110" s="582"/>
      <c r="CL110" s="582"/>
      <c r="CM110" s="582"/>
      <c r="CN110" s="582"/>
    </row>
    <row r="111" spans="1:92" x14ac:dyDescent="0.2">
      <c r="A111" s="1500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CG111" s="582"/>
      <c r="CH111" s="582"/>
      <c r="CI111" s="582"/>
      <c r="CJ111" s="582"/>
      <c r="CK111" s="582"/>
      <c r="CL111" s="582"/>
      <c r="CM111" s="582"/>
      <c r="CN111" s="582"/>
    </row>
    <row r="112" spans="1:92" x14ac:dyDescent="0.2">
      <c r="A112" s="1501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CG112" s="582"/>
      <c r="CH112" s="582"/>
      <c r="CI112" s="582"/>
      <c r="CJ112" s="582"/>
      <c r="CK112" s="582"/>
      <c r="CL112" s="582"/>
      <c r="CM112" s="582"/>
      <c r="CN112" s="582"/>
    </row>
    <row r="113" spans="1:5464" x14ac:dyDescent="0.2">
      <c r="A113" s="1590" t="s">
        <v>91</v>
      </c>
      <c r="B113" s="1590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CG113" s="582">
        <v>0</v>
      </c>
      <c r="CH113" s="582"/>
      <c r="CI113" s="582"/>
      <c r="CJ113" s="582"/>
      <c r="CK113" s="582"/>
      <c r="CL113" s="582"/>
      <c r="CM113" s="582"/>
      <c r="CN113" s="582"/>
    </row>
    <row r="114" spans="1:5464" x14ac:dyDescent="0.2">
      <c r="A114" s="1502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CG114" s="582"/>
      <c r="CH114" s="582"/>
      <c r="CI114" s="582"/>
      <c r="CJ114" s="582"/>
      <c r="CK114" s="582"/>
      <c r="CL114" s="582"/>
      <c r="CM114" s="582"/>
      <c r="CN114" s="582"/>
    </row>
    <row r="115" spans="1:5464" x14ac:dyDescent="0.2">
      <c r="A115" s="1503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CG115" s="582"/>
      <c r="CH115" s="582"/>
      <c r="CI115" s="582"/>
      <c r="CJ115" s="582"/>
      <c r="CK115" s="582"/>
      <c r="CL115" s="582"/>
      <c r="CM115" s="582"/>
      <c r="CN115" s="582"/>
    </row>
    <row r="116" spans="1:5464" x14ac:dyDescent="0.2">
      <c r="A116" s="1503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CG116" s="582"/>
      <c r="CH116" s="582"/>
      <c r="CI116" s="582"/>
      <c r="CJ116" s="582"/>
      <c r="CK116" s="582"/>
      <c r="CL116" s="582"/>
      <c r="CM116" s="582"/>
      <c r="CN116" s="582"/>
    </row>
    <row r="117" spans="1:5464" x14ac:dyDescent="0.2">
      <c r="A117" s="1504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CG117" s="582"/>
      <c r="CH117" s="582"/>
      <c r="CI117" s="582"/>
      <c r="CJ117" s="582"/>
      <c r="CK117" s="582"/>
      <c r="CL117" s="582"/>
      <c r="CM117" s="582"/>
      <c r="CN117" s="582"/>
    </row>
    <row r="118" spans="1:5464" x14ac:dyDescent="0.2">
      <c r="A118" s="1590" t="s">
        <v>91</v>
      </c>
      <c r="B118" s="1590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CG118" s="582">
        <v>0</v>
      </c>
      <c r="CH118" s="582"/>
      <c r="CI118" s="582"/>
      <c r="CJ118" s="582"/>
      <c r="CK118" s="582"/>
      <c r="CL118" s="582"/>
      <c r="CM118" s="582"/>
      <c r="CN118" s="582"/>
    </row>
    <row r="119" spans="1:5464" x14ac:dyDescent="0.2">
      <c r="A119" s="1505" t="s">
        <v>96</v>
      </c>
      <c r="B119" s="1505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CG119" s="582"/>
      <c r="CH119" s="582"/>
      <c r="CI119" s="582"/>
      <c r="CJ119" s="582"/>
      <c r="CK119" s="582"/>
      <c r="CL119" s="582"/>
      <c r="CM119" s="582"/>
      <c r="CN119" s="582"/>
    </row>
    <row r="120" spans="1:5464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CG120" s="582"/>
      <c r="CH120" s="582"/>
      <c r="CI120" s="582"/>
      <c r="CJ120" s="582"/>
      <c r="CK120" s="582"/>
      <c r="CL120" s="582"/>
      <c r="CM120" s="582"/>
      <c r="CN120" s="582"/>
    </row>
    <row r="121" spans="1:5464" ht="14.25" customHeight="1" x14ac:dyDescent="0.2">
      <c r="A121" s="1408" t="s">
        <v>3</v>
      </c>
      <c r="B121" s="1410"/>
      <c r="C121" s="1428" t="s">
        <v>33</v>
      </c>
      <c r="D121" s="1428"/>
      <c r="E121" s="1415"/>
      <c r="F121" s="1414" t="s">
        <v>66</v>
      </c>
      <c r="G121" s="1415"/>
      <c r="H121" s="1414" t="s">
        <v>67</v>
      </c>
      <c r="I121" s="1415"/>
      <c r="J121" s="1414" t="s">
        <v>68</v>
      </c>
      <c r="K121" s="1415"/>
      <c r="L121" s="1414" t="s">
        <v>69</v>
      </c>
      <c r="M121" s="1415"/>
      <c r="N121" s="1414" t="s">
        <v>70</v>
      </c>
      <c r="O121" s="1415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CG121" s="582"/>
      <c r="CH121" s="582"/>
      <c r="CI121" s="582"/>
      <c r="CJ121" s="582"/>
      <c r="CK121" s="582"/>
      <c r="CL121" s="582"/>
      <c r="CM121" s="582"/>
      <c r="CN121" s="582"/>
    </row>
    <row r="122" spans="1:5464" ht="19.5" customHeight="1" x14ac:dyDescent="0.2">
      <c r="A122" s="1411"/>
      <c r="B122" s="1413"/>
      <c r="C122" s="731" t="s">
        <v>149</v>
      </c>
      <c r="D122" s="731" t="s">
        <v>30</v>
      </c>
      <c r="E122" s="714" t="s">
        <v>48</v>
      </c>
      <c r="F122" s="584" t="s">
        <v>30</v>
      </c>
      <c r="G122" s="714" t="s">
        <v>48</v>
      </c>
      <c r="H122" s="584" t="s">
        <v>30</v>
      </c>
      <c r="I122" s="714" t="s">
        <v>48</v>
      </c>
      <c r="J122" s="584" t="s">
        <v>30</v>
      </c>
      <c r="K122" s="714" t="s">
        <v>48</v>
      </c>
      <c r="L122" s="584" t="s">
        <v>30</v>
      </c>
      <c r="M122" s="714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CG122" s="582"/>
      <c r="CH122" s="582"/>
      <c r="CI122" s="582"/>
      <c r="CJ122" s="582"/>
      <c r="CK122" s="582"/>
      <c r="CL122" s="582"/>
      <c r="CM122" s="582"/>
      <c r="CN122" s="582"/>
    </row>
    <row r="123" spans="1:5464" x14ac:dyDescent="0.2">
      <c r="A123" s="1514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CG123" s="582"/>
      <c r="CH123" s="582"/>
      <c r="CI123" s="582"/>
      <c r="CJ123" s="582"/>
      <c r="CK123" s="582"/>
      <c r="CL123" s="582"/>
      <c r="CM123" s="582"/>
      <c r="CN123" s="582"/>
    </row>
    <row r="124" spans="1:5464" x14ac:dyDescent="0.2">
      <c r="A124" s="1515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CG124" s="582"/>
      <c r="CH124" s="582"/>
      <c r="CI124" s="582"/>
      <c r="CJ124" s="582"/>
      <c r="CK124" s="582"/>
      <c r="CL124" s="582"/>
      <c r="CM124" s="582"/>
      <c r="CN124" s="582"/>
    </row>
    <row r="125" spans="1:5464" x14ac:dyDescent="0.2">
      <c r="A125" s="1515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CG125" s="582"/>
      <c r="CH125" s="582"/>
      <c r="CI125" s="582"/>
      <c r="CJ125" s="582"/>
      <c r="CK125" s="582"/>
      <c r="CL125" s="582"/>
      <c r="CM125" s="582"/>
      <c r="CN125" s="582"/>
    </row>
    <row r="126" spans="1:5464" s="823" customFormat="1" ht="15" thickBot="1" x14ac:dyDescent="0.25">
      <c r="A126" s="1516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517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x14ac:dyDescent="0.2">
      <c r="A128" s="1515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CG128" s="582"/>
      <c r="CH128" s="582"/>
      <c r="CI128" s="582"/>
      <c r="CJ128" s="582"/>
      <c r="CK128" s="582"/>
      <c r="CL128" s="582"/>
      <c r="CM128" s="582"/>
      <c r="CN128" s="582"/>
    </row>
    <row r="129" spans="1:92" x14ac:dyDescent="0.2">
      <c r="A129" s="1515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CG129" s="582"/>
      <c r="CH129" s="582"/>
      <c r="CI129" s="582"/>
      <c r="CJ129" s="582"/>
      <c r="CK129" s="582"/>
      <c r="CL129" s="582"/>
      <c r="CM129" s="582"/>
      <c r="CN129" s="582"/>
    </row>
    <row r="130" spans="1:92" x14ac:dyDescent="0.2">
      <c r="A130" s="1518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CG130" s="582"/>
      <c r="CH130" s="582"/>
      <c r="CI130" s="582"/>
      <c r="CJ130" s="582"/>
      <c r="CK130" s="582"/>
      <c r="CL130" s="582"/>
      <c r="CM130" s="582"/>
      <c r="CN130" s="582"/>
    </row>
    <row r="131" spans="1:92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CG131" s="582"/>
      <c r="CH131" s="582"/>
      <c r="CI131" s="582"/>
      <c r="CJ131" s="582"/>
      <c r="CK131" s="582"/>
      <c r="CL131" s="582"/>
      <c r="CM131" s="582"/>
      <c r="CN131" s="582"/>
    </row>
    <row r="132" spans="1:92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CG132" s="582"/>
      <c r="CH132" s="582"/>
      <c r="CI132" s="582"/>
      <c r="CJ132" s="582"/>
      <c r="CK132" s="582"/>
      <c r="CL132" s="582"/>
      <c r="CM132" s="582"/>
      <c r="CN132" s="582"/>
    </row>
    <row r="133" spans="1:92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CG133" s="582"/>
      <c r="CH133" s="582"/>
      <c r="CI133" s="582"/>
      <c r="CJ133" s="582"/>
      <c r="CK133" s="582"/>
      <c r="CL133" s="582"/>
      <c r="CM133" s="582"/>
      <c r="CN133" s="582"/>
    </row>
    <row r="134" spans="1:92" ht="14.25" customHeight="1" x14ac:dyDescent="0.2">
      <c r="A134" s="1421" t="s">
        <v>98</v>
      </c>
      <c r="B134" s="1421"/>
      <c r="C134" s="1421"/>
      <c r="D134" s="1421" t="s">
        <v>33</v>
      </c>
      <c r="E134" s="1421"/>
      <c r="F134" s="1421"/>
      <c r="G134" s="1421" t="s">
        <v>99</v>
      </c>
      <c r="H134" s="1421"/>
      <c r="I134" s="1421" t="s">
        <v>100</v>
      </c>
      <c r="J134" s="1421"/>
      <c r="K134" s="1421" t="s">
        <v>101</v>
      </c>
      <c r="L134" s="1421"/>
      <c r="M134" s="1421" t="s">
        <v>57</v>
      </c>
      <c r="N134" s="1421"/>
      <c r="O134" s="1422" t="s">
        <v>8</v>
      </c>
      <c r="P134" s="1424"/>
      <c r="Q134" s="1475" t="s">
        <v>59</v>
      </c>
      <c r="R134" s="1475"/>
      <c r="S134" s="1475" t="s">
        <v>60</v>
      </c>
      <c r="T134" s="1475"/>
      <c r="U134" s="1475" t="s">
        <v>61</v>
      </c>
      <c r="V134" s="1475"/>
      <c r="W134" s="1475" t="s">
        <v>62</v>
      </c>
      <c r="X134" s="1475"/>
      <c r="Y134" s="1475" t="s">
        <v>63</v>
      </c>
      <c r="Z134" s="1475"/>
      <c r="AA134" s="1475" t="s">
        <v>64</v>
      </c>
      <c r="AB134" s="1475"/>
      <c r="AC134" s="1475" t="s">
        <v>65</v>
      </c>
      <c r="AD134" s="1475"/>
      <c r="AE134" s="1475" t="s">
        <v>66</v>
      </c>
      <c r="AF134" s="1475"/>
      <c r="AG134" s="1475" t="s">
        <v>67</v>
      </c>
      <c r="AH134" s="1475"/>
      <c r="AI134" s="1475" t="s">
        <v>68</v>
      </c>
      <c r="AJ134" s="1475"/>
      <c r="AK134" s="1475" t="s">
        <v>69</v>
      </c>
      <c r="AL134" s="1475"/>
      <c r="AM134" s="1475" t="s">
        <v>70</v>
      </c>
      <c r="AN134" s="1414"/>
      <c r="AO134" s="1481" t="s">
        <v>249</v>
      </c>
      <c r="AP134" s="1462" t="s">
        <v>250</v>
      </c>
      <c r="AQ134" s="1483" t="s">
        <v>251</v>
      </c>
      <c r="AR134" s="1484"/>
      <c r="AS134" s="598"/>
      <c r="AT134" s="598"/>
      <c r="CG134" s="582"/>
      <c r="CH134" s="582"/>
      <c r="CI134" s="582"/>
      <c r="CJ134" s="582"/>
      <c r="CK134" s="582"/>
      <c r="CL134" s="582"/>
      <c r="CM134" s="582"/>
      <c r="CN134" s="582"/>
    </row>
    <row r="135" spans="1:92" ht="21" customHeight="1" x14ac:dyDescent="0.2">
      <c r="A135" s="1421"/>
      <c r="B135" s="1421"/>
      <c r="C135" s="1421"/>
      <c r="D135" s="910" t="s">
        <v>149</v>
      </c>
      <c r="E135" s="910" t="s">
        <v>30</v>
      </c>
      <c r="F135" s="910" t="s">
        <v>48</v>
      </c>
      <c r="G135" s="910" t="s">
        <v>30</v>
      </c>
      <c r="H135" s="910" t="s">
        <v>48</v>
      </c>
      <c r="I135" s="910" t="s">
        <v>30</v>
      </c>
      <c r="J135" s="910" t="s">
        <v>48</v>
      </c>
      <c r="K135" s="910" t="s">
        <v>30</v>
      </c>
      <c r="L135" s="910" t="s">
        <v>48</v>
      </c>
      <c r="M135" s="910" t="s">
        <v>30</v>
      </c>
      <c r="N135" s="910" t="s">
        <v>48</v>
      </c>
      <c r="O135" s="910" t="s">
        <v>30</v>
      </c>
      <c r="P135" s="910" t="s">
        <v>48</v>
      </c>
      <c r="Q135" s="910" t="s">
        <v>30</v>
      </c>
      <c r="R135" s="910" t="s">
        <v>48</v>
      </c>
      <c r="S135" s="910" t="s">
        <v>30</v>
      </c>
      <c r="T135" s="910" t="s">
        <v>48</v>
      </c>
      <c r="U135" s="910" t="s">
        <v>30</v>
      </c>
      <c r="V135" s="910" t="s">
        <v>48</v>
      </c>
      <c r="W135" s="910" t="s">
        <v>30</v>
      </c>
      <c r="X135" s="910" t="s">
        <v>48</v>
      </c>
      <c r="Y135" s="910" t="s">
        <v>30</v>
      </c>
      <c r="Z135" s="910" t="s">
        <v>48</v>
      </c>
      <c r="AA135" s="910" t="s">
        <v>30</v>
      </c>
      <c r="AB135" s="910" t="s">
        <v>48</v>
      </c>
      <c r="AC135" s="910" t="s">
        <v>30</v>
      </c>
      <c r="AD135" s="910" t="s">
        <v>48</v>
      </c>
      <c r="AE135" s="910" t="s">
        <v>30</v>
      </c>
      <c r="AF135" s="910" t="s">
        <v>48</v>
      </c>
      <c r="AG135" s="910" t="s">
        <v>30</v>
      </c>
      <c r="AH135" s="910" t="s">
        <v>48</v>
      </c>
      <c r="AI135" s="910" t="s">
        <v>30</v>
      </c>
      <c r="AJ135" s="910" t="s">
        <v>48</v>
      </c>
      <c r="AK135" s="910" t="s">
        <v>30</v>
      </c>
      <c r="AL135" s="910" t="s">
        <v>48</v>
      </c>
      <c r="AM135" s="910" t="s">
        <v>30</v>
      </c>
      <c r="AN135" s="849" t="s">
        <v>48</v>
      </c>
      <c r="AO135" s="1482"/>
      <c r="AP135" s="1463"/>
      <c r="AQ135" s="850" t="s">
        <v>30</v>
      </c>
      <c r="AR135" s="850" t="s">
        <v>48</v>
      </c>
      <c r="AS135" s="598"/>
      <c r="AT135" s="598"/>
      <c r="CG135" s="582"/>
      <c r="CH135" s="582"/>
      <c r="CI135" s="582"/>
      <c r="CJ135" s="582"/>
      <c r="CK135" s="582"/>
      <c r="CL135" s="582"/>
      <c r="CM135" s="582"/>
      <c r="CN135" s="582"/>
    </row>
    <row r="136" spans="1:92" x14ac:dyDescent="0.2">
      <c r="A136" s="851" t="s">
        <v>102</v>
      </c>
      <c r="B136" s="852"/>
      <c r="C136" s="853"/>
      <c r="D136" s="854">
        <f>SUM(E136+F136)</f>
        <v>34</v>
      </c>
      <c r="E136" s="854">
        <f>SUM(G136+I136+K136+M136+O136+Q136+S136+U136+W136+Y136+AA136+AC136+AE136+AG136+AI136+AK136+AM136)</f>
        <v>17</v>
      </c>
      <c r="F136" s="854">
        <f>SUM(H136+J136+L136+N136+P136+R136+T136+V136+X136+Z136+AB136+AD136+AF136+AH136+AJ136+AL136+AN136)</f>
        <v>17</v>
      </c>
      <c r="G136" s="689">
        <v>1</v>
      </c>
      <c r="H136" s="689">
        <v>1</v>
      </c>
      <c r="I136" s="689">
        <v>10</v>
      </c>
      <c r="J136" s="689">
        <v>1</v>
      </c>
      <c r="K136" s="689">
        <v>4</v>
      </c>
      <c r="L136" s="689">
        <v>4</v>
      </c>
      <c r="M136" s="689">
        <v>1</v>
      </c>
      <c r="N136" s="689">
        <v>1</v>
      </c>
      <c r="O136" s="689"/>
      <c r="P136" s="689"/>
      <c r="Q136" s="689"/>
      <c r="R136" s="689">
        <v>1</v>
      </c>
      <c r="S136" s="689">
        <v>1</v>
      </c>
      <c r="T136" s="689">
        <v>1</v>
      </c>
      <c r="U136" s="689"/>
      <c r="V136" s="689">
        <v>1</v>
      </c>
      <c r="W136" s="689"/>
      <c r="X136" s="689">
        <v>3</v>
      </c>
      <c r="Y136" s="689"/>
      <c r="Z136" s="689"/>
      <c r="AA136" s="689"/>
      <c r="AB136" s="689">
        <v>1</v>
      </c>
      <c r="AC136" s="689"/>
      <c r="AD136" s="689"/>
      <c r="AE136" s="689"/>
      <c r="AF136" s="689">
        <v>3</v>
      </c>
      <c r="AG136" s="689"/>
      <c r="AH136" s="689"/>
      <c r="AI136" s="689"/>
      <c r="AJ136" s="689"/>
      <c r="AK136" s="689"/>
      <c r="AL136" s="689"/>
      <c r="AM136" s="689"/>
      <c r="AN136" s="688"/>
      <c r="AO136" s="855"/>
      <c r="AP136" s="689"/>
      <c r="AQ136" s="689"/>
      <c r="AR136" s="689"/>
      <c r="AS136" s="744" t="s">
        <v>194</v>
      </c>
      <c r="AT136" s="598"/>
      <c r="AU136" s="598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</row>
    <row r="137" spans="1:92" x14ac:dyDescent="0.2">
      <c r="A137" s="1485" t="s">
        <v>103</v>
      </c>
      <c r="B137" s="1486"/>
      <c r="C137" s="1487"/>
      <c r="D137" s="1488"/>
      <c r="E137" s="1489"/>
      <c r="F137" s="1489"/>
      <c r="G137" s="1489"/>
      <c r="H137" s="1489"/>
      <c r="I137" s="1489"/>
      <c r="J137" s="1489"/>
      <c r="K137" s="1489"/>
      <c r="L137" s="1489"/>
      <c r="M137" s="1489"/>
      <c r="N137" s="1489"/>
      <c r="O137" s="1489"/>
      <c r="P137" s="1489"/>
      <c r="Q137" s="1489"/>
      <c r="R137" s="1489"/>
      <c r="S137" s="1489"/>
      <c r="T137" s="1489"/>
      <c r="U137" s="1489"/>
      <c r="V137" s="1489"/>
      <c r="W137" s="1489"/>
      <c r="X137" s="1489"/>
      <c r="Y137" s="1489"/>
      <c r="Z137" s="1489"/>
      <c r="AA137" s="1489"/>
      <c r="AB137" s="1489"/>
      <c r="AC137" s="1489"/>
      <c r="AD137" s="1489"/>
      <c r="AE137" s="1489"/>
      <c r="AF137" s="1489"/>
      <c r="AG137" s="1489"/>
      <c r="AH137" s="1489"/>
      <c r="AI137" s="1489"/>
      <c r="AJ137" s="1489"/>
      <c r="AK137" s="1489"/>
      <c r="AL137" s="1489"/>
      <c r="AM137" s="1489"/>
      <c r="AN137" s="1489"/>
      <c r="AO137" s="1489"/>
      <c r="AP137" s="1489"/>
      <c r="AQ137" s="1489"/>
      <c r="AR137" s="1490"/>
      <c r="AS137" s="744"/>
      <c r="AT137" s="598"/>
      <c r="AU137" s="598"/>
      <c r="CG137" s="582"/>
      <c r="CH137" s="582"/>
      <c r="CI137" s="582"/>
      <c r="CJ137" s="582"/>
      <c r="CK137" s="582"/>
      <c r="CL137" s="582"/>
      <c r="CM137" s="582"/>
      <c r="CN137" s="582"/>
    </row>
    <row r="138" spans="1:92" x14ac:dyDescent="0.2">
      <c r="A138" s="1454" t="s">
        <v>181</v>
      </c>
      <c r="B138" s="1519" t="s">
        <v>104</v>
      </c>
      <c r="C138" s="1461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</row>
    <row r="139" spans="1:92" x14ac:dyDescent="0.2">
      <c r="A139" s="1445"/>
      <c r="B139" s="1520" t="s">
        <v>252</v>
      </c>
      <c r="C139" s="1521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</row>
    <row r="140" spans="1:92" x14ac:dyDescent="0.2">
      <c r="A140" s="1450" t="s">
        <v>105</v>
      </c>
      <c r="B140" s="1450"/>
      <c r="C140" s="1451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</row>
    <row r="141" spans="1:92" x14ac:dyDescent="0.2">
      <c r="A141" s="1470" t="s">
        <v>182</v>
      </c>
      <c r="B141" s="1471"/>
      <c r="C141" s="1472"/>
      <c r="D141" s="633">
        <f t="shared" si="21"/>
        <v>34</v>
      </c>
      <c r="E141" s="633">
        <f t="shared" si="22"/>
        <v>17</v>
      </c>
      <c r="F141" s="633">
        <f t="shared" si="22"/>
        <v>17</v>
      </c>
      <c r="G141" s="613">
        <v>1</v>
      </c>
      <c r="H141" s="613">
        <v>1</v>
      </c>
      <c r="I141" s="613">
        <v>10</v>
      </c>
      <c r="J141" s="613">
        <v>1</v>
      </c>
      <c r="K141" s="613">
        <v>4</v>
      </c>
      <c r="L141" s="613">
        <v>4</v>
      </c>
      <c r="M141" s="613">
        <v>1</v>
      </c>
      <c r="N141" s="613">
        <v>1</v>
      </c>
      <c r="O141" s="613"/>
      <c r="P141" s="613"/>
      <c r="Q141" s="613"/>
      <c r="R141" s="613">
        <v>1</v>
      </c>
      <c r="S141" s="613">
        <v>1</v>
      </c>
      <c r="T141" s="613">
        <v>1</v>
      </c>
      <c r="U141" s="613"/>
      <c r="V141" s="613">
        <v>1</v>
      </c>
      <c r="W141" s="613"/>
      <c r="X141" s="613">
        <v>3</v>
      </c>
      <c r="Y141" s="613"/>
      <c r="Z141" s="613"/>
      <c r="AA141" s="613"/>
      <c r="AB141" s="613">
        <v>1</v>
      </c>
      <c r="AC141" s="613"/>
      <c r="AD141" s="613"/>
      <c r="AE141" s="613"/>
      <c r="AF141" s="613">
        <v>3</v>
      </c>
      <c r="AG141" s="613"/>
      <c r="AH141" s="613"/>
      <c r="AI141" s="613"/>
      <c r="AJ141" s="613"/>
      <c r="AK141" s="613"/>
      <c r="AL141" s="613"/>
      <c r="AM141" s="613"/>
      <c r="AN141" s="861"/>
      <c r="AO141" s="855"/>
      <c r="AP141" s="613"/>
      <c r="AQ141" s="743"/>
      <c r="AR141" s="613"/>
      <c r="AS141" s="744" t="s">
        <v>194</v>
      </c>
      <c r="AT141" s="598"/>
      <c r="AU141" s="598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</row>
    <row r="142" spans="1:92" ht="14.25" customHeight="1" x14ac:dyDescent="0.2">
      <c r="A142" s="1491" t="s">
        <v>106</v>
      </c>
      <c r="B142" s="1522" t="s">
        <v>107</v>
      </c>
      <c r="C142" s="1523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</row>
    <row r="143" spans="1:92" x14ac:dyDescent="0.2">
      <c r="A143" s="1492"/>
      <c r="B143" s="1524" t="s">
        <v>108</v>
      </c>
      <c r="C143" s="1449"/>
      <c r="D143" s="864">
        <f t="shared" si="21"/>
        <v>0</v>
      </c>
      <c r="E143" s="864">
        <f t="shared" si="22"/>
        <v>0</v>
      </c>
      <c r="F143" s="864">
        <f t="shared" si="22"/>
        <v>0</v>
      </c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</row>
    <row r="144" spans="1:92" x14ac:dyDescent="0.2">
      <c r="A144" s="1492"/>
      <c r="B144" s="1524" t="s">
        <v>109</v>
      </c>
      <c r="C144" s="1449"/>
      <c r="D144" s="864">
        <f t="shared" si="21"/>
        <v>2</v>
      </c>
      <c r="E144" s="860">
        <f t="shared" si="22"/>
        <v>0</v>
      </c>
      <c r="F144" s="864">
        <f t="shared" si="22"/>
        <v>2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>
        <v>1</v>
      </c>
      <c r="W144" s="617"/>
      <c r="X144" s="617">
        <v>1</v>
      </c>
      <c r="Y144" s="617"/>
      <c r="Z144" s="617"/>
      <c r="AA144" s="617"/>
      <c r="AB144" s="617"/>
      <c r="AC144" s="617"/>
      <c r="AD144" s="617"/>
      <c r="AE144" s="617"/>
      <c r="AF144" s="617"/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</row>
    <row r="145" spans="1:92" ht="15" customHeight="1" x14ac:dyDescent="0.2">
      <c r="A145" s="1492"/>
      <c r="B145" s="1525" t="s">
        <v>110</v>
      </c>
      <c r="C145" s="1444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</row>
    <row r="146" spans="1:92" x14ac:dyDescent="0.2">
      <c r="A146" s="1492"/>
      <c r="B146" s="1524" t="s">
        <v>111</v>
      </c>
      <c r="C146" s="1449"/>
      <c r="D146" s="864">
        <f t="shared" ref="D146:D166" si="23">SUM(E146+F146)</f>
        <v>1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1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>
        <v>1</v>
      </c>
      <c r="S146" s="617"/>
      <c r="T146" s="617"/>
      <c r="U146" s="617"/>
      <c r="V146" s="617"/>
      <c r="W146" s="617"/>
      <c r="X146" s="617"/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/>
      <c r="AR146" s="617"/>
      <c r="AS146" s="744" t="s">
        <v>194</v>
      </c>
      <c r="AT146" s="598"/>
      <c r="AU146" s="598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</row>
    <row r="147" spans="1:92" x14ac:dyDescent="0.2">
      <c r="A147" s="1492"/>
      <c r="B147" s="1526" t="s">
        <v>112</v>
      </c>
      <c r="C147" s="1527"/>
      <c r="D147" s="864">
        <f t="shared" si="23"/>
        <v>1</v>
      </c>
      <c r="E147" s="864">
        <f t="shared" si="24"/>
        <v>0</v>
      </c>
      <c r="F147" s="864">
        <f t="shared" si="24"/>
        <v>1</v>
      </c>
      <c r="G147" s="617"/>
      <c r="H147" s="617"/>
      <c r="I147" s="617"/>
      <c r="J147" s="617"/>
      <c r="K147" s="617"/>
      <c r="L147" s="617"/>
      <c r="M147" s="617"/>
      <c r="N147" s="617">
        <v>1</v>
      </c>
      <c r="O147" s="617"/>
      <c r="P147" s="617"/>
      <c r="Q147" s="617"/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/>
      <c r="AC147" s="617"/>
      <c r="AD147" s="617"/>
      <c r="AE147" s="617"/>
      <c r="AF147" s="617"/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/>
      <c r="AR147" s="689"/>
      <c r="AS147" s="744" t="s">
        <v>194</v>
      </c>
      <c r="AT147" s="598"/>
      <c r="AU147" s="598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</row>
    <row r="148" spans="1:92" x14ac:dyDescent="0.2">
      <c r="A148" s="1492"/>
      <c r="B148" s="1528" t="s">
        <v>113</v>
      </c>
      <c r="C148" s="1529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</row>
    <row r="149" spans="1:92" x14ac:dyDescent="0.2">
      <c r="A149" s="1493"/>
      <c r="B149" s="1494" t="s">
        <v>114</v>
      </c>
      <c r="C149" s="1495"/>
      <c r="D149" s="860">
        <f t="shared" si="23"/>
        <v>2</v>
      </c>
      <c r="E149" s="860">
        <f t="shared" si="24"/>
        <v>2</v>
      </c>
      <c r="F149" s="860">
        <f t="shared" si="24"/>
        <v>0</v>
      </c>
      <c r="G149" s="654"/>
      <c r="H149" s="654"/>
      <c r="I149" s="654"/>
      <c r="J149" s="654"/>
      <c r="K149" s="654">
        <v>1</v>
      </c>
      <c r="L149" s="654"/>
      <c r="M149" s="654">
        <v>1</v>
      </c>
      <c r="N149" s="654"/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/>
      <c r="AR149" s="618"/>
      <c r="AS149" s="744" t="s">
        <v>194</v>
      </c>
      <c r="AT149" s="598"/>
      <c r="AU149" s="598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</row>
    <row r="150" spans="1:92" ht="17.25" customHeight="1" x14ac:dyDescent="0.2">
      <c r="A150" s="1491" t="s">
        <v>115</v>
      </c>
      <c r="B150" s="1530" t="s">
        <v>116</v>
      </c>
      <c r="C150" s="1455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</row>
    <row r="151" spans="1:92" ht="24" customHeight="1" x14ac:dyDescent="0.2">
      <c r="A151" s="1492"/>
      <c r="B151" s="1524" t="s">
        <v>117</v>
      </c>
      <c r="C151" s="1449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</row>
    <row r="152" spans="1:92" ht="15" customHeight="1" x14ac:dyDescent="0.2">
      <c r="A152" s="1493"/>
      <c r="B152" s="1520" t="s">
        <v>118</v>
      </c>
      <c r="C152" s="1521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</row>
    <row r="153" spans="1:92" x14ac:dyDescent="0.2">
      <c r="A153" s="1491" t="s">
        <v>119</v>
      </c>
      <c r="B153" s="1519" t="s">
        <v>120</v>
      </c>
      <c r="C153" s="1461"/>
      <c r="D153" s="856">
        <f t="shared" si="23"/>
        <v>7</v>
      </c>
      <c r="E153" s="856">
        <f t="shared" ref="E153:F156" si="25">SUM(G153+I153+K153+M153+O153)</f>
        <v>7</v>
      </c>
      <c r="F153" s="856">
        <f t="shared" si="25"/>
        <v>0</v>
      </c>
      <c r="G153" s="640"/>
      <c r="H153" s="640"/>
      <c r="I153" s="640">
        <v>5</v>
      </c>
      <c r="J153" s="640"/>
      <c r="K153" s="640">
        <v>2</v>
      </c>
      <c r="L153" s="640"/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/>
      <c r="AR153" s="867"/>
      <c r="AS153" s="744" t="s">
        <v>194</v>
      </c>
      <c r="AT153" s="598"/>
      <c r="AU153" s="598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</row>
    <row r="154" spans="1:92" ht="17.25" customHeight="1" x14ac:dyDescent="0.2">
      <c r="A154" s="1492"/>
      <c r="B154" s="1524" t="s">
        <v>121</v>
      </c>
      <c r="C154" s="1449"/>
      <c r="D154" s="864">
        <f t="shared" si="23"/>
        <v>0</v>
      </c>
      <c r="E154" s="864">
        <f t="shared" si="25"/>
        <v>0</v>
      </c>
      <c r="F154" s="864">
        <f t="shared" si="25"/>
        <v>0</v>
      </c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</row>
    <row r="155" spans="1:92" ht="19.5" customHeight="1" x14ac:dyDescent="0.2">
      <c r="A155" s="1492"/>
      <c r="B155" s="1524" t="s">
        <v>122</v>
      </c>
      <c r="C155" s="1449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</row>
    <row r="156" spans="1:92" ht="32.25" customHeight="1" x14ac:dyDescent="0.2">
      <c r="A156" s="1493"/>
      <c r="B156" s="1591" t="s">
        <v>123</v>
      </c>
      <c r="C156" s="1451"/>
      <c r="D156" s="860">
        <f t="shared" si="23"/>
        <v>9</v>
      </c>
      <c r="E156" s="860">
        <f t="shared" si="25"/>
        <v>4</v>
      </c>
      <c r="F156" s="860">
        <f t="shared" si="25"/>
        <v>5</v>
      </c>
      <c r="G156" s="654"/>
      <c r="H156" s="654">
        <v>1</v>
      </c>
      <c r="I156" s="654">
        <v>3</v>
      </c>
      <c r="J156" s="654">
        <v>1</v>
      </c>
      <c r="K156" s="654">
        <v>1</v>
      </c>
      <c r="L156" s="654">
        <v>3</v>
      </c>
      <c r="M156" s="654"/>
      <c r="N156" s="654"/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/>
      <c r="AR156" s="618"/>
      <c r="AS156" s="744" t="s">
        <v>194</v>
      </c>
      <c r="AT156" s="598"/>
      <c r="AU156" s="598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</row>
    <row r="157" spans="1:92" x14ac:dyDescent="0.2">
      <c r="A157" s="1452" t="s">
        <v>124</v>
      </c>
      <c r="B157" s="1452"/>
      <c r="C157" s="1453"/>
      <c r="D157" s="877">
        <f t="shared" si="23"/>
        <v>5</v>
      </c>
      <c r="E157" s="877">
        <f t="shared" ref="E157:E166" si="26">SUM(G157+I157+K157+M157+O157+Q157+S157+U157+W157+Y157+AA157+AC157+AE157+AG157+AI157+AK157+AM157)</f>
        <v>1</v>
      </c>
      <c r="F157" s="877">
        <f t="shared" ref="F157:F166" si="27">SUM(H157+J157+L157+N157+P157+R157+T157+V157+X157+Z157+AB157+AD157+AF157+AH157+AJ157+AL157+AN157)</f>
        <v>4</v>
      </c>
      <c r="G157" s="867"/>
      <c r="H157" s="867"/>
      <c r="I157" s="867"/>
      <c r="J157" s="867"/>
      <c r="K157" s="867"/>
      <c r="L157" s="867"/>
      <c r="M157" s="867"/>
      <c r="N157" s="867"/>
      <c r="O157" s="867"/>
      <c r="P157" s="867"/>
      <c r="Q157" s="867"/>
      <c r="R157" s="867"/>
      <c r="S157" s="867">
        <v>1</v>
      </c>
      <c r="T157" s="867">
        <v>1</v>
      </c>
      <c r="U157" s="867"/>
      <c r="V157" s="867"/>
      <c r="W157" s="867"/>
      <c r="X157" s="867">
        <v>2</v>
      </c>
      <c r="Y157" s="867"/>
      <c r="Z157" s="867"/>
      <c r="AA157" s="867"/>
      <c r="AB157" s="867"/>
      <c r="AC157" s="867"/>
      <c r="AD157" s="867"/>
      <c r="AE157" s="867"/>
      <c r="AF157" s="867">
        <v>1</v>
      </c>
      <c r="AG157" s="867"/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/>
      <c r="AR157" s="640"/>
      <c r="AS157" s="744" t="s">
        <v>194</v>
      </c>
      <c r="AT157" s="598"/>
      <c r="AU157" s="598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</row>
    <row r="158" spans="1:92" ht="15" customHeight="1" x14ac:dyDescent="0.2">
      <c r="A158" s="1491" t="s">
        <v>253</v>
      </c>
      <c r="B158" s="1530" t="s">
        <v>254</v>
      </c>
      <c r="C158" s="1455"/>
      <c r="D158" s="856">
        <f t="shared" si="23"/>
        <v>1</v>
      </c>
      <c r="E158" s="856">
        <f t="shared" si="26"/>
        <v>0</v>
      </c>
      <c r="F158" s="856">
        <f t="shared" si="27"/>
        <v>1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>
        <v>1</v>
      </c>
      <c r="AG158" s="640"/>
      <c r="AH158" s="640"/>
      <c r="AI158" s="640"/>
      <c r="AJ158" s="640"/>
      <c r="AK158" s="640"/>
      <c r="AL158" s="640"/>
      <c r="AM158" s="640"/>
      <c r="AN158" s="681"/>
      <c r="AO158" s="880"/>
      <c r="AP158" s="870"/>
      <c r="AQ158" s="640"/>
      <c r="AR158" s="867"/>
      <c r="AS158" s="744" t="s">
        <v>194</v>
      </c>
      <c r="AT158" s="598"/>
      <c r="AU158" s="598"/>
      <c r="CG158" s="582"/>
      <c r="CH158" s="582"/>
      <c r="CI158" s="582">
        <v>0</v>
      </c>
      <c r="CJ158" s="582"/>
      <c r="CK158" s="582"/>
      <c r="CL158" s="582"/>
      <c r="CM158" s="582"/>
      <c r="CN158" s="582"/>
    </row>
    <row r="159" spans="1:92" ht="15" customHeight="1" x14ac:dyDescent="0.2">
      <c r="A159" s="1492"/>
      <c r="B159" s="1525" t="s">
        <v>255</v>
      </c>
      <c r="C159" s="1444"/>
      <c r="D159" s="864">
        <f t="shared" si="23"/>
        <v>0</v>
      </c>
      <c r="E159" s="864">
        <f t="shared" si="26"/>
        <v>0</v>
      </c>
      <c r="F159" s="864">
        <f t="shared" si="27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CG159" s="582"/>
      <c r="CH159" s="582"/>
      <c r="CI159" s="582">
        <v>0</v>
      </c>
      <c r="CJ159" s="582"/>
      <c r="CK159" s="582"/>
      <c r="CL159" s="582"/>
      <c r="CM159" s="582"/>
      <c r="CN159" s="582"/>
    </row>
    <row r="160" spans="1:92" ht="15" customHeight="1" x14ac:dyDescent="0.2">
      <c r="A160" s="1493"/>
      <c r="B160" s="1596" t="s">
        <v>256</v>
      </c>
      <c r="C160" s="1447"/>
      <c r="D160" s="868">
        <f t="shared" si="23"/>
        <v>0</v>
      </c>
      <c r="E160" s="868">
        <f t="shared" si="26"/>
        <v>0</v>
      </c>
      <c r="F160" s="868">
        <f t="shared" si="27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CG160" s="582"/>
      <c r="CH160" s="582"/>
      <c r="CI160" s="582">
        <v>0</v>
      </c>
      <c r="CJ160" s="582"/>
      <c r="CK160" s="582"/>
      <c r="CL160" s="582"/>
      <c r="CM160" s="582"/>
      <c r="CN160" s="582"/>
    </row>
    <row r="161" spans="1:92" x14ac:dyDescent="0.2">
      <c r="A161" s="1508" t="s">
        <v>125</v>
      </c>
      <c r="B161" s="1509"/>
      <c r="C161" s="1510"/>
      <c r="D161" s="863">
        <f t="shared" si="23"/>
        <v>1</v>
      </c>
      <c r="E161" s="863">
        <f t="shared" si="26"/>
        <v>0</v>
      </c>
      <c r="F161" s="863">
        <f t="shared" si="27"/>
        <v>1</v>
      </c>
      <c r="G161" s="616"/>
      <c r="H161" s="616"/>
      <c r="I161" s="616"/>
      <c r="J161" s="616"/>
      <c r="K161" s="616"/>
      <c r="L161" s="616"/>
      <c r="M161" s="616"/>
      <c r="N161" s="616"/>
      <c r="O161" s="616"/>
      <c r="P161" s="616"/>
      <c r="Q161" s="616"/>
      <c r="R161" s="616"/>
      <c r="S161" s="616"/>
      <c r="T161" s="616"/>
      <c r="U161" s="616"/>
      <c r="V161" s="616"/>
      <c r="W161" s="616"/>
      <c r="X161" s="616"/>
      <c r="Y161" s="616"/>
      <c r="Z161" s="616"/>
      <c r="AA161" s="616"/>
      <c r="AB161" s="616">
        <v>1</v>
      </c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/>
      <c r="AR161" s="616"/>
      <c r="AS161" s="744" t="s">
        <v>194</v>
      </c>
      <c r="AT161" s="598"/>
      <c r="AU161" s="598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</row>
    <row r="162" spans="1:92" x14ac:dyDescent="0.2">
      <c r="A162" s="1511" t="s">
        <v>126</v>
      </c>
      <c r="B162" s="1512"/>
      <c r="C162" s="1513"/>
      <c r="D162" s="864">
        <f t="shared" si="23"/>
        <v>1</v>
      </c>
      <c r="E162" s="864">
        <f t="shared" si="26"/>
        <v>0</v>
      </c>
      <c r="F162" s="864">
        <f t="shared" si="27"/>
        <v>1</v>
      </c>
      <c r="G162" s="617"/>
      <c r="H162" s="617"/>
      <c r="I162" s="617"/>
      <c r="J162" s="617"/>
      <c r="K162" s="617"/>
      <c r="L162" s="617">
        <v>1</v>
      </c>
      <c r="M162" s="617"/>
      <c r="N162" s="617"/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</row>
    <row r="163" spans="1:92" x14ac:dyDescent="0.2">
      <c r="A163" s="1511" t="s">
        <v>127</v>
      </c>
      <c r="B163" s="1512"/>
      <c r="C163" s="1513"/>
      <c r="D163" s="864">
        <f t="shared" si="23"/>
        <v>2</v>
      </c>
      <c r="E163" s="864">
        <f t="shared" si="26"/>
        <v>2</v>
      </c>
      <c r="F163" s="864">
        <f t="shared" si="27"/>
        <v>0</v>
      </c>
      <c r="G163" s="617">
        <v>1</v>
      </c>
      <c r="H163" s="617"/>
      <c r="I163" s="617">
        <v>1</v>
      </c>
      <c r="J163" s="617"/>
      <c r="K163" s="617"/>
      <c r="L163" s="617"/>
      <c r="M163" s="617"/>
      <c r="N163" s="617"/>
      <c r="O163" s="617"/>
      <c r="P163" s="617"/>
      <c r="Q163" s="617"/>
      <c r="R163" s="617"/>
      <c r="S163" s="617"/>
      <c r="T163" s="617"/>
      <c r="U163" s="617"/>
      <c r="V163" s="617"/>
      <c r="W163" s="617"/>
      <c r="X163" s="617"/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/>
      <c r="AR163" s="654"/>
      <c r="AS163" s="744" t="s">
        <v>194</v>
      </c>
      <c r="AT163" s="598"/>
      <c r="AU163" s="598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</row>
    <row r="164" spans="1:92" x14ac:dyDescent="0.2">
      <c r="A164" s="1511" t="s">
        <v>128</v>
      </c>
      <c r="B164" s="1512"/>
      <c r="C164" s="1513"/>
      <c r="D164" s="864">
        <f t="shared" si="23"/>
        <v>1</v>
      </c>
      <c r="E164" s="864">
        <f t="shared" si="26"/>
        <v>0</v>
      </c>
      <c r="F164" s="864">
        <f t="shared" si="27"/>
        <v>1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/>
      <c r="Q164" s="617"/>
      <c r="R164" s="617"/>
      <c r="S164" s="617"/>
      <c r="T164" s="617"/>
      <c r="U164" s="617"/>
      <c r="V164" s="617"/>
      <c r="W164" s="617"/>
      <c r="X164" s="617"/>
      <c r="Y164" s="617"/>
      <c r="Z164" s="617"/>
      <c r="AA164" s="617"/>
      <c r="AB164" s="617"/>
      <c r="AC164" s="617"/>
      <c r="AD164" s="617"/>
      <c r="AE164" s="617"/>
      <c r="AF164" s="617">
        <v>1</v>
      </c>
      <c r="AG164" s="617"/>
      <c r="AH164" s="617"/>
      <c r="AI164" s="617"/>
      <c r="AJ164" s="617"/>
      <c r="AK164" s="617"/>
      <c r="AL164" s="617"/>
      <c r="AM164" s="617"/>
      <c r="AN164" s="684"/>
      <c r="AO164" s="770"/>
      <c r="AP164" s="617"/>
      <c r="AQ164" s="617"/>
      <c r="AR164" s="654"/>
      <c r="AS164" s="744" t="s">
        <v>194</v>
      </c>
      <c r="AT164" s="598"/>
      <c r="AU164" s="598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</row>
    <row r="165" spans="1:92" x14ac:dyDescent="0.2">
      <c r="A165" s="1592" t="s">
        <v>129</v>
      </c>
      <c r="B165" s="1593"/>
      <c r="C165" s="1594"/>
      <c r="D165" s="860">
        <f t="shared" si="23"/>
        <v>1</v>
      </c>
      <c r="E165" s="860">
        <f t="shared" si="26"/>
        <v>1</v>
      </c>
      <c r="F165" s="860">
        <f t="shared" si="27"/>
        <v>0</v>
      </c>
      <c r="G165" s="654"/>
      <c r="H165" s="654"/>
      <c r="I165" s="654">
        <v>1</v>
      </c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/>
      <c r="AR165" s="654"/>
      <c r="AS165" s="744" t="s">
        <v>194</v>
      </c>
      <c r="AT165" s="598"/>
      <c r="AU165" s="598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</row>
    <row r="166" spans="1:92" x14ac:dyDescent="0.2">
      <c r="A166" s="1445" t="s">
        <v>183</v>
      </c>
      <c r="B166" s="1446"/>
      <c r="C166" s="1447"/>
      <c r="D166" s="881">
        <f t="shared" si="23"/>
        <v>0</v>
      </c>
      <c r="E166" s="881">
        <f t="shared" si="26"/>
        <v>0</v>
      </c>
      <c r="F166" s="881">
        <f t="shared" si="27"/>
        <v>0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CG166" s="582"/>
      <c r="CH166" s="582"/>
      <c r="CI166" s="582">
        <v>0</v>
      </c>
      <c r="CJ166" s="582"/>
      <c r="CK166" s="582"/>
      <c r="CL166" s="582"/>
      <c r="CM166" s="582"/>
      <c r="CN166" s="582"/>
    </row>
    <row r="167" spans="1:92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CG167" s="582"/>
      <c r="CH167" s="582"/>
      <c r="CI167" s="582"/>
      <c r="CJ167" s="582"/>
      <c r="CK167" s="582"/>
      <c r="CL167" s="582"/>
      <c r="CM167" s="582"/>
      <c r="CN167" s="582"/>
    </row>
    <row r="168" spans="1:92" ht="14.25" customHeight="1" x14ac:dyDescent="0.2">
      <c r="A168" s="1597" t="s">
        <v>131</v>
      </c>
      <c r="B168" s="1597"/>
      <c r="C168" s="1597"/>
      <c r="D168" s="1421" t="s">
        <v>33</v>
      </c>
      <c r="E168" s="1421"/>
      <c r="F168" s="1421"/>
      <c r="G168" s="1421" t="s">
        <v>99</v>
      </c>
      <c r="H168" s="1421"/>
      <c r="I168" s="1421" t="s">
        <v>100</v>
      </c>
      <c r="J168" s="1421"/>
      <c r="K168" s="1421" t="s">
        <v>101</v>
      </c>
      <c r="L168" s="1421"/>
      <c r="M168" s="1421" t="s">
        <v>57</v>
      </c>
      <c r="N168" s="1421"/>
      <c r="O168" s="1422" t="s">
        <v>8</v>
      </c>
      <c r="P168" s="1424"/>
      <c r="Q168" s="1475" t="s">
        <v>59</v>
      </c>
      <c r="R168" s="1475"/>
      <c r="S168" s="1475" t="s">
        <v>60</v>
      </c>
      <c r="T168" s="1475"/>
      <c r="U168" s="1475" t="s">
        <v>61</v>
      </c>
      <c r="V168" s="1475"/>
      <c r="W168" s="1475" t="s">
        <v>62</v>
      </c>
      <c r="X168" s="1475"/>
      <c r="Y168" s="1475" t="s">
        <v>63</v>
      </c>
      <c r="Z168" s="1475"/>
      <c r="AA168" s="1475" t="s">
        <v>64</v>
      </c>
      <c r="AB168" s="1475"/>
      <c r="AC168" s="1475" t="s">
        <v>65</v>
      </c>
      <c r="AD168" s="1475"/>
      <c r="AE168" s="1475" t="s">
        <v>66</v>
      </c>
      <c r="AF168" s="1475"/>
      <c r="AG168" s="1475" t="s">
        <v>67</v>
      </c>
      <c r="AH168" s="1475"/>
      <c r="AI168" s="1475" t="s">
        <v>68</v>
      </c>
      <c r="AJ168" s="1475"/>
      <c r="AK168" s="1475" t="s">
        <v>69</v>
      </c>
      <c r="AL168" s="1475"/>
      <c r="AM168" s="1475" t="s">
        <v>70</v>
      </c>
      <c r="AN168" s="1414"/>
      <c r="AO168" s="1476" t="s">
        <v>77</v>
      </c>
      <c r="AP168" s="1477"/>
      <c r="AQ168" s="1478"/>
      <c r="AR168" s="1479" t="s">
        <v>249</v>
      </c>
      <c r="AS168" s="1462" t="s">
        <v>257</v>
      </c>
      <c r="AT168" s="1464" t="s">
        <v>251</v>
      </c>
      <c r="AU168" s="1464"/>
      <c r="AV168" s="884"/>
      <c r="CG168" s="582"/>
      <c r="CH168" s="582"/>
      <c r="CI168" s="582"/>
      <c r="CJ168" s="582"/>
      <c r="CK168" s="582"/>
      <c r="CL168" s="582"/>
      <c r="CM168" s="582"/>
      <c r="CN168" s="582"/>
    </row>
    <row r="169" spans="1:92" ht="20.25" customHeight="1" x14ac:dyDescent="0.2">
      <c r="A169" s="1598"/>
      <c r="B169" s="1598"/>
      <c r="C169" s="1598"/>
      <c r="D169" s="731" t="s">
        <v>149</v>
      </c>
      <c r="E169" s="910" t="s">
        <v>30</v>
      </c>
      <c r="F169" s="910" t="s">
        <v>48</v>
      </c>
      <c r="G169" s="910" t="s">
        <v>30</v>
      </c>
      <c r="H169" s="910" t="s">
        <v>48</v>
      </c>
      <c r="I169" s="910" t="s">
        <v>30</v>
      </c>
      <c r="J169" s="910" t="s">
        <v>48</v>
      </c>
      <c r="K169" s="910" t="s">
        <v>30</v>
      </c>
      <c r="L169" s="910" t="s">
        <v>48</v>
      </c>
      <c r="M169" s="910" t="s">
        <v>30</v>
      </c>
      <c r="N169" s="910" t="s">
        <v>48</v>
      </c>
      <c r="O169" s="910" t="s">
        <v>30</v>
      </c>
      <c r="P169" s="910" t="s">
        <v>48</v>
      </c>
      <c r="Q169" s="910" t="s">
        <v>30</v>
      </c>
      <c r="R169" s="910" t="s">
        <v>48</v>
      </c>
      <c r="S169" s="910" t="s">
        <v>30</v>
      </c>
      <c r="T169" s="910" t="s">
        <v>48</v>
      </c>
      <c r="U169" s="910" t="s">
        <v>30</v>
      </c>
      <c r="V169" s="910" t="s">
        <v>48</v>
      </c>
      <c r="W169" s="910" t="s">
        <v>30</v>
      </c>
      <c r="X169" s="910" t="s">
        <v>48</v>
      </c>
      <c r="Y169" s="910" t="s">
        <v>30</v>
      </c>
      <c r="Z169" s="910" t="s">
        <v>48</v>
      </c>
      <c r="AA169" s="910" t="s">
        <v>30</v>
      </c>
      <c r="AB169" s="910" t="s">
        <v>48</v>
      </c>
      <c r="AC169" s="910" t="s">
        <v>30</v>
      </c>
      <c r="AD169" s="910" t="s">
        <v>48</v>
      </c>
      <c r="AE169" s="910" t="s">
        <v>30</v>
      </c>
      <c r="AF169" s="910" t="s">
        <v>48</v>
      </c>
      <c r="AG169" s="910" t="s">
        <v>30</v>
      </c>
      <c r="AH169" s="910" t="s">
        <v>48</v>
      </c>
      <c r="AI169" s="910" t="s">
        <v>30</v>
      </c>
      <c r="AJ169" s="910" t="s">
        <v>48</v>
      </c>
      <c r="AK169" s="910" t="s">
        <v>30</v>
      </c>
      <c r="AL169" s="910" t="s">
        <v>48</v>
      </c>
      <c r="AM169" s="910" t="s">
        <v>30</v>
      </c>
      <c r="AN169" s="849" t="s">
        <v>48</v>
      </c>
      <c r="AO169" s="885" t="s">
        <v>231</v>
      </c>
      <c r="AP169" s="886" t="s">
        <v>233</v>
      </c>
      <c r="AQ169" s="887" t="s">
        <v>232</v>
      </c>
      <c r="AR169" s="1480"/>
      <c r="AS169" s="1463"/>
      <c r="AT169" s="850" t="s">
        <v>30</v>
      </c>
      <c r="AU169" s="850" t="s">
        <v>48</v>
      </c>
      <c r="AV169" s="569"/>
      <c r="CG169" s="582"/>
      <c r="CH169" s="582"/>
      <c r="CI169" s="582"/>
      <c r="CJ169" s="582"/>
      <c r="CK169" s="582"/>
      <c r="CL169" s="582"/>
      <c r="CM169" s="582"/>
      <c r="CN169" s="582"/>
    </row>
    <row r="170" spans="1:92" x14ac:dyDescent="0.2">
      <c r="A170" s="1465" t="s">
        <v>132</v>
      </c>
      <c r="B170" s="1465"/>
      <c r="C170" s="1465"/>
      <c r="D170" s="854">
        <f>SUM(E170+F170)</f>
        <v>29</v>
      </c>
      <c r="E170" s="854">
        <f>SUM(G170+I170+K170+M170+O170+Q170+S170+U170+W170+Y170+AA170+AC170+AE170+AG170+AI170+AK170+AM170)</f>
        <v>21</v>
      </c>
      <c r="F170" s="854">
        <f>SUM(H170+J170+L170+N170+P170+R170+T170+V170+X170+Z170+AB170+AD170+AF170+AH170+AJ170+AL170+AN170)</f>
        <v>8</v>
      </c>
      <c r="G170" s="613">
        <v>4</v>
      </c>
      <c r="H170" s="613"/>
      <c r="I170" s="613">
        <v>14</v>
      </c>
      <c r="J170" s="613">
        <v>4</v>
      </c>
      <c r="K170" s="613">
        <v>2</v>
      </c>
      <c r="L170" s="613">
        <v>2</v>
      </c>
      <c r="M170" s="613"/>
      <c r="N170" s="613">
        <v>1</v>
      </c>
      <c r="O170" s="613"/>
      <c r="P170" s="613"/>
      <c r="Q170" s="613"/>
      <c r="R170" s="613"/>
      <c r="S170" s="613"/>
      <c r="T170" s="613"/>
      <c r="U170" s="613"/>
      <c r="V170" s="613"/>
      <c r="W170" s="613"/>
      <c r="X170" s="613"/>
      <c r="Y170" s="613">
        <v>1</v>
      </c>
      <c r="Z170" s="613"/>
      <c r="AA170" s="613"/>
      <c r="AB170" s="613">
        <v>1</v>
      </c>
      <c r="AC170" s="613"/>
      <c r="AD170" s="613"/>
      <c r="AE170" s="613"/>
      <c r="AF170" s="613"/>
      <c r="AG170" s="613"/>
      <c r="AH170" s="613"/>
      <c r="AI170" s="613"/>
      <c r="AJ170" s="613"/>
      <c r="AK170" s="613"/>
      <c r="AL170" s="613"/>
      <c r="AM170" s="613"/>
      <c r="AN170" s="861"/>
      <c r="AO170" s="859">
        <v>18</v>
      </c>
      <c r="AP170" s="743"/>
      <c r="AQ170" s="888"/>
      <c r="AR170" s="704"/>
      <c r="AS170" s="613"/>
      <c r="AT170" s="613"/>
      <c r="AU170" s="613"/>
      <c r="AV170" s="744" t="s">
        <v>194</v>
      </c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</row>
    <row r="171" spans="1:92" x14ac:dyDescent="0.2">
      <c r="A171" s="1466" t="s">
        <v>103</v>
      </c>
      <c r="B171" s="1467"/>
      <c r="C171" s="1467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CG171" s="582"/>
      <c r="CH171" s="582"/>
      <c r="CI171" s="582"/>
      <c r="CJ171" s="582"/>
      <c r="CK171" s="582"/>
      <c r="CL171" s="582"/>
      <c r="CM171" s="582"/>
      <c r="CN171" s="582"/>
    </row>
    <row r="172" spans="1:92" x14ac:dyDescent="0.2">
      <c r="A172" s="1468" t="s">
        <v>184</v>
      </c>
      <c r="B172" s="1460" t="s">
        <v>258</v>
      </c>
      <c r="C172" s="1461"/>
      <c r="D172" s="856">
        <f t="shared" ref="D172:D178" si="28">SUM(E172+F172)</f>
        <v>0</v>
      </c>
      <c r="E172" s="856">
        <f t="shared" ref="E172:F178" si="29">SUM(G172+I172+K172+M172+O172+Q172+S172+U172+W172+Y172+AA172+AC172+AE172+AG172+AI172+AK172+AM172)</f>
        <v>0</v>
      </c>
      <c r="F172" s="856">
        <f t="shared" si="29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</row>
    <row r="173" spans="1:92" x14ac:dyDescent="0.2">
      <c r="A173" s="1469"/>
      <c r="B173" s="1595" t="s">
        <v>252</v>
      </c>
      <c r="C173" s="1521"/>
      <c r="D173" s="868">
        <f t="shared" si="28"/>
        <v>0</v>
      </c>
      <c r="E173" s="868">
        <f t="shared" si="29"/>
        <v>0</v>
      </c>
      <c r="F173" s="868">
        <f t="shared" si="29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</row>
    <row r="174" spans="1:92" x14ac:dyDescent="0.2">
      <c r="A174" s="1450" t="s">
        <v>105</v>
      </c>
      <c r="B174" s="1450"/>
      <c r="C174" s="1451"/>
      <c r="D174" s="860">
        <f t="shared" si="28"/>
        <v>0</v>
      </c>
      <c r="E174" s="860">
        <f t="shared" si="29"/>
        <v>0</v>
      </c>
      <c r="F174" s="860">
        <f t="shared" si="29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</row>
    <row r="175" spans="1:92" x14ac:dyDescent="0.2">
      <c r="A175" s="1470" t="s">
        <v>182</v>
      </c>
      <c r="B175" s="1471"/>
      <c r="C175" s="1472"/>
      <c r="D175" s="633">
        <f t="shared" si="28"/>
        <v>29</v>
      </c>
      <c r="E175" s="633">
        <f t="shared" si="29"/>
        <v>21</v>
      </c>
      <c r="F175" s="633">
        <f t="shared" si="29"/>
        <v>8</v>
      </c>
      <c r="G175" s="613">
        <v>4</v>
      </c>
      <c r="H175" s="613"/>
      <c r="I175" s="613">
        <v>14</v>
      </c>
      <c r="J175" s="613">
        <v>4</v>
      </c>
      <c r="K175" s="613">
        <v>2</v>
      </c>
      <c r="L175" s="613">
        <v>2</v>
      </c>
      <c r="M175" s="613"/>
      <c r="N175" s="613">
        <v>1</v>
      </c>
      <c r="O175" s="613"/>
      <c r="P175" s="613"/>
      <c r="Q175" s="613"/>
      <c r="R175" s="613"/>
      <c r="S175" s="613"/>
      <c r="T175" s="613"/>
      <c r="U175" s="613"/>
      <c r="V175" s="613"/>
      <c r="W175" s="613"/>
      <c r="X175" s="613"/>
      <c r="Y175" s="613">
        <v>1</v>
      </c>
      <c r="Z175" s="613"/>
      <c r="AA175" s="613"/>
      <c r="AB175" s="613">
        <v>1</v>
      </c>
      <c r="AC175" s="613"/>
      <c r="AD175" s="613"/>
      <c r="AE175" s="613"/>
      <c r="AF175" s="613"/>
      <c r="AG175" s="613"/>
      <c r="AH175" s="613"/>
      <c r="AI175" s="613"/>
      <c r="AJ175" s="613"/>
      <c r="AK175" s="613"/>
      <c r="AL175" s="613"/>
      <c r="AM175" s="613"/>
      <c r="AN175" s="861"/>
      <c r="AO175" s="855">
        <v>18</v>
      </c>
      <c r="AP175" s="613"/>
      <c r="AQ175" s="896"/>
      <c r="AR175" s="704"/>
      <c r="AS175" s="613"/>
      <c r="AT175" s="613"/>
      <c r="AU175" s="613"/>
      <c r="AV175" s="744" t="s">
        <v>194</v>
      </c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</row>
    <row r="176" spans="1:92" ht="14.25" customHeight="1" x14ac:dyDescent="0.2">
      <c r="A176" s="1425" t="s">
        <v>106</v>
      </c>
      <c r="B176" s="1569" t="s">
        <v>107</v>
      </c>
      <c r="C176" s="1599"/>
      <c r="D176" s="863">
        <f t="shared" si="28"/>
        <v>0</v>
      </c>
      <c r="E176" s="863">
        <f t="shared" si="29"/>
        <v>0</v>
      </c>
      <c r="F176" s="863">
        <f t="shared" si="29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</row>
    <row r="177" spans="1:92" x14ac:dyDescent="0.2">
      <c r="A177" s="1426"/>
      <c r="B177" s="1568" t="s">
        <v>108</v>
      </c>
      <c r="C177" s="1600"/>
      <c r="D177" s="864">
        <f t="shared" si="28"/>
        <v>0</v>
      </c>
      <c r="E177" s="864">
        <f t="shared" si="29"/>
        <v>0</v>
      </c>
      <c r="F177" s="864">
        <f t="shared" si="29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</row>
    <row r="178" spans="1:92" x14ac:dyDescent="0.2">
      <c r="A178" s="1426"/>
      <c r="B178" s="1568" t="s">
        <v>109</v>
      </c>
      <c r="C178" s="1568"/>
      <c r="D178" s="864">
        <f t="shared" si="28"/>
        <v>0</v>
      </c>
      <c r="E178" s="864">
        <f t="shared" si="29"/>
        <v>0</v>
      </c>
      <c r="F178" s="864">
        <f t="shared" si="29"/>
        <v>0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/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/>
      <c r="AP178" s="616"/>
      <c r="AQ178" s="897"/>
      <c r="AR178" s="683"/>
      <c r="AS178" s="617"/>
      <c r="AT178" s="617"/>
      <c r="AU178" s="617"/>
      <c r="AV178" s="744" t="s">
        <v>194</v>
      </c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</row>
    <row r="179" spans="1:92" ht="15" customHeight="1" x14ac:dyDescent="0.2">
      <c r="A179" s="1426"/>
      <c r="B179" s="1525" t="s">
        <v>110</v>
      </c>
      <c r="C179" s="1444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</row>
    <row r="180" spans="1:92" x14ac:dyDescent="0.2">
      <c r="A180" s="1426"/>
      <c r="B180" s="1568" t="s">
        <v>111</v>
      </c>
      <c r="C180" s="1568"/>
      <c r="D180" s="864">
        <f t="shared" ref="D180:D200" si="30">SUM(E180+F180)</f>
        <v>0</v>
      </c>
      <c r="E180" s="864">
        <f t="shared" ref="E180:F186" si="31">SUM(G180+I180+K180+M180+O180+Q180+S180+U180+W180+Y180+AA180+AC180+AE180+AG180+AI180+AK180+AM180)</f>
        <v>0</v>
      </c>
      <c r="F180" s="864">
        <f t="shared" si="31"/>
        <v>0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/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/>
      <c r="AU180" s="617"/>
      <c r="AV180" s="744" t="s">
        <v>194</v>
      </c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</row>
    <row r="181" spans="1:92" x14ac:dyDescent="0.2">
      <c r="A181" s="1426"/>
      <c r="B181" s="1473" t="s">
        <v>112</v>
      </c>
      <c r="C181" s="1473"/>
      <c r="D181" s="864">
        <f t="shared" si="30"/>
        <v>1</v>
      </c>
      <c r="E181" s="864">
        <f t="shared" si="31"/>
        <v>0</v>
      </c>
      <c r="F181" s="864">
        <f t="shared" si="31"/>
        <v>1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617">
        <v>1</v>
      </c>
      <c r="AC181" s="617"/>
      <c r="AD181" s="617"/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</row>
    <row r="182" spans="1:92" x14ac:dyDescent="0.2">
      <c r="A182" s="1426"/>
      <c r="B182" s="1473" t="s">
        <v>113</v>
      </c>
      <c r="C182" s="1473"/>
      <c r="D182" s="864">
        <f t="shared" si="30"/>
        <v>0</v>
      </c>
      <c r="E182" s="864">
        <f t="shared" si="31"/>
        <v>0</v>
      </c>
      <c r="F182" s="864">
        <f t="shared" si="31"/>
        <v>0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/>
      <c r="AU182" s="617"/>
      <c r="AV182" s="744" t="s">
        <v>194</v>
      </c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</row>
    <row r="183" spans="1:92" x14ac:dyDescent="0.2">
      <c r="A183" s="1427"/>
      <c r="B183" s="1474" t="s">
        <v>114</v>
      </c>
      <c r="C183" s="1474"/>
      <c r="D183" s="860">
        <f t="shared" si="30"/>
        <v>0</v>
      </c>
      <c r="E183" s="860">
        <f t="shared" si="31"/>
        <v>0</v>
      </c>
      <c r="F183" s="860">
        <f t="shared" si="31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</row>
    <row r="184" spans="1:92" ht="21" customHeight="1" x14ac:dyDescent="0.2">
      <c r="A184" s="1457" t="s">
        <v>115</v>
      </c>
      <c r="B184" s="1530" t="s">
        <v>116</v>
      </c>
      <c r="C184" s="1455"/>
      <c r="D184" s="856">
        <f t="shared" si="30"/>
        <v>0</v>
      </c>
      <c r="E184" s="856">
        <f t="shared" si="31"/>
        <v>0</v>
      </c>
      <c r="F184" s="856">
        <f t="shared" si="31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</row>
    <row r="185" spans="1:92" ht="23.25" customHeight="1" x14ac:dyDescent="0.2">
      <c r="A185" s="1458"/>
      <c r="B185" s="1524" t="s">
        <v>117</v>
      </c>
      <c r="C185" s="1449"/>
      <c r="D185" s="864">
        <f t="shared" si="30"/>
        <v>0</v>
      </c>
      <c r="E185" s="864">
        <f t="shared" si="31"/>
        <v>0</v>
      </c>
      <c r="F185" s="864">
        <f t="shared" si="31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</row>
    <row r="186" spans="1:92" ht="17.25" customHeight="1" x14ac:dyDescent="0.2">
      <c r="A186" s="1601"/>
      <c r="B186" s="1595" t="s">
        <v>118</v>
      </c>
      <c r="C186" s="1521"/>
      <c r="D186" s="868">
        <f t="shared" si="30"/>
        <v>0</v>
      </c>
      <c r="E186" s="868">
        <f t="shared" si="31"/>
        <v>0</v>
      </c>
      <c r="F186" s="868">
        <f t="shared" si="31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</row>
    <row r="187" spans="1:92" ht="15.75" customHeight="1" x14ac:dyDescent="0.2">
      <c r="A187" s="1457" t="s">
        <v>119</v>
      </c>
      <c r="B187" s="1460" t="s">
        <v>120</v>
      </c>
      <c r="C187" s="1461"/>
      <c r="D187" s="856">
        <f t="shared" si="30"/>
        <v>7</v>
      </c>
      <c r="E187" s="856">
        <f t="shared" ref="E187:F190" si="32">SUM(G187+I187+K187+M187+O187)</f>
        <v>6</v>
      </c>
      <c r="F187" s="856">
        <f t="shared" si="32"/>
        <v>1</v>
      </c>
      <c r="G187" s="640"/>
      <c r="H187" s="640"/>
      <c r="I187" s="640">
        <v>5</v>
      </c>
      <c r="J187" s="640">
        <v>1</v>
      </c>
      <c r="K187" s="640">
        <v>1</v>
      </c>
      <c r="L187" s="640"/>
      <c r="M187" s="640"/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>
        <v>6</v>
      </c>
      <c r="AP187" s="616"/>
      <c r="AQ187" s="897"/>
      <c r="AR187" s="794"/>
      <c r="AS187" s="870"/>
      <c r="AT187" s="640"/>
      <c r="AU187" s="640"/>
      <c r="AV187" s="744" t="s">
        <v>194</v>
      </c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</row>
    <row r="188" spans="1:92" ht="20.25" customHeight="1" x14ac:dyDescent="0.2">
      <c r="A188" s="1458"/>
      <c r="B188" s="1441" t="s">
        <v>121</v>
      </c>
      <c r="C188" s="1449"/>
      <c r="D188" s="864">
        <f t="shared" si="30"/>
        <v>0</v>
      </c>
      <c r="E188" s="864">
        <f t="shared" si="32"/>
        <v>0</v>
      </c>
      <c r="F188" s="864">
        <f t="shared" si="32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</row>
    <row r="189" spans="1:92" ht="22.5" customHeight="1" x14ac:dyDescent="0.2">
      <c r="A189" s="1458"/>
      <c r="B189" s="1441" t="s">
        <v>122</v>
      </c>
      <c r="C189" s="1449"/>
      <c r="D189" s="864">
        <f t="shared" si="30"/>
        <v>0</v>
      </c>
      <c r="E189" s="864">
        <f t="shared" si="32"/>
        <v>0</v>
      </c>
      <c r="F189" s="864">
        <f t="shared" si="32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</row>
    <row r="190" spans="1:92" ht="32.25" customHeight="1" x14ac:dyDescent="0.2">
      <c r="A190" s="1459"/>
      <c r="B190" s="1450" t="s">
        <v>123</v>
      </c>
      <c r="C190" s="1451"/>
      <c r="D190" s="860">
        <f t="shared" si="30"/>
        <v>15</v>
      </c>
      <c r="E190" s="860">
        <f t="shared" si="32"/>
        <v>9</v>
      </c>
      <c r="F190" s="860">
        <f t="shared" si="32"/>
        <v>6</v>
      </c>
      <c r="G190" s="654"/>
      <c r="H190" s="654"/>
      <c r="I190" s="654">
        <v>8</v>
      </c>
      <c r="J190" s="654">
        <v>3</v>
      </c>
      <c r="K190" s="654">
        <v>1</v>
      </c>
      <c r="L190" s="654">
        <v>2</v>
      </c>
      <c r="M190" s="654"/>
      <c r="N190" s="654">
        <v>1</v>
      </c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>
        <v>11</v>
      </c>
      <c r="AP190" s="618"/>
      <c r="AQ190" s="888"/>
      <c r="AR190" s="686"/>
      <c r="AS190" s="874"/>
      <c r="AT190" s="654"/>
      <c r="AU190" s="654"/>
      <c r="AV190" s="744" t="s">
        <v>194</v>
      </c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</row>
    <row r="191" spans="1:92" x14ac:dyDescent="0.2">
      <c r="A191" s="1452" t="s">
        <v>124</v>
      </c>
      <c r="B191" s="1452"/>
      <c r="C191" s="1453"/>
      <c r="D191" s="877">
        <f t="shared" si="30"/>
        <v>1</v>
      </c>
      <c r="E191" s="877">
        <f t="shared" ref="E191:F200" si="33">SUM(G191+I191+K191+M191+O191+Q191+S191+U191+W191+Y191+AA191+AC191+AE191+AG191+AI191+AK191+AM191)</f>
        <v>1</v>
      </c>
      <c r="F191" s="877">
        <f t="shared" si="33"/>
        <v>0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/>
      <c r="W191" s="867"/>
      <c r="X191" s="867"/>
      <c r="Y191" s="867">
        <v>1</v>
      </c>
      <c r="Z191" s="867"/>
      <c r="AA191" s="867"/>
      <c r="AB191" s="867"/>
      <c r="AC191" s="867"/>
      <c r="AD191" s="867"/>
      <c r="AE191" s="867"/>
      <c r="AF191" s="867"/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/>
      <c r="AU191" s="867"/>
      <c r="AV191" s="744" t="s">
        <v>194</v>
      </c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</row>
    <row r="192" spans="1:92" x14ac:dyDescent="0.2">
      <c r="A192" s="1425" t="s">
        <v>253</v>
      </c>
      <c r="B192" s="1454" t="s">
        <v>254</v>
      </c>
      <c r="C192" s="1455"/>
      <c r="D192" s="856">
        <f t="shared" si="30"/>
        <v>0</v>
      </c>
      <c r="E192" s="856">
        <f t="shared" si="33"/>
        <v>0</v>
      </c>
      <c r="F192" s="856">
        <f t="shared" si="33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CG192" s="582"/>
      <c r="CH192" s="582"/>
      <c r="CI192" s="582">
        <v>0</v>
      </c>
      <c r="CJ192" s="582"/>
      <c r="CK192" s="582"/>
      <c r="CL192" s="582"/>
      <c r="CM192" s="582"/>
      <c r="CN192" s="582"/>
    </row>
    <row r="193" spans="1:92" x14ac:dyDescent="0.2">
      <c r="A193" s="1426"/>
      <c r="B193" s="1442" t="s">
        <v>255</v>
      </c>
      <c r="C193" s="1444"/>
      <c r="D193" s="863">
        <f t="shared" si="30"/>
        <v>0</v>
      </c>
      <c r="E193" s="863">
        <f t="shared" si="33"/>
        <v>0</v>
      </c>
      <c r="F193" s="863">
        <f t="shared" si="33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CG193" s="582"/>
      <c r="CH193" s="582"/>
      <c r="CI193" s="582">
        <v>0</v>
      </c>
      <c r="CJ193" s="582"/>
      <c r="CK193" s="582"/>
      <c r="CL193" s="582"/>
      <c r="CM193" s="582"/>
      <c r="CN193" s="582"/>
    </row>
    <row r="194" spans="1:92" x14ac:dyDescent="0.2">
      <c r="A194" s="1427"/>
      <c r="B194" s="1445" t="s">
        <v>256</v>
      </c>
      <c r="C194" s="1447"/>
      <c r="D194" s="857">
        <f t="shared" si="30"/>
        <v>0</v>
      </c>
      <c r="E194" s="857">
        <f t="shared" si="33"/>
        <v>0</v>
      </c>
      <c r="F194" s="857">
        <f t="shared" si="33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CG194" s="582"/>
      <c r="CH194" s="582"/>
      <c r="CI194" s="582">
        <v>0</v>
      </c>
      <c r="CJ194" s="582"/>
      <c r="CK194" s="582"/>
      <c r="CL194" s="582"/>
      <c r="CM194" s="582"/>
      <c r="CN194" s="582"/>
    </row>
    <row r="195" spans="1:92" x14ac:dyDescent="0.2">
      <c r="A195" s="1456" t="s">
        <v>125</v>
      </c>
      <c r="B195" s="1456"/>
      <c r="C195" s="1456"/>
      <c r="D195" s="863">
        <f t="shared" si="30"/>
        <v>0</v>
      </c>
      <c r="E195" s="863">
        <f t="shared" si="33"/>
        <v>0</v>
      </c>
      <c r="F195" s="863">
        <f t="shared" si="33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</row>
    <row r="196" spans="1:92" x14ac:dyDescent="0.2">
      <c r="A196" s="1441" t="s">
        <v>126</v>
      </c>
      <c r="B196" s="1441"/>
      <c r="C196" s="1441"/>
      <c r="D196" s="864">
        <f t="shared" si="30"/>
        <v>0</v>
      </c>
      <c r="E196" s="864">
        <f t="shared" si="33"/>
        <v>0</v>
      </c>
      <c r="F196" s="864">
        <f t="shared" si="33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</row>
    <row r="197" spans="1:92" x14ac:dyDescent="0.2">
      <c r="A197" s="1441" t="s">
        <v>127</v>
      </c>
      <c r="B197" s="1441"/>
      <c r="C197" s="1441"/>
      <c r="D197" s="864">
        <f t="shared" si="30"/>
        <v>5</v>
      </c>
      <c r="E197" s="864">
        <f t="shared" si="33"/>
        <v>5</v>
      </c>
      <c r="F197" s="864">
        <f t="shared" si="33"/>
        <v>0</v>
      </c>
      <c r="G197" s="617">
        <v>4</v>
      </c>
      <c r="H197" s="617"/>
      <c r="I197" s="617">
        <v>1</v>
      </c>
      <c r="J197" s="617"/>
      <c r="K197" s="617"/>
      <c r="L197" s="617"/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>
        <v>1</v>
      </c>
      <c r="AP197" s="616"/>
      <c r="AQ197" s="897"/>
      <c r="AR197" s="683"/>
      <c r="AS197" s="617"/>
      <c r="AT197" s="617"/>
      <c r="AU197" s="617"/>
      <c r="AV197" s="744" t="s">
        <v>194</v>
      </c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</row>
    <row r="198" spans="1:92" x14ac:dyDescent="0.2">
      <c r="A198" s="1441" t="s">
        <v>128</v>
      </c>
      <c r="B198" s="1441"/>
      <c r="C198" s="1441"/>
      <c r="D198" s="864">
        <f t="shared" si="30"/>
        <v>0</v>
      </c>
      <c r="E198" s="864">
        <f t="shared" si="33"/>
        <v>0</v>
      </c>
      <c r="F198" s="864">
        <f t="shared" si="33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</row>
    <row r="199" spans="1:92" x14ac:dyDescent="0.2">
      <c r="A199" s="1442" t="s">
        <v>129</v>
      </c>
      <c r="B199" s="1443"/>
      <c r="C199" s="1444"/>
      <c r="D199" s="864">
        <f t="shared" si="30"/>
        <v>0</v>
      </c>
      <c r="E199" s="864">
        <f t="shared" si="33"/>
        <v>0</v>
      </c>
      <c r="F199" s="864">
        <f t="shared" si="33"/>
        <v>0</v>
      </c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/>
      <c r="AU199" s="654"/>
      <c r="AV199" s="744" t="s">
        <v>194</v>
      </c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</row>
    <row r="200" spans="1:92" x14ac:dyDescent="0.2">
      <c r="A200" s="1445" t="s">
        <v>183</v>
      </c>
      <c r="B200" s="1446"/>
      <c r="C200" s="1447"/>
      <c r="D200" s="881">
        <f t="shared" si="30"/>
        <v>0</v>
      </c>
      <c r="E200" s="881">
        <f t="shared" si="33"/>
        <v>0</v>
      </c>
      <c r="F200" s="881">
        <f t="shared" si="33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</row>
    <row r="201" spans="1:92" x14ac:dyDescent="0.2">
      <c r="A201" s="904" t="s">
        <v>259</v>
      </c>
      <c r="B201" s="905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CG201" s="582"/>
      <c r="CH201" s="582"/>
      <c r="CI201" s="582"/>
      <c r="CJ201" s="582"/>
      <c r="CK201" s="582"/>
      <c r="CL201" s="582"/>
      <c r="CM201" s="582"/>
      <c r="CN201" s="582"/>
    </row>
    <row r="202" spans="1:92" ht="14.25" customHeight="1" x14ac:dyDescent="0.2">
      <c r="A202" s="1408" t="s">
        <v>32</v>
      </c>
      <c r="B202" s="1410"/>
      <c r="C202" s="1448" t="s">
        <v>33</v>
      </c>
      <c r="D202" s="1448"/>
      <c r="E202" s="1448"/>
      <c r="F202" s="1422" t="s">
        <v>133</v>
      </c>
      <c r="G202" s="1424"/>
      <c r="H202" s="1422" t="s">
        <v>134</v>
      </c>
      <c r="I202" s="1424"/>
      <c r="J202" s="1422" t="s">
        <v>135</v>
      </c>
      <c r="K202" s="1424"/>
      <c r="L202" s="1422" t="s">
        <v>136</v>
      </c>
      <c r="M202" s="1424"/>
      <c r="N202" s="1422" t="s">
        <v>137</v>
      </c>
      <c r="O202" s="1424"/>
      <c r="P202" s="1422" t="s">
        <v>138</v>
      </c>
      <c r="Q202" s="1424"/>
      <c r="R202" s="1422" t="s">
        <v>139</v>
      </c>
      <c r="S202" s="1424"/>
      <c r="T202" s="1422" t="s">
        <v>140</v>
      </c>
      <c r="U202" s="1424"/>
      <c r="V202" s="1422" t="s">
        <v>141</v>
      </c>
      <c r="W202" s="1424"/>
      <c r="X202" s="1422" t="s">
        <v>142</v>
      </c>
      <c r="Y202" s="1424"/>
      <c r="Z202" s="1422" t="s">
        <v>143</v>
      </c>
      <c r="AA202" s="1424"/>
      <c r="AB202" s="1422" t="s">
        <v>144</v>
      </c>
      <c r="AC202" s="1424"/>
      <c r="AD202" s="1422" t="s">
        <v>145</v>
      </c>
      <c r="AE202" s="1424"/>
      <c r="AF202" s="1422" t="s">
        <v>146</v>
      </c>
      <c r="AG202" s="1424"/>
      <c r="AH202" s="1422" t="s">
        <v>147</v>
      </c>
      <c r="AI202" s="1424"/>
      <c r="AJ202" s="1422" t="s">
        <v>148</v>
      </c>
      <c r="AK202" s="1424"/>
      <c r="AL202" s="719"/>
      <c r="AM202" s="719"/>
      <c r="AN202" s="719"/>
      <c r="AO202" s="909"/>
      <c r="AP202" s="719"/>
      <c r="AQ202" s="719"/>
      <c r="AR202" s="719"/>
      <c r="AS202" s="719"/>
      <c r="AT202" s="719"/>
      <c r="CG202" s="582"/>
      <c r="CH202" s="582"/>
      <c r="CI202" s="582"/>
      <c r="CJ202" s="582"/>
      <c r="CK202" s="582"/>
      <c r="CL202" s="582"/>
      <c r="CM202" s="582"/>
      <c r="CN202" s="582"/>
    </row>
    <row r="203" spans="1:92" x14ac:dyDescent="0.2">
      <c r="A203" s="1411"/>
      <c r="B203" s="1413"/>
      <c r="C203" s="733" t="s">
        <v>149</v>
      </c>
      <c r="D203" s="733" t="s">
        <v>30</v>
      </c>
      <c r="E203" s="731" t="s">
        <v>48</v>
      </c>
      <c r="F203" s="632" t="s">
        <v>30</v>
      </c>
      <c r="G203" s="632" t="s">
        <v>48</v>
      </c>
      <c r="H203" s="632" t="s">
        <v>30</v>
      </c>
      <c r="I203" s="632" t="s">
        <v>48</v>
      </c>
      <c r="J203" s="632" t="s">
        <v>30</v>
      </c>
      <c r="K203" s="632" t="s">
        <v>48</v>
      </c>
      <c r="L203" s="632" t="s">
        <v>30</v>
      </c>
      <c r="M203" s="632" t="s">
        <v>48</v>
      </c>
      <c r="N203" s="632" t="s">
        <v>30</v>
      </c>
      <c r="O203" s="632" t="s">
        <v>48</v>
      </c>
      <c r="P203" s="632" t="s">
        <v>30</v>
      </c>
      <c r="Q203" s="632" t="s">
        <v>48</v>
      </c>
      <c r="R203" s="632" t="s">
        <v>30</v>
      </c>
      <c r="S203" s="632" t="s">
        <v>48</v>
      </c>
      <c r="T203" s="632" t="s">
        <v>30</v>
      </c>
      <c r="U203" s="632" t="s">
        <v>48</v>
      </c>
      <c r="V203" s="632" t="s">
        <v>30</v>
      </c>
      <c r="W203" s="632" t="s">
        <v>48</v>
      </c>
      <c r="X203" s="632" t="s">
        <v>30</v>
      </c>
      <c r="Y203" s="632" t="s">
        <v>48</v>
      </c>
      <c r="Z203" s="632" t="s">
        <v>30</v>
      </c>
      <c r="AA203" s="632" t="s">
        <v>48</v>
      </c>
      <c r="AB203" s="632" t="s">
        <v>30</v>
      </c>
      <c r="AC203" s="632" t="s">
        <v>48</v>
      </c>
      <c r="AD203" s="632" t="s">
        <v>30</v>
      </c>
      <c r="AE203" s="632" t="s">
        <v>48</v>
      </c>
      <c r="AF203" s="632" t="s">
        <v>30</v>
      </c>
      <c r="AG203" s="632" t="s">
        <v>48</v>
      </c>
      <c r="AH203" s="632" t="s">
        <v>30</v>
      </c>
      <c r="AI203" s="632" t="s">
        <v>48</v>
      </c>
      <c r="AJ203" s="632" t="s">
        <v>30</v>
      </c>
      <c r="AK203" s="632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CG203" s="582"/>
      <c r="CH203" s="582"/>
      <c r="CI203" s="582"/>
      <c r="CJ203" s="582"/>
      <c r="CK203" s="582"/>
      <c r="CL203" s="582"/>
      <c r="CM203" s="582"/>
      <c r="CN203" s="582"/>
    </row>
    <row r="204" spans="1:92" x14ac:dyDescent="0.2">
      <c r="A204" s="1405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CG204" s="582"/>
      <c r="CH204" s="582"/>
      <c r="CI204" s="582"/>
      <c r="CJ204" s="582"/>
      <c r="CK204" s="582"/>
      <c r="CL204" s="582"/>
      <c r="CM204" s="582"/>
      <c r="CN204" s="582"/>
    </row>
    <row r="205" spans="1:92" x14ac:dyDescent="0.2">
      <c r="A205" s="1407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CG205" s="582"/>
      <c r="CH205" s="582"/>
      <c r="CI205" s="582"/>
      <c r="CJ205" s="582"/>
      <c r="CK205" s="582"/>
      <c r="CL205" s="582"/>
      <c r="CM205" s="582"/>
      <c r="CN205" s="582"/>
    </row>
    <row r="206" spans="1:92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CG206" s="582"/>
      <c r="CH206" s="582"/>
      <c r="CI206" s="582"/>
      <c r="CJ206" s="582"/>
      <c r="CK206" s="582"/>
      <c r="CL206" s="582"/>
      <c r="CM206" s="582"/>
      <c r="CN206" s="582"/>
    </row>
    <row r="207" spans="1:92" ht="14.25" customHeight="1" x14ac:dyDescent="0.2">
      <c r="A207" s="1616" t="s">
        <v>150</v>
      </c>
      <c r="B207" s="1619" t="s">
        <v>151</v>
      </c>
      <c r="C207" s="1578" t="s">
        <v>4</v>
      </c>
      <c r="D207" s="1579"/>
      <c r="E207" s="1580"/>
      <c r="F207" s="1622" t="s">
        <v>152</v>
      </c>
      <c r="G207" s="1623"/>
      <c r="H207" s="1623"/>
      <c r="I207" s="1623"/>
      <c r="J207" s="1623"/>
      <c r="K207" s="1623"/>
      <c r="L207" s="1623"/>
      <c r="M207" s="1623"/>
      <c r="N207" s="1623"/>
      <c r="O207" s="1623"/>
      <c r="P207" s="1623"/>
      <c r="Q207" s="1623"/>
      <c r="R207" s="1623"/>
      <c r="S207" s="1623"/>
      <c r="T207" s="1623"/>
      <c r="U207" s="1623"/>
      <c r="V207" s="1623"/>
      <c r="W207" s="1623"/>
      <c r="X207" s="1623"/>
      <c r="Y207" s="1623"/>
      <c r="Z207" s="1623"/>
      <c r="AA207" s="1623"/>
      <c r="AB207" s="1623"/>
      <c r="AC207" s="1623"/>
      <c r="AD207" s="1623"/>
      <c r="AE207" s="1623"/>
      <c r="AF207" s="1623"/>
      <c r="AG207" s="1623"/>
      <c r="AH207" s="1623"/>
      <c r="AI207" s="1623"/>
      <c r="AJ207" s="1623"/>
      <c r="AK207" s="1624"/>
      <c r="AL207" s="1425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CG207" s="582"/>
      <c r="CH207" s="582"/>
      <c r="CI207" s="582"/>
      <c r="CJ207" s="582"/>
      <c r="CK207" s="582"/>
      <c r="CL207" s="582"/>
      <c r="CM207" s="582"/>
      <c r="CN207" s="582"/>
    </row>
    <row r="208" spans="1:92" x14ac:dyDescent="0.2">
      <c r="A208" s="1617"/>
      <c r="B208" s="1620"/>
      <c r="C208" s="1602"/>
      <c r="D208" s="1603"/>
      <c r="E208" s="1440"/>
      <c r="F208" s="1622" t="s">
        <v>100</v>
      </c>
      <c r="G208" s="1624"/>
      <c r="H208" s="1622" t="s">
        <v>101</v>
      </c>
      <c r="I208" s="1624"/>
      <c r="J208" s="1622" t="s">
        <v>57</v>
      </c>
      <c r="K208" s="1624"/>
      <c r="L208" s="1622" t="s">
        <v>8</v>
      </c>
      <c r="M208" s="1624"/>
      <c r="N208" s="1422" t="s">
        <v>9</v>
      </c>
      <c r="O208" s="1424"/>
      <c r="P208" s="1422" t="s">
        <v>10</v>
      </c>
      <c r="Q208" s="1424"/>
      <c r="R208" s="1422" t="s">
        <v>11</v>
      </c>
      <c r="S208" s="1424"/>
      <c r="T208" s="1422" t="s">
        <v>12</v>
      </c>
      <c r="U208" s="1424"/>
      <c r="V208" s="1422" t="s">
        <v>13</v>
      </c>
      <c r="W208" s="1424"/>
      <c r="X208" s="1422" t="s">
        <v>14</v>
      </c>
      <c r="Y208" s="1424"/>
      <c r="Z208" s="1422" t="s">
        <v>153</v>
      </c>
      <c r="AA208" s="1424"/>
      <c r="AB208" s="1422" t="s">
        <v>154</v>
      </c>
      <c r="AC208" s="1424"/>
      <c r="AD208" s="1422" t="s">
        <v>155</v>
      </c>
      <c r="AE208" s="1424"/>
      <c r="AF208" s="1422" t="s">
        <v>156</v>
      </c>
      <c r="AG208" s="1424"/>
      <c r="AH208" s="1422" t="s">
        <v>157</v>
      </c>
      <c r="AI208" s="1424"/>
      <c r="AJ208" s="1414" t="s">
        <v>158</v>
      </c>
      <c r="AK208" s="1415"/>
      <c r="AL208" s="1426"/>
      <c r="AM208" s="579"/>
      <c r="AN208" s="579"/>
      <c r="AO208" s="579"/>
      <c r="AP208" s="579"/>
      <c r="AQ208" s="579"/>
      <c r="AR208" s="579"/>
      <c r="AS208" s="579"/>
      <c r="AT208" s="579"/>
      <c r="CG208" s="582"/>
      <c r="CH208" s="582"/>
      <c r="CI208" s="582"/>
      <c r="CJ208" s="582"/>
      <c r="CK208" s="582"/>
      <c r="CL208" s="582"/>
      <c r="CM208" s="582"/>
      <c r="CN208" s="582"/>
    </row>
    <row r="209" spans="1:92" x14ac:dyDescent="0.2">
      <c r="A209" s="1618"/>
      <c r="B209" s="1621"/>
      <c r="C209" s="912" t="s">
        <v>149</v>
      </c>
      <c r="D209" s="912" t="s">
        <v>30</v>
      </c>
      <c r="E209" s="922" t="s">
        <v>48</v>
      </c>
      <c r="F209" s="914" t="s">
        <v>30</v>
      </c>
      <c r="G209" s="914" t="s">
        <v>48</v>
      </c>
      <c r="H209" s="914" t="s">
        <v>30</v>
      </c>
      <c r="I209" s="914" t="s">
        <v>48</v>
      </c>
      <c r="J209" s="914" t="s">
        <v>30</v>
      </c>
      <c r="K209" s="914" t="s">
        <v>48</v>
      </c>
      <c r="L209" s="914" t="s">
        <v>30</v>
      </c>
      <c r="M209" s="914" t="s">
        <v>48</v>
      </c>
      <c r="N209" s="914" t="s">
        <v>30</v>
      </c>
      <c r="O209" s="914" t="s">
        <v>48</v>
      </c>
      <c r="P209" s="914" t="s">
        <v>30</v>
      </c>
      <c r="Q209" s="914" t="s">
        <v>48</v>
      </c>
      <c r="R209" s="914" t="s">
        <v>30</v>
      </c>
      <c r="S209" s="914" t="s">
        <v>48</v>
      </c>
      <c r="T209" s="914" t="s">
        <v>30</v>
      </c>
      <c r="U209" s="914" t="s">
        <v>48</v>
      </c>
      <c r="V209" s="914" t="s">
        <v>30</v>
      </c>
      <c r="W209" s="914" t="s">
        <v>48</v>
      </c>
      <c r="X209" s="914" t="s">
        <v>30</v>
      </c>
      <c r="Y209" s="914" t="s">
        <v>48</v>
      </c>
      <c r="Z209" s="914" t="s">
        <v>30</v>
      </c>
      <c r="AA209" s="914" t="s">
        <v>48</v>
      </c>
      <c r="AB209" s="914" t="s">
        <v>30</v>
      </c>
      <c r="AC209" s="914" t="s">
        <v>48</v>
      </c>
      <c r="AD209" s="914" t="s">
        <v>30</v>
      </c>
      <c r="AE209" s="914" t="s">
        <v>48</v>
      </c>
      <c r="AF209" s="914" t="s">
        <v>30</v>
      </c>
      <c r="AG209" s="914" t="s">
        <v>48</v>
      </c>
      <c r="AH209" s="914" t="s">
        <v>30</v>
      </c>
      <c r="AI209" s="914" t="s">
        <v>48</v>
      </c>
      <c r="AJ209" s="914" t="s">
        <v>30</v>
      </c>
      <c r="AK209" s="914" t="s">
        <v>48</v>
      </c>
      <c r="AL209" s="1427"/>
      <c r="AM209" s="579"/>
      <c r="AN209" s="579"/>
      <c r="AO209" s="579"/>
      <c r="AP209" s="579"/>
      <c r="AQ209" s="579"/>
      <c r="AR209" s="579"/>
      <c r="AS209" s="579"/>
      <c r="AT209" s="579"/>
      <c r="CG209" s="582"/>
      <c r="CH209" s="582"/>
      <c r="CI209" s="582"/>
      <c r="CJ209" s="582"/>
      <c r="CK209" s="582"/>
      <c r="CL209" s="582"/>
      <c r="CM209" s="582"/>
      <c r="CN209" s="582"/>
    </row>
    <row r="210" spans="1:92" x14ac:dyDescent="0.2">
      <c r="A210" s="1625" t="s">
        <v>160</v>
      </c>
      <c r="B210" s="915" t="s">
        <v>34</v>
      </c>
      <c r="C210" s="916">
        <f>SUM(D210+E210)</f>
        <v>0</v>
      </c>
      <c r="D210" s="916">
        <f t="shared" ref="D210:E213" si="34">SUM(F210+H210+J210+L210+N210+P210+R210+T210+V210+X210+Z210+AB210+AD210+AF210+AH210+AJ210)</f>
        <v>0</v>
      </c>
      <c r="E210" s="765">
        <f t="shared" si="34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</row>
    <row r="211" spans="1:92" x14ac:dyDescent="0.2">
      <c r="A211" s="1626"/>
      <c r="B211" s="917" t="s">
        <v>77</v>
      </c>
      <c r="C211" s="918">
        <f>SUM(D211+E211)</f>
        <v>0</v>
      </c>
      <c r="D211" s="918">
        <f t="shared" si="34"/>
        <v>0</v>
      </c>
      <c r="E211" s="835">
        <f t="shared" si="34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</row>
    <row r="212" spans="1:92" x14ac:dyDescent="0.2">
      <c r="A212" s="1627" t="s">
        <v>161</v>
      </c>
      <c r="B212" s="919" t="s">
        <v>34</v>
      </c>
      <c r="C212" s="920">
        <f>SUM(D212+E212)</f>
        <v>0</v>
      </c>
      <c r="D212" s="920">
        <f t="shared" si="34"/>
        <v>0</v>
      </c>
      <c r="E212" s="781">
        <f t="shared" si="34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</row>
    <row r="213" spans="1:92" x14ac:dyDescent="0.2">
      <c r="A213" s="1626"/>
      <c r="B213" s="917" t="s">
        <v>77</v>
      </c>
      <c r="C213" s="918">
        <f>SUM(D213+E213)</f>
        <v>0</v>
      </c>
      <c r="D213" s="918">
        <f t="shared" si="34"/>
        <v>0</v>
      </c>
      <c r="E213" s="835">
        <f t="shared" si="34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</row>
    <row r="214" spans="1:92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CG214" s="582"/>
      <c r="CH214" s="582"/>
      <c r="CI214" s="582"/>
      <c r="CJ214" s="582"/>
      <c r="CK214" s="582"/>
      <c r="CL214" s="582"/>
      <c r="CM214" s="582"/>
      <c r="CN214" s="582"/>
    </row>
    <row r="215" spans="1:92" x14ac:dyDescent="0.2">
      <c r="A215" s="1408" t="s">
        <v>162</v>
      </c>
      <c r="B215" s="1410"/>
      <c r="C215" s="1421" t="s">
        <v>163</v>
      </c>
      <c r="D215" s="1421"/>
      <c r="E215" s="1421"/>
      <c r="F215" s="1422" t="s">
        <v>164</v>
      </c>
      <c r="G215" s="1423"/>
      <c r="H215" s="1423"/>
      <c r="I215" s="1423"/>
      <c r="J215" s="1423"/>
      <c r="K215" s="1423"/>
      <c r="L215" s="1423"/>
      <c r="M215" s="1423"/>
      <c r="N215" s="1423"/>
      <c r="O215" s="1423"/>
      <c r="P215" s="1423"/>
      <c r="Q215" s="1423"/>
      <c r="R215" s="1423"/>
      <c r="S215" s="1423"/>
      <c r="T215" s="1423"/>
      <c r="U215" s="1423"/>
      <c r="V215" s="1423"/>
      <c r="W215" s="1423"/>
      <c r="X215" s="1423"/>
      <c r="Y215" s="1423"/>
      <c r="Z215" s="1423"/>
      <c r="AA215" s="1423"/>
      <c r="AB215" s="1423"/>
      <c r="AC215" s="1423"/>
      <c r="AD215" s="1423"/>
      <c r="AE215" s="1423"/>
      <c r="AF215" s="1423"/>
      <c r="AG215" s="1423"/>
      <c r="AH215" s="1423"/>
      <c r="AI215" s="1423"/>
      <c r="AJ215" s="1423"/>
      <c r="AK215" s="1423"/>
      <c r="AL215" s="1423"/>
      <c r="AM215" s="1424"/>
      <c r="AN215" s="1436" t="s">
        <v>77</v>
      </c>
      <c r="AO215" s="1437"/>
      <c r="AP215" s="1438"/>
      <c r="AQ215" s="1429" t="s">
        <v>165</v>
      </c>
      <c r="AR215" s="1425" t="s">
        <v>265</v>
      </c>
      <c r="AS215" s="1425" t="s">
        <v>187</v>
      </c>
      <c r="AT215" s="732"/>
      <c r="AU215" s="598"/>
      <c r="AV215" s="598"/>
      <c r="CG215" s="582"/>
      <c r="CH215" s="582"/>
      <c r="CI215" s="582"/>
      <c r="CJ215" s="582"/>
      <c r="CK215" s="582"/>
      <c r="CL215" s="582"/>
      <c r="CM215" s="582"/>
      <c r="CN215" s="582"/>
    </row>
    <row r="216" spans="1:92" ht="14.25" customHeight="1" x14ac:dyDescent="0.2">
      <c r="A216" s="1419"/>
      <c r="B216" s="1420"/>
      <c r="C216" s="1421"/>
      <c r="D216" s="1421"/>
      <c r="E216" s="1421"/>
      <c r="F216" s="1414" t="s">
        <v>167</v>
      </c>
      <c r="G216" s="1428"/>
      <c r="H216" s="1414" t="s">
        <v>100</v>
      </c>
      <c r="I216" s="1428"/>
      <c r="J216" s="1414" t="s">
        <v>101</v>
      </c>
      <c r="K216" s="1428"/>
      <c r="L216" s="1414" t="s">
        <v>57</v>
      </c>
      <c r="M216" s="1428"/>
      <c r="N216" s="1414" t="s">
        <v>8</v>
      </c>
      <c r="O216" s="1428"/>
      <c r="P216" s="1414" t="s">
        <v>59</v>
      </c>
      <c r="Q216" s="1415"/>
      <c r="R216" s="1414" t="s">
        <v>60</v>
      </c>
      <c r="S216" s="1415"/>
      <c r="T216" s="1414" t="s">
        <v>61</v>
      </c>
      <c r="U216" s="1415"/>
      <c r="V216" s="1414" t="s">
        <v>62</v>
      </c>
      <c r="W216" s="1415"/>
      <c r="X216" s="1414" t="s">
        <v>63</v>
      </c>
      <c r="Y216" s="1415"/>
      <c r="Z216" s="1414" t="s">
        <v>64</v>
      </c>
      <c r="AA216" s="1415"/>
      <c r="AB216" s="1414" t="s">
        <v>65</v>
      </c>
      <c r="AC216" s="1415"/>
      <c r="AD216" s="1414" t="s">
        <v>66</v>
      </c>
      <c r="AE216" s="1415"/>
      <c r="AF216" s="1414" t="s">
        <v>67</v>
      </c>
      <c r="AG216" s="1415"/>
      <c r="AH216" s="1414" t="s">
        <v>68</v>
      </c>
      <c r="AI216" s="1415"/>
      <c r="AJ216" s="1414" t="s">
        <v>69</v>
      </c>
      <c r="AK216" s="1415"/>
      <c r="AL216" s="1414" t="s">
        <v>70</v>
      </c>
      <c r="AM216" s="1428"/>
      <c r="AN216" s="1429" t="s">
        <v>266</v>
      </c>
      <c r="AO216" s="1429" t="s">
        <v>267</v>
      </c>
      <c r="AP216" s="1429" t="s">
        <v>268</v>
      </c>
      <c r="AQ216" s="1439"/>
      <c r="AR216" s="1426"/>
      <c r="AS216" s="1426"/>
      <c r="AT216" s="669"/>
      <c r="AU216" s="598"/>
      <c r="AV216" s="598"/>
      <c r="CG216" s="582"/>
      <c r="CH216" s="582"/>
      <c r="CI216" s="582"/>
      <c r="CJ216" s="582"/>
      <c r="CK216" s="582"/>
      <c r="CL216" s="582"/>
      <c r="CM216" s="582"/>
      <c r="CN216" s="582"/>
    </row>
    <row r="217" spans="1:92" x14ac:dyDescent="0.2">
      <c r="A217" s="1411"/>
      <c r="B217" s="1413"/>
      <c r="C217" s="733" t="s">
        <v>149</v>
      </c>
      <c r="D217" s="733" t="s">
        <v>30</v>
      </c>
      <c r="E217" s="923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440"/>
      <c r="AO217" s="1430"/>
      <c r="AP217" s="1430"/>
      <c r="AQ217" s="1430"/>
      <c r="AR217" s="1427"/>
      <c r="AS217" s="1427"/>
      <c r="AT217" s="926"/>
      <c r="AU217" s="598"/>
      <c r="AV217" s="598"/>
      <c r="CG217" s="582"/>
      <c r="CH217" s="582"/>
      <c r="CI217" s="582"/>
      <c r="CJ217" s="582"/>
      <c r="CK217" s="582"/>
      <c r="CL217" s="582"/>
      <c r="CM217" s="582"/>
      <c r="CN217" s="582"/>
    </row>
    <row r="218" spans="1:92" x14ac:dyDescent="0.2">
      <c r="A218" s="1604" t="s">
        <v>168</v>
      </c>
      <c r="B218" s="1605"/>
      <c r="C218" s="927">
        <f>SUM(D218+E218)</f>
        <v>18</v>
      </c>
      <c r="D218" s="927">
        <f>SUM(F218+H218+J218+L218+N218+P218+R218+T218+V218+X218+Z218+AB218+AD218+AF218+AH218+AJ218+AL218)</f>
        <v>4</v>
      </c>
      <c r="E218" s="928">
        <f>SUM(G218+I218+K218+M218+O218+Q218+S218+U218+W218+Y218+AA218+AC218+AE218+AG218+AI218+AK218+AM218)</f>
        <v>14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0</v>
      </c>
      <c r="J218" s="929">
        <f>SUM(J228:J236)</f>
        <v>0</v>
      </c>
      <c r="K218" s="930">
        <f>SUM(K219:K236)</f>
        <v>0</v>
      </c>
      <c r="L218" s="929">
        <f>SUM(L228:L236)</f>
        <v>0</v>
      </c>
      <c r="M218" s="930">
        <f>SUM(M219:M236)</f>
        <v>1</v>
      </c>
      <c r="N218" s="929">
        <f>SUM(N228:N236)</f>
        <v>1</v>
      </c>
      <c r="O218" s="930">
        <f>SUM(O219:O236)</f>
        <v>2</v>
      </c>
      <c r="P218" s="929">
        <f>SUM(P228:P236)</f>
        <v>0</v>
      </c>
      <c r="Q218" s="930">
        <f>SUM(Q219:Q236)</f>
        <v>4</v>
      </c>
      <c r="R218" s="929">
        <f>SUM(R228:R236)</f>
        <v>1</v>
      </c>
      <c r="S218" s="930">
        <f>SUM(S219:S236)</f>
        <v>1</v>
      </c>
      <c r="T218" s="929">
        <f>SUM(T228:T236)</f>
        <v>2</v>
      </c>
      <c r="U218" s="930">
        <f>SUM(U219:U236)</f>
        <v>2</v>
      </c>
      <c r="V218" s="929">
        <f>SUM(V228:V236)</f>
        <v>0</v>
      </c>
      <c r="W218" s="930">
        <f>SUM(W219:W236)</f>
        <v>0</v>
      </c>
      <c r="X218" s="929">
        <f>SUM(X228:X236)</f>
        <v>0</v>
      </c>
      <c r="Y218" s="930">
        <f>SUM(Y219:Y236)</f>
        <v>1</v>
      </c>
      <c r="Z218" s="929">
        <f>SUM(Z228:Z236)</f>
        <v>0</v>
      </c>
      <c r="AA218" s="930">
        <f>SUM(AA219:AA236)</f>
        <v>2</v>
      </c>
      <c r="AB218" s="929">
        <f t="shared" ref="AB218:AM218" si="35">SUM(AB228:AB236)</f>
        <v>0</v>
      </c>
      <c r="AC218" s="930">
        <f t="shared" si="35"/>
        <v>1</v>
      </c>
      <c r="AD218" s="929">
        <f t="shared" si="35"/>
        <v>0</v>
      </c>
      <c r="AE218" s="930">
        <f t="shared" si="35"/>
        <v>0</v>
      </c>
      <c r="AF218" s="929">
        <f t="shared" si="35"/>
        <v>0</v>
      </c>
      <c r="AG218" s="930">
        <f t="shared" si="35"/>
        <v>0</v>
      </c>
      <c r="AH218" s="929">
        <f t="shared" si="35"/>
        <v>0</v>
      </c>
      <c r="AI218" s="930">
        <f t="shared" si="35"/>
        <v>0</v>
      </c>
      <c r="AJ218" s="929">
        <f t="shared" si="35"/>
        <v>0</v>
      </c>
      <c r="AK218" s="930">
        <f t="shared" si="35"/>
        <v>0</v>
      </c>
      <c r="AL218" s="929">
        <f t="shared" si="35"/>
        <v>0</v>
      </c>
      <c r="AM218" s="930">
        <f t="shared" si="35"/>
        <v>0</v>
      </c>
      <c r="AN218" s="931">
        <f t="shared" ref="AN218:AS218" si="36">SUM(AN219:AN236)</f>
        <v>0</v>
      </c>
      <c r="AO218" s="932">
        <f t="shared" si="36"/>
        <v>0</v>
      </c>
      <c r="AP218" s="932">
        <f t="shared" si="36"/>
        <v>0</v>
      </c>
      <c r="AQ218" s="932">
        <f t="shared" si="36"/>
        <v>0</v>
      </c>
      <c r="AR218" s="927">
        <f t="shared" si="36"/>
        <v>0</v>
      </c>
      <c r="AS218" s="931">
        <f t="shared" si="36"/>
        <v>0</v>
      </c>
      <c r="AT218" s="933"/>
      <c r="AU218" s="598"/>
      <c r="AV218" s="598"/>
      <c r="CG218" s="582"/>
      <c r="CH218" s="582"/>
      <c r="CI218" s="582"/>
      <c r="CJ218" s="582"/>
      <c r="CK218" s="582"/>
      <c r="CL218" s="582"/>
      <c r="CM218" s="582"/>
      <c r="CN218" s="582"/>
    </row>
    <row r="219" spans="1:92" x14ac:dyDescent="0.2">
      <c r="A219" s="1608" t="s">
        <v>249</v>
      </c>
      <c r="B219" s="934" t="s">
        <v>23</v>
      </c>
      <c r="C219" s="935">
        <f t="shared" ref="C219:C227" si="37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</row>
    <row r="220" spans="1:92" x14ac:dyDescent="0.2">
      <c r="A220" s="1608"/>
      <c r="B220" s="939" t="s">
        <v>169</v>
      </c>
      <c r="C220" s="651">
        <f t="shared" si="37"/>
        <v>0</v>
      </c>
      <c r="D220" s="936"/>
      <c r="E220" s="937">
        <f t="shared" ref="E220:E227" si="38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</row>
    <row r="221" spans="1:92" x14ac:dyDescent="0.2">
      <c r="A221" s="1608"/>
      <c r="B221" s="940" t="s">
        <v>170</v>
      </c>
      <c r="C221" s="648">
        <f t="shared" si="37"/>
        <v>0</v>
      </c>
      <c r="D221" s="936"/>
      <c r="E221" s="941">
        <f t="shared" si="38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</row>
    <row r="222" spans="1:92" x14ac:dyDescent="0.2">
      <c r="A222" s="1608"/>
      <c r="B222" s="940" t="s">
        <v>171</v>
      </c>
      <c r="C222" s="648">
        <f t="shared" si="37"/>
        <v>0</v>
      </c>
      <c r="D222" s="936"/>
      <c r="E222" s="941">
        <f t="shared" si="38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</row>
    <row r="223" spans="1:92" x14ac:dyDescent="0.2">
      <c r="A223" s="1608"/>
      <c r="B223" s="940" t="s">
        <v>172</v>
      </c>
      <c r="C223" s="648">
        <f t="shared" si="37"/>
        <v>0</v>
      </c>
      <c r="D223" s="936"/>
      <c r="E223" s="941">
        <f t="shared" si="38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</row>
    <row r="224" spans="1:92" x14ac:dyDescent="0.2">
      <c r="A224" s="1608"/>
      <c r="B224" s="940" t="s">
        <v>173</v>
      </c>
      <c r="C224" s="648">
        <f t="shared" si="37"/>
        <v>0</v>
      </c>
      <c r="D224" s="936"/>
      <c r="E224" s="941">
        <f t="shared" si="38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</row>
    <row r="225" spans="1:92" x14ac:dyDescent="0.2">
      <c r="A225" s="1608"/>
      <c r="B225" s="940" t="s">
        <v>174</v>
      </c>
      <c r="C225" s="648">
        <f t="shared" si="37"/>
        <v>0</v>
      </c>
      <c r="D225" s="936"/>
      <c r="E225" s="941">
        <f t="shared" si="38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</row>
    <row r="226" spans="1:92" x14ac:dyDescent="0.2">
      <c r="A226" s="1608"/>
      <c r="B226" s="940" t="s">
        <v>175</v>
      </c>
      <c r="C226" s="648">
        <f t="shared" si="37"/>
        <v>0</v>
      </c>
      <c r="D226" s="936"/>
      <c r="E226" s="941">
        <f t="shared" si="38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</row>
    <row r="227" spans="1:92" x14ac:dyDescent="0.2">
      <c r="A227" s="1608"/>
      <c r="B227" s="942" t="s">
        <v>176</v>
      </c>
      <c r="C227" s="643">
        <f t="shared" si="37"/>
        <v>1</v>
      </c>
      <c r="D227" s="943"/>
      <c r="E227" s="1004">
        <f t="shared" si="38"/>
        <v>1</v>
      </c>
      <c r="F227" s="945"/>
      <c r="G227" s="810"/>
      <c r="H227" s="945"/>
      <c r="I227" s="810"/>
      <c r="J227" s="945"/>
      <c r="K227" s="810"/>
      <c r="L227" s="945"/>
      <c r="M227" s="810"/>
      <c r="N227" s="945"/>
      <c r="O227" s="810"/>
      <c r="P227" s="945"/>
      <c r="Q227" s="810">
        <v>1</v>
      </c>
      <c r="R227" s="945"/>
      <c r="S227" s="810"/>
      <c r="T227" s="945"/>
      <c r="U227" s="810"/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>
        <v>0</v>
      </c>
      <c r="AR227" s="618">
        <v>0</v>
      </c>
      <c r="AS227" s="618">
        <v>0</v>
      </c>
      <c r="AT227" s="737" t="s">
        <v>194</v>
      </c>
      <c r="AU227" s="598"/>
      <c r="AV227" s="598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</row>
    <row r="228" spans="1:92" x14ac:dyDescent="0.2">
      <c r="A228" s="1609" t="s">
        <v>269</v>
      </c>
      <c r="B228" s="934" t="s">
        <v>23</v>
      </c>
      <c r="C228" s="935">
        <f t="shared" ref="C228:C236" si="39">SUM(D228+E228)</f>
        <v>3</v>
      </c>
      <c r="D228" s="935">
        <f t="shared" ref="D228:E236" si="40">SUM(F228+H228+J228+L228+N228+P228+R228+T228+V228+X228+Z228+AB228+AD228+AF228+AH228+AJ228+AL228)</f>
        <v>1</v>
      </c>
      <c r="E228" s="937">
        <f t="shared" si="40"/>
        <v>2</v>
      </c>
      <c r="F228" s="946"/>
      <c r="G228" s="947"/>
      <c r="H228" s="948"/>
      <c r="I228" s="947"/>
      <c r="J228" s="948"/>
      <c r="K228" s="802"/>
      <c r="L228" s="946"/>
      <c r="M228" s="947">
        <v>1</v>
      </c>
      <c r="N228" s="948"/>
      <c r="O228" s="949"/>
      <c r="P228" s="950"/>
      <c r="Q228" s="947"/>
      <c r="R228" s="948">
        <v>1</v>
      </c>
      <c r="S228" s="949"/>
      <c r="T228" s="950"/>
      <c r="U228" s="947"/>
      <c r="V228" s="948"/>
      <c r="W228" s="949"/>
      <c r="X228" s="950"/>
      <c r="Y228" s="947"/>
      <c r="Z228" s="948"/>
      <c r="AA228" s="949">
        <v>1</v>
      </c>
      <c r="AB228" s="950"/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>
        <v>0</v>
      </c>
      <c r="AR228" s="616">
        <v>0</v>
      </c>
      <c r="AS228" s="616">
        <v>0</v>
      </c>
      <c r="AT228" s="739" t="s">
        <v>194</v>
      </c>
      <c r="AU228" s="598"/>
      <c r="AV228" s="598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</row>
    <row r="229" spans="1:92" x14ac:dyDescent="0.2">
      <c r="A229" s="1610"/>
      <c r="B229" s="939" t="s">
        <v>169</v>
      </c>
      <c r="C229" s="651">
        <f t="shared" si="39"/>
        <v>1</v>
      </c>
      <c r="D229" s="651">
        <f t="shared" si="40"/>
        <v>1</v>
      </c>
      <c r="E229" s="937">
        <f t="shared" si="40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>
        <v>1</v>
      </c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>
        <v>0</v>
      </c>
      <c r="AR229" s="616">
        <v>0</v>
      </c>
      <c r="AS229" s="616">
        <v>0</v>
      </c>
      <c r="AT229" s="739" t="s">
        <v>194</v>
      </c>
      <c r="AU229" s="598"/>
      <c r="AV229" s="598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</row>
    <row r="230" spans="1:92" x14ac:dyDescent="0.2">
      <c r="A230" s="1610"/>
      <c r="B230" s="940" t="s">
        <v>170</v>
      </c>
      <c r="C230" s="648">
        <f t="shared" si="39"/>
        <v>3</v>
      </c>
      <c r="D230" s="648">
        <f t="shared" si="40"/>
        <v>2</v>
      </c>
      <c r="E230" s="941">
        <f t="shared" si="40"/>
        <v>1</v>
      </c>
      <c r="F230" s="600"/>
      <c r="G230" s="602"/>
      <c r="H230" s="600"/>
      <c r="I230" s="602"/>
      <c r="J230" s="600"/>
      <c r="K230" s="602"/>
      <c r="L230" s="600"/>
      <c r="M230" s="602"/>
      <c r="N230" s="600">
        <v>1</v>
      </c>
      <c r="O230" s="952">
        <v>1</v>
      </c>
      <c r="P230" s="600"/>
      <c r="Q230" s="602"/>
      <c r="R230" s="834"/>
      <c r="S230" s="952"/>
      <c r="T230" s="600">
        <v>1</v>
      </c>
      <c r="U230" s="602"/>
      <c r="V230" s="834"/>
      <c r="W230" s="952"/>
      <c r="X230" s="600"/>
      <c r="Y230" s="602"/>
      <c r="Z230" s="834"/>
      <c r="AA230" s="952"/>
      <c r="AB230" s="600"/>
      <c r="AC230" s="602"/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/>
      <c r="AO230" s="617"/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</row>
    <row r="231" spans="1:92" x14ac:dyDescent="0.2">
      <c r="A231" s="1610"/>
      <c r="B231" s="940" t="s">
        <v>171</v>
      </c>
      <c r="C231" s="648">
        <f t="shared" si="39"/>
        <v>0</v>
      </c>
      <c r="D231" s="648">
        <f t="shared" si="40"/>
        <v>0</v>
      </c>
      <c r="E231" s="941">
        <f t="shared" si="40"/>
        <v>0</v>
      </c>
      <c r="F231" s="600"/>
      <c r="G231" s="602"/>
      <c r="H231" s="600"/>
      <c r="I231" s="602"/>
      <c r="J231" s="600"/>
      <c r="K231" s="602"/>
      <c r="L231" s="600"/>
      <c r="M231" s="602"/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/>
      <c r="AR231" s="617"/>
      <c r="AS231" s="617"/>
      <c r="AT231" s="739" t="s">
        <v>194</v>
      </c>
      <c r="AU231" s="598"/>
      <c r="AV231" s="598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</row>
    <row r="232" spans="1:92" x14ac:dyDescent="0.2">
      <c r="A232" s="1610"/>
      <c r="B232" s="940" t="s">
        <v>172</v>
      </c>
      <c r="C232" s="648">
        <f t="shared" si="39"/>
        <v>0</v>
      </c>
      <c r="D232" s="648">
        <f t="shared" si="40"/>
        <v>0</v>
      </c>
      <c r="E232" s="941">
        <f t="shared" si="40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</row>
    <row r="233" spans="1:92" x14ac:dyDescent="0.2">
      <c r="A233" s="1610"/>
      <c r="B233" s="940" t="s">
        <v>173</v>
      </c>
      <c r="C233" s="648">
        <f t="shared" si="39"/>
        <v>0</v>
      </c>
      <c r="D233" s="648">
        <f t="shared" si="40"/>
        <v>0</v>
      </c>
      <c r="E233" s="941">
        <f t="shared" si="40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</row>
    <row r="234" spans="1:92" x14ac:dyDescent="0.2">
      <c r="A234" s="1610"/>
      <c r="B234" s="940" t="s">
        <v>174</v>
      </c>
      <c r="C234" s="648">
        <f t="shared" si="39"/>
        <v>0</v>
      </c>
      <c r="D234" s="648">
        <f t="shared" si="40"/>
        <v>0</v>
      </c>
      <c r="E234" s="941">
        <f t="shared" si="40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</row>
    <row r="235" spans="1:92" x14ac:dyDescent="0.2">
      <c r="A235" s="1610"/>
      <c r="B235" s="940" t="s">
        <v>175</v>
      </c>
      <c r="C235" s="648">
        <f t="shared" si="39"/>
        <v>0</v>
      </c>
      <c r="D235" s="648">
        <f t="shared" si="40"/>
        <v>0</v>
      </c>
      <c r="E235" s="941">
        <f t="shared" si="40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</row>
    <row r="236" spans="1:92" x14ac:dyDescent="0.2">
      <c r="A236" s="1611"/>
      <c r="B236" s="942" t="s">
        <v>176</v>
      </c>
      <c r="C236" s="643">
        <f t="shared" si="39"/>
        <v>10</v>
      </c>
      <c r="D236" s="643">
        <f t="shared" si="40"/>
        <v>0</v>
      </c>
      <c r="E236" s="1004">
        <f t="shared" si="40"/>
        <v>10</v>
      </c>
      <c r="F236" s="691"/>
      <c r="G236" s="810"/>
      <c r="H236" s="691"/>
      <c r="I236" s="810"/>
      <c r="J236" s="691"/>
      <c r="K236" s="810"/>
      <c r="L236" s="691"/>
      <c r="M236" s="810"/>
      <c r="N236" s="691"/>
      <c r="O236" s="953">
        <v>1</v>
      </c>
      <c r="P236" s="691"/>
      <c r="Q236" s="810">
        <v>3</v>
      </c>
      <c r="R236" s="809"/>
      <c r="S236" s="953">
        <v>1</v>
      </c>
      <c r="T236" s="691"/>
      <c r="U236" s="810">
        <v>2</v>
      </c>
      <c r="V236" s="809"/>
      <c r="W236" s="953"/>
      <c r="X236" s="691"/>
      <c r="Y236" s="810">
        <v>1</v>
      </c>
      <c r="Z236" s="809"/>
      <c r="AA236" s="953">
        <v>1</v>
      </c>
      <c r="AB236" s="691"/>
      <c r="AC236" s="810">
        <v>1</v>
      </c>
      <c r="AD236" s="809"/>
      <c r="AE236" s="953"/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>
        <v>0</v>
      </c>
      <c r="AR236" s="618">
        <v>0</v>
      </c>
      <c r="AS236" s="618">
        <v>0</v>
      </c>
      <c r="AT236" s="737" t="s">
        <v>194</v>
      </c>
      <c r="AU236" s="598"/>
      <c r="AV236" s="598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</row>
    <row r="237" spans="1:92" ht="24.75" customHeight="1" x14ac:dyDescent="0.4">
      <c r="A237" s="954" t="s">
        <v>270</v>
      </c>
      <c r="B237" s="905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CG237" s="582"/>
      <c r="CH237" s="582"/>
      <c r="CI237" s="582"/>
      <c r="CJ237" s="582"/>
      <c r="CK237" s="582"/>
      <c r="CL237" s="582"/>
      <c r="CM237" s="582"/>
      <c r="CN237" s="582"/>
    </row>
    <row r="238" spans="1:92" ht="14.25" customHeight="1" x14ac:dyDescent="0.2">
      <c r="A238" s="1408" t="s">
        <v>32</v>
      </c>
      <c r="B238" s="1410"/>
      <c r="C238" s="1549" t="s">
        <v>163</v>
      </c>
      <c r="D238" s="1612"/>
      <c r="E238" s="1514"/>
      <c r="F238" s="1422" t="s">
        <v>177</v>
      </c>
      <c r="G238" s="1423"/>
      <c r="H238" s="1423"/>
      <c r="I238" s="1423"/>
      <c r="J238" s="1423"/>
      <c r="K238" s="1423"/>
      <c r="L238" s="1423"/>
      <c r="M238" s="1423"/>
      <c r="N238" s="1423"/>
      <c r="O238" s="1423"/>
      <c r="P238" s="1423"/>
      <c r="Q238" s="1423"/>
      <c r="R238" s="1423"/>
      <c r="S238" s="1423"/>
      <c r="T238" s="1423"/>
      <c r="U238" s="1423"/>
      <c r="V238" s="1423"/>
      <c r="W238" s="1423"/>
      <c r="X238" s="1423"/>
      <c r="Y238" s="1423"/>
      <c r="Z238" s="1423"/>
      <c r="AA238" s="1423"/>
      <c r="AB238" s="1423"/>
      <c r="AC238" s="1423"/>
      <c r="AD238" s="1423"/>
      <c r="AE238" s="1423"/>
      <c r="AF238" s="1423"/>
      <c r="AG238" s="1423"/>
      <c r="AH238" s="1423"/>
      <c r="AI238" s="1423"/>
      <c r="AJ238" s="1423"/>
      <c r="AK238" s="1423"/>
      <c r="AL238" s="1423"/>
      <c r="AM238" s="1423"/>
      <c r="AN238" s="1423"/>
      <c r="AO238" s="1614"/>
      <c r="AP238" s="1431" t="s">
        <v>249</v>
      </c>
      <c r="AQ238" s="1425" t="s">
        <v>165</v>
      </c>
      <c r="AR238" s="1425" t="s">
        <v>265</v>
      </c>
      <c r="AS238" s="1425" t="s">
        <v>187</v>
      </c>
      <c r="AT238" s="838"/>
      <c r="AU238" s="590"/>
      <c r="AV238" s="590"/>
      <c r="CG238" s="582"/>
      <c r="CH238" s="582"/>
      <c r="CI238" s="582"/>
      <c r="CJ238" s="582"/>
      <c r="CK238" s="582"/>
      <c r="CL238" s="582"/>
      <c r="CM238" s="582"/>
      <c r="CN238" s="582"/>
    </row>
    <row r="239" spans="1:92" x14ac:dyDescent="0.2">
      <c r="A239" s="1419"/>
      <c r="B239" s="1420"/>
      <c r="C239" s="1550"/>
      <c r="D239" s="1613"/>
      <c r="E239" s="1518"/>
      <c r="F239" s="1414" t="s">
        <v>178</v>
      </c>
      <c r="G239" s="1428"/>
      <c r="H239" s="1414" t="s">
        <v>179</v>
      </c>
      <c r="I239" s="1428"/>
      <c r="J239" s="1414" t="s">
        <v>180</v>
      </c>
      <c r="K239" s="1428"/>
      <c r="L239" s="1414" t="s">
        <v>101</v>
      </c>
      <c r="M239" s="1428"/>
      <c r="N239" s="1414" t="s">
        <v>57</v>
      </c>
      <c r="O239" s="1428"/>
      <c r="P239" s="1414" t="s">
        <v>8</v>
      </c>
      <c r="Q239" s="1428"/>
      <c r="R239" s="1414" t="s">
        <v>59</v>
      </c>
      <c r="S239" s="1415"/>
      <c r="T239" s="1414" t="s">
        <v>60</v>
      </c>
      <c r="U239" s="1415"/>
      <c r="V239" s="1414" t="s">
        <v>61</v>
      </c>
      <c r="W239" s="1415"/>
      <c r="X239" s="1414" t="s">
        <v>62</v>
      </c>
      <c r="Y239" s="1415"/>
      <c r="Z239" s="1414" t="s">
        <v>63</v>
      </c>
      <c r="AA239" s="1415"/>
      <c r="AB239" s="1414" t="s">
        <v>64</v>
      </c>
      <c r="AC239" s="1415"/>
      <c r="AD239" s="1414" t="s">
        <v>65</v>
      </c>
      <c r="AE239" s="1415"/>
      <c r="AF239" s="1414" t="s">
        <v>66</v>
      </c>
      <c r="AG239" s="1415"/>
      <c r="AH239" s="1414" t="s">
        <v>67</v>
      </c>
      <c r="AI239" s="1415"/>
      <c r="AJ239" s="1414" t="s">
        <v>68</v>
      </c>
      <c r="AK239" s="1415"/>
      <c r="AL239" s="1414" t="s">
        <v>69</v>
      </c>
      <c r="AM239" s="1415"/>
      <c r="AN239" s="1414" t="s">
        <v>70</v>
      </c>
      <c r="AO239" s="1428"/>
      <c r="AP239" s="1432"/>
      <c r="AQ239" s="1426"/>
      <c r="AR239" s="1434"/>
      <c r="AS239" s="1434"/>
      <c r="AT239" s="957"/>
      <c r="AU239" s="590"/>
      <c r="AV239" s="590"/>
      <c r="CG239" s="582"/>
      <c r="CH239" s="582"/>
      <c r="CI239" s="582"/>
      <c r="CJ239" s="582"/>
      <c r="CK239" s="582"/>
      <c r="CL239" s="582"/>
      <c r="CM239" s="582"/>
      <c r="CN239" s="582"/>
    </row>
    <row r="240" spans="1:92" x14ac:dyDescent="0.2">
      <c r="A240" s="1411"/>
      <c r="B240" s="1413"/>
      <c r="C240" s="733" t="s">
        <v>149</v>
      </c>
      <c r="D240" s="733" t="s">
        <v>30</v>
      </c>
      <c r="E240" s="632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433"/>
      <c r="AQ240" s="1427"/>
      <c r="AR240" s="1435"/>
      <c r="AS240" s="1435"/>
      <c r="AT240" s="957"/>
      <c r="AU240" s="590"/>
      <c r="AV240" s="598"/>
      <c r="CG240" s="582"/>
      <c r="CH240" s="582"/>
      <c r="CI240" s="582"/>
      <c r="CJ240" s="582"/>
      <c r="CK240" s="582"/>
      <c r="CL240" s="582"/>
      <c r="CM240" s="582"/>
      <c r="CN240" s="582"/>
    </row>
    <row r="241" spans="1:92" x14ac:dyDescent="0.2">
      <c r="A241" s="1615" t="s">
        <v>102</v>
      </c>
      <c r="B241" s="1615"/>
      <c r="C241" s="639">
        <f t="shared" ref="C241:C247" si="41">SUM(D241+E241)</f>
        <v>8</v>
      </c>
      <c r="D241" s="639">
        <f t="shared" ref="D241:E243" si="42">SUM(F241+H241+J241+L241+N241+P241+R241+T241+V241+X241+Z241+AB241+AD241+AF241+AH241+AJ241+AL241+AN241)</f>
        <v>4</v>
      </c>
      <c r="E241" s="639">
        <f t="shared" si="42"/>
        <v>4</v>
      </c>
      <c r="F241" s="592"/>
      <c r="G241" s="592"/>
      <c r="H241" s="592"/>
      <c r="I241" s="592"/>
      <c r="J241" s="681"/>
      <c r="K241" s="640"/>
      <c r="L241" s="592"/>
      <c r="M241" s="592"/>
      <c r="N241" s="592">
        <v>1</v>
      </c>
      <c r="O241" s="592"/>
      <c r="P241" s="640">
        <v>2</v>
      </c>
      <c r="Q241" s="960"/>
      <c r="R241" s="592"/>
      <c r="S241" s="592"/>
      <c r="T241" s="592"/>
      <c r="U241" s="592">
        <v>2</v>
      </c>
      <c r="V241" s="592"/>
      <c r="W241" s="592">
        <v>1</v>
      </c>
      <c r="X241" s="592"/>
      <c r="Y241" s="592"/>
      <c r="Z241" s="592"/>
      <c r="AA241" s="592"/>
      <c r="AB241" s="592">
        <v>1</v>
      </c>
      <c r="AC241" s="592"/>
      <c r="AD241" s="592"/>
      <c r="AE241" s="592"/>
      <c r="AF241" s="592"/>
      <c r="AG241" s="592">
        <v>1</v>
      </c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>
        <v>0</v>
      </c>
      <c r="AR241" s="640">
        <v>0</v>
      </c>
      <c r="AS241" s="640">
        <v>0</v>
      </c>
      <c r="AT241" s="739" t="s">
        <v>194</v>
      </c>
      <c r="AU241" s="598"/>
      <c r="AV241" s="598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</row>
    <row r="242" spans="1:92" ht="15" thickBot="1" x14ac:dyDescent="0.25">
      <c r="A242" s="1416" t="s">
        <v>166</v>
      </c>
      <c r="B242" s="1416"/>
      <c r="C242" s="653">
        <f t="shared" si="41"/>
        <v>0</v>
      </c>
      <c r="D242" s="653">
        <f t="shared" si="42"/>
        <v>0</v>
      </c>
      <c r="E242" s="653">
        <f t="shared" si="42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</row>
    <row r="243" spans="1:92" ht="15" thickTop="1" x14ac:dyDescent="0.2">
      <c r="A243" s="1417" t="s">
        <v>271</v>
      </c>
      <c r="B243" s="1418"/>
      <c r="C243" s="963">
        <f t="shared" si="41"/>
        <v>0</v>
      </c>
      <c r="D243" s="963">
        <f t="shared" si="42"/>
        <v>0</v>
      </c>
      <c r="E243" s="963">
        <f t="shared" si="42"/>
        <v>0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/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</row>
    <row r="244" spans="1:92" ht="23.25" customHeight="1" thickBot="1" x14ac:dyDescent="0.25">
      <c r="A244" s="1606" t="s">
        <v>272</v>
      </c>
      <c r="B244" s="1607"/>
      <c r="C244" s="968">
        <f t="shared" si="41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CG244" s="582"/>
      <c r="CH244" s="582">
        <v>0</v>
      </c>
      <c r="CI244" s="582"/>
      <c r="CJ244" s="582"/>
      <c r="CK244" s="582"/>
      <c r="CL244" s="582"/>
      <c r="CM244" s="582"/>
      <c r="CN244" s="582"/>
    </row>
    <row r="245" spans="1:92" ht="15" thickTop="1" x14ac:dyDescent="0.2">
      <c r="A245" s="1406" t="s">
        <v>273</v>
      </c>
      <c r="B245" s="651" t="s">
        <v>274</v>
      </c>
      <c r="C245" s="651">
        <f t="shared" si="41"/>
        <v>0</v>
      </c>
      <c r="D245" s="651">
        <f t="shared" ref="D245:E247" si="43">SUM(F245+H245+J245+L245+N245+P245+R245+T245+V245+X245+Z245+AB245+AD245+AF245+AH245+AJ245+AL245+AN245)</f>
        <v>0</v>
      </c>
      <c r="E245" s="651">
        <f t="shared" si="43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</row>
    <row r="246" spans="1:92" x14ac:dyDescent="0.2">
      <c r="A246" s="1406"/>
      <c r="B246" s="648" t="s">
        <v>275</v>
      </c>
      <c r="C246" s="648">
        <f t="shared" si="41"/>
        <v>0</v>
      </c>
      <c r="D246" s="648">
        <f t="shared" si="43"/>
        <v>0</v>
      </c>
      <c r="E246" s="648">
        <f t="shared" si="43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</row>
    <row r="247" spans="1:92" x14ac:dyDescent="0.2">
      <c r="A247" s="1407"/>
      <c r="B247" s="643" t="s">
        <v>276</v>
      </c>
      <c r="C247" s="643">
        <f t="shared" si="41"/>
        <v>0</v>
      </c>
      <c r="D247" s="643">
        <f t="shared" si="43"/>
        <v>0</v>
      </c>
      <c r="E247" s="643">
        <f t="shared" si="43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</row>
    <row r="248" spans="1:92" x14ac:dyDescent="0.2">
      <c r="A248" s="954" t="s">
        <v>277</v>
      </c>
      <c r="B248" s="905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CG248" s="582"/>
      <c r="CH248" s="582"/>
      <c r="CI248" s="582"/>
      <c r="CJ248" s="582"/>
      <c r="CK248" s="582"/>
      <c r="CL248" s="582"/>
      <c r="CM248" s="582"/>
      <c r="CN248" s="582"/>
    </row>
    <row r="249" spans="1:92" x14ac:dyDescent="0.2">
      <c r="A249" s="1408" t="s">
        <v>32</v>
      </c>
      <c r="B249" s="1410"/>
      <c r="C249" s="1421" t="s">
        <v>163</v>
      </c>
      <c r="D249" s="1421"/>
      <c r="E249" s="1421"/>
      <c r="F249" s="1422" t="s">
        <v>152</v>
      </c>
      <c r="G249" s="1423"/>
      <c r="H249" s="1423"/>
      <c r="I249" s="1423"/>
      <c r="J249" s="1423"/>
      <c r="K249" s="1423"/>
      <c r="L249" s="1423"/>
      <c r="M249" s="1423"/>
      <c r="N249" s="1423"/>
      <c r="O249" s="1423"/>
      <c r="P249" s="1423"/>
      <c r="Q249" s="1423"/>
      <c r="R249" s="1423"/>
      <c r="S249" s="1423"/>
      <c r="T249" s="1423"/>
      <c r="U249" s="1423"/>
      <c r="V249" s="1423"/>
      <c r="W249" s="1423"/>
      <c r="X249" s="1423"/>
      <c r="Y249" s="1423"/>
      <c r="Z249" s="1423"/>
      <c r="AA249" s="1423"/>
      <c r="AB249" s="1423"/>
      <c r="AC249" s="1423"/>
      <c r="AD249" s="1423"/>
      <c r="AE249" s="1423"/>
      <c r="AF249" s="1423"/>
      <c r="AG249" s="1424"/>
      <c r="AH249" s="1425" t="s">
        <v>165</v>
      </c>
      <c r="AI249" s="1425" t="s">
        <v>251</v>
      </c>
      <c r="AJ249" s="1410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CG249" s="582"/>
      <c r="CH249" s="582"/>
      <c r="CI249" s="582"/>
      <c r="CJ249" s="582"/>
      <c r="CK249" s="582"/>
      <c r="CL249" s="582"/>
      <c r="CM249" s="582"/>
      <c r="CN249" s="582"/>
    </row>
    <row r="250" spans="1:92" x14ac:dyDescent="0.2">
      <c r="A250" s="1419"/>
      <c r="B250" s="1420"/>
      <c r="C250" s="1421"/>
      <c r="D250" s="1421"/>
      <c r="E250" s="1421"/>
      <c r="F250" s="1414" t="s">
        <v>57</v>
      </c>
      <c r="G250" s="1428"/>
      <c r="H250" s="1414" t="s">
        <v>8</v>
      </c>
      <c r="I250" s="1428"/>
      <c r="J250" s="1414" t="s">
        <v>59</v>
      </c>
      <c r="K250" s="1415"/>
      <c r="L250" s="1414" t="s">
        <v>60</v>
      </c>
      <c r="M250" s="1415"/>
      <c r="N250" s="1414" t="s">
        <v>61</v>
      </c>
      <c r="O250" s="1415"/>
      <c r="P250" s="1414" t="s">
        <v>62</v>
      </c>
      <c r="Q250" s="1415"/>
      <c r="R250" s="1414" t="s">
        <v>63</v>
      </c>
      <c r="S250" s="1415"/>
      <c r="T250" s="1414" t="s">
        <v>64</v>
      </c>
      <c r="U250" s="1415"/>
      <c r="V250" s="1414" t="s">
        <v>65</v>
      </c>
      <c r="W250" s="1415"/>
      <c r="X250" s="1414" t="s">
        <v>66</v>
      </c>
      <c r="Y250" s="1415"/>
      <c r="Z250" s="1414" t="s">
        <v>67</v>
      </c>
      <c r="AA250" s="1415"/>
      <c r="AB250" s="1414" t="s">
        <v>68</v>
      </c>
      <c r="AC250" s="1415"/>
      <c r="AD250" s="1414" t="s">
        <v>69</v>
      </c>
      <c r="AE250" s="1415"/>
      <c r="AF250" s="1414" t="s">
        <v>70</v>
      </c>
      <c r="AG250" s="1415"/>
      <c r="AH250" s="1426"/>
      <c r="AI250" s="1426"/>
      <c r="AJ250" s="1420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CG250" s="582"/>
      <c r="CH250" s="582"/>
      <c r="CI250" s="582"/>
      <c r="CJ250" s="582"/>
      <c r="CK250" s="582"/>
      <c r="CL250" s="582"/>
      <c r="CM250" s="582"/>
      <c r="CN250" s="582"/>
    </row>
    <row r="251" spans="1:92" x14ac:dyDescent="0.2">
      <c r="A251" s="1411"/>
      <c r="B251" s="1413"/>
      <c r="C251" s="733" t="s">
        <v>149</v>
      </c>
      <c r="D251" s="733" t="s">
        <v>30</v>
      </c>
      <c r="E251" s="632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427"/>
      <c r="AI251" s="1427"/>
      <c r="AJ251" s="1413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CG251" s="582"/>
      <c r="CH251" s="582"/>
      <c r="CI251" s="582"/>
      <c r="CJ251" s="582"/>
      <c r="CK251" s="582"/>
      <c r="CL251" s="582"/>
      <c r="CM251" s="582"/>
      <c r="CN251" s="582"/>
    </row>
    <row r="252" spans="1:92" ht="15" thickBot="1" x14ac:dyDescent="0.25">
      <c r="A252" s="1402" t="s">
        <v>102</v>
      </c>
      <c r="B252" s="1402"/>
      <c r="C252" s="892">
        <f>SUM(D252+E252)</f>
        <v>3</v>
      </c>
      <c r="D252" s="892">
        <f t="shared" ref="D252:E254" si="44">SUM(F252+H252+J252+L252+N252+P252+R252+T252+V252+X252+Z252+AB252+AD252+AF252)</f>
        <v>0</v>
      </c>
      <c r="E252" s="877">
        <f t="shared" si="44"/>
        <v>3</v>
      </c>
      <c r="F252" s="961"/>
      <c r="G252" s="961"/>
      <c r="H252" s="961"/>
      <c r="I252" s="961"/>
      <c r="J252" s="961"/>
      <c r="K252" s="961">
        <v>1</v>
      </c>
      <c r="L252" s="961"/>
      <c r="M252" s="961">
        <v>1</v>
      </c>
      <c r="N252" s="961"/>
      <c r="O252" s="961"/>
      <c r="P252" s="961"/>
      <c r="Q252" s="961">
        <v>1</v>
      </c>
      <c r="R252" s="961"/>
      <c r="S252" s="961"/>
      <c r="T252" s="961"/>
      <c r="U252" s="961"/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>
        <v>0</v>
      </c>
      <c r="AI252" s="867">
        <v>0</v>
      </c>
      <c r="AJ252" s="981">
        <v>0</v>
      </c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CG252" s="582"/>
      <c r="CH252" s="582"/>
      <c r="CI252" s="582"/>
      <c r="CJ252" s="582">
        <v>0</v>
      </c>
      <c r="CK252" s="582"/>
      <c r="CL252" s="582"/>
      <c r="CM252" s="582"/>
      <c r="CN252" s="582"/>
    </row>
    <row r="253" spans="1:92" ht="15.75" thickTop="1" thickBot="1" x14ac:dyDescent="0.25">
      <c r="A253" s="1403" t="s">
        <v>166</v>
      </c>
      <c r="B253" s="1403"/>
      <c r="C253" s="983">
        <f>SUM(D253+E253)</f>
        <v>3</v>
      </c>
      <c r="D253" s="983">
        <f t="shared" si="44"/>
        <v>0</v>
      </c>
      <c r="E253" s="984">
        <f t="shared" si="44"/>
        <v>3</v>
      </c>
      <c r="F253" s="985"/>
      <c r="G253" s="985">
        <v>1</v>
      </c>
      <c r="H253" s="985"/>
      <c r="I253" s="985"/>
      <c r="J253" s="985"/>
      <c r="K253" s="985"/>
      <c r="L253" s="985"/>
      <c r="M253" s="985">
        <v>1</v>
      </c>
      <c r="N253" s="985"/>
      <c r="O253" s="985">
        <v>1</v>
      </c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>
        <v>0</v>
      </c>
      <c r="AI253" s="986">
        <v>0</v>
      </c>
      <c r="AJ253" s="987">
        <v>0</v>
      </c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CG253" s="582"/>
      <c r="CH253" s="582"/>
      <c r="CI253" s="582"/>
      <c r="CJ253" s="582">
        <v>0</v>
      </c>
      <c r="CK253" s="582"/>
      <c r="CL253" s="582"/>
      <c r="CM253" s="582"/>
      <c r="CN253" s="582"/>
    </row>
    <row r="254" spans="1:92" ht="15" thickTop="1" x14ac:dyDescent="0.2">
      <c r="A254" s="1404" t="s">
        <v>55</v>
      </c>
      <c r="B254" s="1404"/>
      <c r="C254" s="690">
        <f>SUM(D254+E254)</f>
        <v>7</v>
      </c>
      <c r="D254" s="690">
        <f t="shared" si="44"/>
        <v>0</v>
      </c>
      <c r="E254" s="857">
        <f t="shared" si="44"/>
        <v>7</v>
      </c>
      <c r="F254" s="964"/>
      <c r="G254" s="964"/>
      <c r="H254" s="964"/>
      <c r="I254" s="964">
        <v>2</v>
      </c>
      <c r="J254" s="964"/>
      <c r="K254" s="964"/>
      <c r="L254" s="964"/>
      <c r="M254" s="964">
        <v>3</v>
      </c>
      <c r="N254" s="964"/>
      <c r="O254" s="964">
        <v>2</v>
      </c>
      <c r="P254" s="964"/>
      <c r="Q254" s="964"/>
      <c r="R254" s="964"/>
      <c r="S254" s="964"/>
      <c r="T254" s="964"/>
      <c r="U254" s="964"/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>
        <v>0</v>
      </c>
      <c r="AI254" s="656">
        <v>0</v>
      </c>
      <c r="AJ254" s="988">
        <v>0</v>
      </c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CG254" s="582"/>
      <c r="CH254" s="582"/>
      <c r="CI254" s="582"/>
      <c r="CJ254" s="582">
        <v>0</v>
      </c>
      <c r="CK254" s="582"/>
      <c r="CL254" s="582"/>
      <c r="CM254" s="582"/>
      <c r="CN254" s="582"/>
    </row>
    <row r="255" spans="1:92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</row>
    <row r="256" spans="1:92" x14ac:dyDescent="0.2">
      <c r="A256" s="1405" t="s">
        <v>279</v>
      </c>
      <c r="B256" s="1408" t="s">
        <v>280</v>
      </c>
      <c r="C256" s="1409"/>
      <c r="D256" s="1410"/>
      <c r="E256" s="1411" t="s">
        <v>281</v>
      </c>
      <c r="F256" s="1412"/>
      <c r="G256" s="1412"/>
      <c r="H256" s="1412"/>
      <c r="I256" s="1412"/>
      <c r="J256" s="1412"/>
      <c r="K256" s="1412"/>
      <c r="L256" s="1412"/>
      <c r="M256" s="1412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</row>
    <row r="257" spans="1:48" x14ac:dyDescent="0.2">
      <c r="A257" s="1406"/>
      <c r="B257" s="1411"/>
      <c r="C257" s="1412"/>
      <c r="D257" s="1413"/>
      <c r="E257" s="1414" t="s">
        <v>99</v>
      </c>
      <c r="F257" s="1415"/>
      <c r="G257" s="1414" t="s">
        <v>100</v>
      </c>
      <c r="H257" s="1415"/>
      <c r="I257" s="1414" t="s">
        <v>101</v>
      </c>
      <c r="J257" s="1415"/>
      <c r="K257" s="1414" t="s">
        <v>57</v>
      </c>
      <c r="L257" s="1415"/>
      <c r="M257" s="1414" t="s">
        <v>8</v>
      </c>
      <c r="N257" s="1415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</row>
    <row r="258" spans="1:48" x14ac:dyDescent="0.2">
      <c r="A258" s="1407"/>
      <c r="B258" s="910" t="s">
        <v>149</v>
      </c>
      <c r="C258" s="632" t="s">
        <v>30</v>
      </c>
      <c r="D258" s="677" t="s">
        <v>48</v>
      </c>
      <c r="E258" s="924" t="s">
        <v>30</v>
      </c>
      <c r="F258" s="679" t="s">
        <v>48</v>
      </c>
      <c r="G258" s="924" t="s">
        <v>30</v>
      </c>
      <c r="H258" s="679" t="s">
        <v>48</v>
      </c>
      <c r="I258" s="924" t="s">
        <v>30</v>
      </c>
      <c r="J258" s="679" t="s">
        <v>48</v>
      </c>
      <c r="K258" s="924" t="s">
        <v>30</v>
      </c>
      <c r="L258" s="679" t="s">
        <v>48</v>
      </c>
      <c r="M258" s="924" t="s">
        <v>30</v>
      </c>
      <c r="N258" s="679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</row>
    <row r="259" spans="1:48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</row>
    <row r="260" spans="1:48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</row>
    <row r="261" spans="1:48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</row>
    <row r="287" spans="1:2" hidden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417</v>
      </c>
      <c r="B287" s="1002">
        <f>SUM(CG8:CN254)</f>
        <v>0</v>
      </c>
    </row>
  </sheetData>
  <mergeCells count="421">
    <mergeCell ref="A204:A205"/>
    <mergeCell ref="C207:E208"/>
    <mergeCell ref="A218:B218"/>
    <mergeCell ref="A244:B244"/>
    <mergeCell ref="A219:A227"/>
    <mergeCell ref="A228:A236"/>
    <mergeCell ref="A238:B240"/>
    <mergeCell ref="C238:E239"/>
    <mergeCell ref="F238:AO238"/>
    <mergeCell ref="A241:B241"/>
    <mergeCell ref="A207:A209"/>
    <mergeCell ref="B207:B209"/>
    <mergeCell ref="F207:AK207"/>
    <mergeCell ref="AL207:AL209"/>
    <mergeCell ref="A210:A211"/>
    <mergeCell ref="A212:A213"/>
    <mergeCell ref="A215:B217"/>
    <mergeCell ref="C215:E216"/>
    <mergeCell ref="F215:AM215"/>
    <mergeCell ref="F208:G208"/>
    <mergeCell ref="H208:I208"/>
    <mergeCell ref="J208:K208"/>
    <mergeCell ref="L208:M208"/>
    <mergeCell ref="N208:O208"/>
    <mergeCell ref="D168:F168"/>
    <mergeCell ref="G168:H168"/>
    <mergeCell ref="B176:C176"/>
    <mergeCell ref="B177:C177"/>
    <mergeCell ref="B178:C178"/>
    <mergeCell ref="B179:C179"/>
    <mergeCell ref="B180:C180"/>
    <mergeCell ref="B181:C181"/>
    <mergeCell ref="A184:A186"/>
    <mergeCell ref="B184:C184"/>
    <mergeCell ref="B185:C185"/>
    <mergeCell ref="B186:C186"/>
    <mergeCell ref="A153:A156"/>
    <mergeCell ref="B153:C153"/>
    <mergeCell ref="B154:C154"/>
    <mergeCell ref="B155:C155"/>
    <mergeCell ref="B156:C156"/>
    <mergeCell ref="A165:C165"/>
    <mergeCell ref="A166:C166"/>
    <mergeCell ref="B172:C172"/>
    <mergeCell ref="B173:C173"/>
    <mergeCell ref="A158:A160"/>
    <mergeCell ref="B158:C158"/>
    <mergeCell ref="B159:C159"/>
    <mergeCell ref="B160:C160"/>
    <mergeCell ref="A163:C163"/>
    <mergeCell ref="A164:C164"/>
    <mergeCell ref="A168:C169"/>
    <mergeCell ref="A106:B106"/>
    <mergeCell ref="A108:B109"/>
    <mergeCell ref="C108:E108"/>
    <mergeCell ref="A118:B118"/>
    <mergeCell ref="A113:B113"/>
    <mergeCell ref="F108:G108"/>
    <mergeCell ref="H108:I108"/>
    <mergeCell ref="J108:K108"/>
    <mergeCell ref="L108:M108"/>
    <mergeCell ref="A95:B96"/>
    <mergeCell ref="C95:E95"/>
    <mergeCell ref="F95:G95"/>
    <mergeCell ref="H95:I95"/>
    <mergeCell ref="J95:K95"/>
    <mergeCell ref="L95:M95"/>
    <mergeCell ref="A105:B105"/>
    <mergeCell ref="A100:B100"/>
    <mergeCell ref="A97:A99"/>
    <mergeCell ref="A101:A104"/>
    <mergeCell ref="A79:B79"/>
    <mergeCell ref="A80:A84"/>
    <mergeCell ref="A86:B88"/>
    <mergeCell ref="C86:E87"/>
    <mergeCell ref="F86:AG86"/>
    <mergeCell ref="A89:B89"/>
    <mergeCell ref="A90:B90"/>
    <mergeCell ref="A91:A92"/>
    <mergeCell ref="A93:B93"/>
    <mergeCell ref="A64:B64"/>
    <mergeCell ref="A66:B68"/>
    <mergeCell ref="C66:E67"/>
    <mergeCell ref="L67:M67"/>
    <mergeCell ref="N67:O67"/>
    <mergeCell ref="P67:Q67"/>
    <mergeCell ref="R67:S67"/>
    <mergeCell ref="T67:U67"/>
    <mergeCell ref="V67:W67"/>
    <mergeCell ref="F66:AG66"/>
    <mergeCell ref="F67:G67"/>
    <mergeCell ref="H67:I67"/>
    <mergeCell ref="J67:K67"/>
    <mergeCell ref="X67:Y67"/>
    <mergeCell ref="Z67:AA67"/>
    <mergeCell ref="AB67:AC67"/>
    <mergeCell ref="AD67:AE67"/>
    <mergeCell ref="AF67:AG67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50:B50"/>
    <mergeCell ref="A52:B54"/>
    <mergeCell ref="A55:B55"/>
    <mergeCell ref="A56:B56"/>
    <mergeCell ref="A49:B49"/>
    <mergeCell ref="C52:E53"/>
    <mergeCell ref="F52:Q52"/>
    <mergeCell ref="A57:B57"/>
    <mergeCell ref="A58:B58"/>
    <mergeCell ref="A32:B33"/>
    <mergeCell ref="C32:C33"/>
    <mergeCell ref="D32:L32"/>
    <mergeCell ref="A34:B34"/>
    <mergeCell ref="A35:B35"/>
    <mergeCell ref="A36:B36"/>
    <mergeCell ref="A37:A41"/>
    <mergeCell ref="A42:A43"/>
    <mergeCell ref="A44:B44"/>
    <mergeCell ref="A24:B24"/>
    <mergeCell ref="A20:B20"/>
    <mergeCell ref="A21:B21"/>
    <mergeCell ref="A28:B28"/>
    <mergeCell ref="A29:B29"/>
    <mergeCell ref="A25:B25"/>
    <mergeCell ref="A26:B26"/>
    <mergeCell ref="A27:B27"/>
    <mergeCell ref="A30:B30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18:B19"/>
    <mergeCell ref="C18:C19"/>
    <mergeCell ref="D18:D19"/>
    <mergeCell ref="E18:E19"/>
    <mergeCell ref="F18:F19"/>
    <mergeCell ref="A22:B22"/>
    <mergeCell ref="A23:B23"/>
    <mergeCell ref="T208:U208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9:B69"/>
    <mergeCell ref="A70:A74"/>
    <mergeCell ref="A76:B78"/>
    <mergeCell ref="C76:E77"/>
    <mergeCell ref="F76:AG76"/>
    <mergeCell ref="AD202:AE202"/>
    <mergeCell ref="AF202:AG202"/>
    <mergeCell ref="AH202:AI202"/>
    <mergeCell ref="AJ202:AK202"/>
    <mergeCell ref="A161:C161"/>
    <mergeCell ref="A162:C162"/>
    <mergeCell ref="A123:A126"/>
    <mergeCell ref="A127:A130"/>
    <mergeCell ref="B138:C138"/>
    <mergeCell ref="B139:C139"/>
    <mergeCell ref="B142:C142"/>
    <mergeCell ref="B143:C143"/>
    <mergeCell ref="A134:C135"/>
    <mergeCell ref="B144:C144"/>
    <mergeCell ref="B145:C145"/>
    <mergeCell ref="A157:C157"/>
    <mergeCell ref="B146:C146"/>
    <mergeCell ref="B147:C147"/>
    <mergeCell ref="B148:C148"/>
    <mergeCell ref="A150:A152"/>
    <mergeCell ref="B150:C150"/>
    <mergeCell ref="B151:C151"/>
    <mergeCell ref="B152:C152"/>
    <mergeCell ref="G134:H134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N108:P108"/>
    <mergeCell ref="I134:J134"/>
    <mergeCell ref="K134:L134"/>
    <mergeCell ref="M134:N134"/>
    <mergeCell ref="O134:P134"/>
    <mergeCell ref="Q134:R134"/>
    <mergeCell ref="S134:T134"/>
    <mergeCell ref="U134:V134"/>
    <mergeCell ref="Q108:R108"/>
    <mergeCell ref="S108:T108"/>
    <mergeCell ref="U108:V108"/>
    <mergeCell ref="S168:T168"/>
    <mergeCell ref="U168:V168"/>
    <mergeCell ref="W168:X168"/>
    <mergeCell ref="Y168:Z168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AS168:AS169"/>
    <mergeCell ref="AT168:AU168"/>
    <mergeCell ref="A170:C170"/>
    <mergeCell ref="A171:C171"/>
    <mergeCell ref="A172:A173"/>
    <mergeCell ref="A174:C174"/>
    <mergeCell ref="A175:C175"/>
    <mergeCell ref="A176:A183"/>
    <mergeCell ref="B182:C182"/>
    <mergeCell ref="B183:C183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I168:J168"/>
    <mergeCell ref="K168:L168"/>
    <mergeCell ref="M168:N168"/>
    <mergeCell ref="O168:P168"/>
    <mergeCell ref="Q168:R16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87:A190"/>
    <mergeCell ref="B187:C187"/>
    <mergeCell ref="B188:C188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P208:Q208"/>
    <mergeCell ref="R208:S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allowBlank="1" showInputMessage="1" showErrorMessage="1" errorTitle="ERROR" error="Por favor ingrese solo Números." sqref="A97:A99 A110:A112"/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ZW331"/>
  <sheetViews>
    <sheetView workbookViewId="0">
      <selection activeCell="C69" sqref="C69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5464" width="11.42578125" style="568"/>
    <col min="5465" max="16247" width="11.42578125" style="182"/>
    <col min="16248" max="16384" width="11.42578125" style="568"/>
  </cols>
  <sheetData>
    <row r="1" spans="1:93" s="568" customFormat="1" x14ac:dyDescent="0.2">
      <c r="A1" s="567" t="s">
        <v>0</v>
      </c>
      <c r="BY1" s="569"/>
      <c r="BZ1" s="569"/>
      <c r="CA1" s="569"/>
      <c r="CB1" s="569"/>
      <c r="CC1" s="569"/>
      <c r="CD1" s="569"/>
      <c r="CE1" s="569"/>
      <c r="CF1" s="569"/>
      <c r="CG1" s="569"/>
      <c r="CH1" s="569"/>
      <c r="CI1" s="569"/>
      <c r="CJ1" s="569"/>
      <c r="CK1" s="569"/>
      <c r="CL1" s="569"/>
      <c r="CM1" s="569"/>
      <c r="CN1" s="569"/>
      <c r="CO1" s="569"/>
    </row>
    <row r="2" spans="1:93" s="568" customFormat="1" x14ac:dyDescent="0.2">
      <c r="A2" s="567" t="str">
        <f>CONCATENATE("COMUNA: ",[6]NOMBRE!B2," - ","( ",[6]NOMBRE!C2,[6]NOMBRE!D2,[6]NOMBRE!E2,[6]NOMBRE!F2,[6]NOMBRE!G2," )")</f>
        <v>COMUNA: Linares - ( 07401 )</v>
      </c>
      <c r="BY2" s="569"/>
      <c r="BZ2" s="569"/>
      <c r="CA2" s="569"/>
      <c r="CB2" s="569"/>
      <c r="CC2" s="569"/>
      <c r="CD2" s="569"/>
      <c r="CE2" s="569"/>
      <c r="CF2" s="569"/>
      <c r="CG2" s="569"/>
      <c r="CH2" s="569"/>
      <c r="CI2" s="569"/>
      <c r="CJ2" s="569"/>
      <c r="CK2" s="569"/>
      <c r="CL2" s="569"/>
      <c r="CM2" s="569"/>
      <c r="CN2" s="569"/>
      <c r="CO2" s="569"/>
    </row>
    <row r="3" spans="1:93" s="568" customFormat="1" x14ac:dyDescent="0.2">
      <c r="A3" s="567" t="str">
        <f>CONCATENATE("ESTABLECIMIENTO/ESTRATEGIA: ",[6]NOMBRE!B3," - ","( ",[6]NOMBRE!C3,[6]NOMBRE!D3,[6]NOMBRE!E3,[6]NOMBRE!F3,[6]NOMBRE!G3,[6]NOMBRE!H3," )")</f>
        <v>ESTABLECIMIENTO/ESTRATEGIA: Hospital Presidente Carlos Ibáñez del Campo - ( 116108 )</v>
      </c>
      <c r="BY3" s="569"/>
      <c r="BZ3" s="569"/>
      <c r="CA3" s="569"/>
      <c r="CB3" s="569"/>
      <c r="CC3" s="569"/>
      <c r="CD3" s="569"/>
      <c r="CE3" s="569"/>
      <c r="CF3" s="569"/>
      <c r="CG3" s="569"/>
      <c r="CH3" s="569"/>
      <c r="CI3" s="569"/>
      <c r="CJ3" s="569"/>
      <c r="CK3" s="569"/>
      <c r="CL3" s="569"/>
      <c r="CM3" s="569"/>
      <c r="CN3" s="569"/>
      <c r="CO3" s="569"/>
    </row>
    <row r="4" spans="1:93" s="568" customFormat="1" x14ac:dyDescent="0.2">
      <c r="A4" s="567" t="str">
        <f>CONCATENATE("MES: ",[6]NOMBRE!B6," - ","( ",[6]NOMBRE!C6,[6]NOMBRE!D6," )")</f>
        <v>MES: JUNIO - ( 06 )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  <c r="BY4" s="569"/>
      <c r="BZ4" s="569"/>
      <c r="CA4" s="569"/>
      <c r="CB4" s="569"/>
      <c r="CC4" s="569"/>
      <c r="CD4" s="569"/>
      <c r="CE4" s="569"/>
      <c r="CF4" s="569"/>
      <c r="CG4" s="569"/>
      <c r="CH4" s="569"/>
      <c r="CI4" s="569"/>
      <c r="CJ4" s="569"/>
      <c r="CK4" s="569"/>
      <c r="CL4" s="569"/>
      <c r="CM4" s="569"/>
      <c r="CN4" s="569"/>
      <c r="CO4" s="569"/>
    </row>
    <row r="5" spans="1:93" s="568" customFormat="1" x14ac:dyDescent="0.2">
      <c r="A5" s="567" t="str">
        <f>CONCATENATE("AÑO: ",[6]NOMBRE!B7)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  <c r="BY5" s="569"/>
      <c r="BZ5" s="569"/>
      <c r="CA5" s="569"/>
      <c r="CB5" s="569"/>
      <c r="CC5" s="569"/>
      <c r="CD5" s="569"/>
      <c r="CE5" s="569"/>
      <c r="CF5" s="569"/>
      <c r="CG5" s="569"/>
      <c r="CH5" s="569"/>
      <c r="CI5" s="569"/>
      <c r="CJ5" s="569"/>
      <c r="CK5" s="569"/>
      <c r="CL5" s="569"/>
      <c r="CM5" s="569"/>
      <c r="CN5" s="569"/>
      <c r="CO5" s="569"/>
    </row>
    <row r="6" spans="1:93" s="568" customFormat="1" ht="15" customHeight="1" x14ac:dyDescent="0.2">
      <c r="A6" s="1546" t="s">
        <v>1</v>
      </c>
      <c r="B6" s="1546"/>
      <c r="C6" s="1546"/>
      <c r="D6" s="1546"/>
      <c r="E6" s="1546"/>
      <c r="F6" s="1546"/>
      <c r="G6" s="1546"/>
      <c r="H6" s="1546"/>
      <c r="I6" s="1546"/>
      <c r="J6" s="1546"/>
      <c r="K6" s="1546"/>
      <c r="L6" s="1546"/>
      <c r="M6" s="1546"/>
      <c r="N6" s="1546"/>
      <c r="O6" s="1546"/>
      <c r="P6" s="1546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  <c r="BY6" s="569"/>
      <c r="BZ6" s="569"/>
      <c r="CA6" s="569"/>
      <c r="CB6" s="569"/>
      <c r="CC6" s="569"/>
      <c r="CD6" s="569"/>
      <c r="CE6" s="569"/>
      <c r="CF6" s="569"/>
      <c r="CG6" s="569"/>
      <c r="CH6" s="569"/>
      <c r="CI6" s="569"/>
      <c r="CJ6" s="569"/>
      <c r="CK6" s="569"/>
      <c r="CL6" s="569"/>
      <c r="CM6" s="569"/>
      <c r="CN6" s="569"/>
      <c r="CO6" s="569"/>
    </row>
    <row r="7" spans="1:93" s="568" customFormat="1" ht="15" x14ac:dyDescent="0.2">
      <c r="A7" s="575"/>
      <c r="B7" s="575"/>
      <c r="C7" s="575"/>
      <c r="D7" s="575"/>
      <c r="E7" s="575"/>
      <c r="F7" s="575"/>
      <c r="G7" s="575"/>
      <c r="H7" s="575"/>
      <c r="I7" s="575"/>
      <c r="J7" s="575"/>
      <c r="K7" s="575"/>
      <c r="L7" s="575"/>
      <c r="M7" s="575"/>
      <c r="N7" s="575"/>
      <c r="O7" s="575"/>
      <c r="P7" s="575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  <c r="BY7" s="569"/>
      <c r="BZ7" s="569"/>
      <c r="CA7" s="569"/>
      <c r="CB7" s="569"/>
      <c r="CC7" s="569"/>
      <c r="CD7" s="569"/>
      <c r="CE7" s="569"/>
      <c r="CF7" s="569"/>
      <c r="CG7" s="569"/>
      <c r="CH7" s="569"/>
      <c r="CI7" s="569"/>
      <c r="CJ7" s="569"/>
      <c r="CK7" s="569"/>
      <c r="CL7" s="569"/>
      <c r="CM7" s="569"/>
      <c r="CN7" s="569"/>
      <c r="CO7" s="569"/>
    </row>
    <row r="8" spans="1:93" s="568" customFormat="1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BY8" s="569"/>
      <c r="BZ8" s="569"/>
      <c r="CA8" s="569"/>
      <c r="CB8" s="569"/>
      <c r="CC8" s="569"/>
      <c r="CD8" s="569"/>
      <c r="CE8" s="569"/>
      <c r="CF8" s="569"/>
      <c r="CG8" s="582"/>
      <c r="CH8" s="582"/>
      <c r="CI8" s="582"/>
      <c r="CJ8" s="582"/>
      <c r="CK8" s="582"/>
      <c r="CL8" s="582"/>
      <c r="CM8" s="582"/>
      <c r="CN8" s="582"/>
      <c r="CO8" s="569"/>
    </row>
    <row r="9" spans="1:93" s="568" customFormat="1" ht="14.25" customHeight="1" x14ac:dyDescent="0.2">
      <c r="A9" s="1549" t="s">
        <v>3</v>
      </c>
      <c r="B9" s="1514"/>
      <c r="C9" s="1429" t="s">
        <v>4</v>
      </c>
      <c r="D9" s="1551" t="s">
        <v>5</v>
      </c>
      <c r="E9" s="1552"/>
      <c r="F9" s="1552"/>
      <c r="G9" s="1552"/>
      <c r="H9" s="1552"/>
      <c r="I9" s="1552"/>
      <c r="J9" s="1552"/>
      <c r="K9" s="1552"/>
      <c r="L9" s="1553"/>
      <c r="M9" s="1425" t="s">
        <v>185</v>
      </c>
      <c r="N9" s="1425" t="s">
        <v>186</v>
      </c>
      <c r="O9" s="1425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BY9" s="569"/>
      <c r="BZ9" s="569"/>
      <c r="CA9" s="569"/>
      <c r="CB9" s="569"/>
      <c r="CC9" s="569"/>
      <c r="CD9" s="569"/>
      <c r="CE9" s="569"/>
      <c r="CF9" s="569"/>
      <c r="CG9" s="582"/>
      <c r="CH9" s="582"/>
      <c r="CI9" s="582"/>
      <c r="CJ9" s="582"/>
      <c r="CK9" s="582"/>
      <c r="CL9" s="582"/>
      <c r="CM9" s="582"/>
      <c r="CN9" s="582"/>
      <c r="CO9" s="569"/>
    </row>
    <row r="10" spans="1:93" s="568" customFormat="1" ht="21" x14ac:dyDescent="0.2">
      <c r="A10" s="1550"/>
      <c r="B10" s="1518"/>
      <c r="C10" s="1430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427"/>
      <c r="N10" s="1427"/>
      <c r="O10" s="1427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BY10" s="569"/>
      <c r="BZ10" s="569"/>
      <c r="CA10" s="569"/>
      <c r="CB10" s="569"/>
      <c r="CC10" s="569"/>
      <c r="CD10" s="569"/>
      <c r="CE10" s="569"/>
      <c r="CF10" s="569"/>
      <c r="CG10" s="582"/>
      <c r="CH10" s="582"/>
      <c r="CI10" s="582"/>
      <c r="CJ10" s="582"/>
      <c r="CK10" s="582"/>
      <c r="CL10" s="582"/>
      <c r="CM10" s="582"/>
      <c r="CN10" s="582"/>
      <c r="CO10" s="569"/>
    </row>
    <row r="11" spans="1:93" s="568" customFormat="1" x14ac:dyDescent="0.2">
      <c r="A11" s="1671" t="s">
        <v>189</v>
      </c>
      <c r="B11" s="1672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BY11" s="569"/>
      <c r="BZ11" s="569"/>
      <c r="CA11" s="569"/>
      <c r="CB11" s="569"/>
      <c r="CC11" s="569"/>
      <c r="CD11" s="569" t="str">
        <f>IF(C11&gt;=[6]A03!C77,"","Total Gestantes ingresadas a control prenatal debe ser MAYOR o IGUAL que el Total de Evaluaciones a Gestantes de REM A03 Sección B2")</f>
        <v/>
      </c>
      <c r="CE11" s="569"/>
      <c r="CF11" s="569"/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  <c r="CO11" s="569"/>
    </row>
    <row r="12" spans="1:93" s="568" customFormat="1" x14ac:dyDescent="0.2">
      <c r="A12" s="1669" t="s">
        <v>15</v>
      </c>
      <c r="B12" s="1670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BY12" s="569"/>
      <c r="BZ12" s="569"/>
      <c r="CA12" s="569"/>
      <c r="CB12" s="569"/>
      <c r="CC12" s="569"/>
      <c r="CD12" s="569" t="str">
        <f>IF(C11&lt;C12," Total Gestantes debe ser Mayor a primigestas","")</f>
        <v/>
      </c>
      <c r="CE12" s="569"/>
      <c r="CF12" s="569"/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  <c r="CO12" s="569"/>
    </row>
    <row r="13" spans="1:93" s="568" customFormat="1" ht="14.25" customHeight="1" x14ac:dyDescent="0.2">
      <c r="A13" s="1533" t="s">
        <v>16</v>
      </c>
      <c r="B13" s="1534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BY13" s="569"/>
      <c r="BZ13" s="569"/>
      <c r="CA13" s="569"/>
      <c r="CB13" s="569"/>
      <c r="CC13" s="569"/>
      <c r="CD13" s="569" t="str">
        <f>IF(C11&lt;C13,"  Total Gestantes debe ser Mayor que Gestantes Ingresadas Antes De Las 14 Semanas","")</f>
        <v/>
      </c>
      <c r="CE13" s="569"/>
      <c r="CF13" s="569"/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  <c r="CO13" s="569"/>
    </row>
    <row r="14" spans="1:93" s="568" customFormat="1" ht="14.25" customHeight="1" x14ac:dyDescent="0.2">
      <c r="A14" s="1533" t="s">
        <v>17</v>
      </c>
      <c r="B14" s="1534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BY14" s="569"/>
      <c r="BZ14" s="569"/>
      <c r="CA14" s="569"/>
      <c r="CB14" s="569"/>
      <c r="CC14" s="569"/>
      <c r="CD14" s="569" t="str">
        <f>IF(C11&lt;C14,"  Total Gestantes debe ser Mayor que Gestantes con Eco Antes De Las 20 Semanas","")</f>
        <v/>
      </c>
      <c r="CE14" s="569"/>
      <c r="CF14" s="569"/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  <c r="CO14" s="569"/>
    </row>
    <row r="15" spans="1:93" s="568" customFormat="1" ht="14.25" customHeight="1" x14ac:dyDescent="0.2">
      <c r="A15" s="1562" t="s">
        <v>18</v>
      </c>
      <c r="B15" s="1563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BY15" s="569"/>
      <c r="BZ15" s="569"/>
      <c r="CA15" s="569"/>
      <c r="CB15" s="569"/>
      <c r="CC15" s="569"/>
      <c r="CD15" s="569" t="str">
        <f>IF(C11&lt;C15," Total Gestantes debe ser Mayor Que  Gestantes Con Embarazo No Planificado","")</f>
        <v/>
      </c>
      <c r="CE15" s="569"/>
      <c r="CF15" s="569"/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  <c r="CO15" s="569"/>
    </row>
    <row r="16" spans="1:93" s="568" customFormat="1" ht="14.25" customHeight="1" x14ac:dyDescent="0.2">
      <c r="A16" s="1531" t="s">
        <v>191</v>
      </c>
      <c r="B16" s="1532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BY16" s="569"/>
      <c r="BZ16" s="569"/>
      <c r="CA16" s="569"/>
      <c r="CB16" s="569"/>
      <c r="CC16" s="569"/>
      <c r="CD16" s="569"/>
      <c r="CE16" s="569"/>
      <c r="CF16" s="569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  <c r="CO16" s="569"/>
    </row>
    <row r="17" spans="1:93" s="568" customFormat="1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BY17" s="569"/>
      <c r="BZ17" s="569"/>
      <c r="CA17" s="569"/>
      <c r="CB17" s="569"/>
      <c r="CC17" s="569"/>
      <c r="CD17" s="569"/>
      <c r="CE17" s="569"/>
      <c r="CF17" s="569"/>
      <c r="CG17" s="582"/>
      <c r="CH17" s="582"/>
      <c r="CI17" s="582"/>
      <c r="CJ17" s="582"/>
      <c r="CK17" s="582"/>
      <c r="CL17" s="582"/>
      <c r="CM17" s="582"/>
      <c r="CN17" s="582"/>
      <c r="CO17" s="569"/>
    </row>
    <row r="18" spans="1:93" s="568" customFormat="1" ht="14.25" customHeight="1" x14ac:dyDescent="0.2">
      <c r="A18" s="1408" t="s">
        <v>20</v>
      </c>
      <c r="B18" s="1410"/>
      <c r="C18" s="1425" t="s">
        <v>21</v>
      </c>
      <c r="D18" s="1425" t="s">
        <v>192</v>
      </c>
      <c r="E18" s="1425" t="s">
        <v>193</v>
      </c>
      <c r="F18" s="1425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BY18" s="569"/>
      <c r="BZ18" s="569"/>
      <c r="CA18" s="569"/>
      <c r="CB18" s="569"/>
      <c r="CC18" s="569"/>
      <c r="CD18" s="569"/>
      <c r="CE18" s="569"/>
      <c r="CF18" s="569"/>
      <c r="CG18" s="582"/>
      <c r="CH18" s="582"/>
      <c r="CI18" s="582"/>
      <c r="CJ18" s="582"/>
      <c r="CK18" s="582"/>
      <c r="CL18" s="582"/>
      <c r="CM18" s="582"/>
      <c r="CN18" s="582"/>
      <c r="CO18" s="569"/>
    </row>
    <row r="19" spans="1:93" s="568" customFormat="1" ht="18.75" customHeight="1" x14ac:dyDescent="0.2">
      <c r="A19" s="1411"/>
      <c r="B19" s="1413"/>
      <c r="C19" s="1427"/>
      <c r="D19" s="1427"/>
      <c r="E19" s="1427"/>
      <c r="F19" s="1427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BY19" s="569"/>
      <c r="BZ19" s="569"/>
      <c r="CA19" s="569"/>
      <c r="CB19" s="569"/>
      <c r="CC19" s="569"/>
      <c r="CD19" s="569"/>
      <c r="CE19" s="569"/>
      <c r="CF19" s="569"/>
      <c r="CG19" s="582"/>
      <c r="CH19" s="582"/>
      <c r="CI19" s="582"/>
      <c r="CJ19" s="582"/>
      <c r="CK19" s="582"/>
      <c r="CL19" s="582"/>
      <c r="CM19" s="582"/>
      <c r="CN19" s="582"/>
      <c r="CO19" s="569"/>
    </row>
    <row r="20" spans="1:93" s="568" customFormat="1" x14ac:dyDescent="0.2">
      <c r="A20" s="1556" t="s">
        <v>22</v>
      </c>
      <c r="B20" s="1557"/>
      <c r="C20" s="613">
        <v>55</v>
      </c>
      <c r="D20" s="613">
        <v>0</v>
      </c>
      <c r="E20" s="613">
        <v>1</v>
      </c>
      <c r="F20" s="613">
        <v>0</v>
      </c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BY20" s="569"/>
      <c r="BZ20" s="569"/>
      <c r="CA20" s="569"/>
      <c r="CB20" s="569"/>
      <c r="CC20" s="569"/>
      <c r="CD20" s="569" t="str">
        <f>IF(AND(SUM(C21:C30)&lt;&gt;0,C20=0),"Debe ingresar el total de gestantes Ingresadas a ARO","")</f>
        <v/>
      </c>
      <c r="CE20" s="569"/>
      <c r="CF20" s="569"/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  <c r="CO20" s="569"/>
    </row>
    <row r="21" spans="1:93" s="568" customFormat="1" x14ac:dyDescent="0.2">
      <c r="A21" s="1558" t="s">
        <v>195</v>
      </c>
      <c r="B21" s="1559"/>
      <c r="C21" s="616"/>
      <c r="D21" s="616"/>
      <c r="E21" s="616"/>
      <c r="F21" s="616"/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BY21" s="569"/>
      <c r="BZ21" s="569"/>
      <c r="CA21" s="569"/>
      <c r="CB21" s="569"/>
      <c r="CC21" s="569"/>
      <c r="CD21" s="569"/>
      <c r="CE21" s="569"/>
      <c r="CF21" s="569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  <c r="CO21" s="569"/>
    </row>
    <row r="22" spans="1:93" s="568" customFormat="1" ht="14.25" customHeight="1" x14ac:dyDescent="0.2">
      <c r="A22" s="1533" t="s">
        <v>196</v>
      </c>
      <c r="B22" s="1534"/>
      <c r="C22" s="617">
        <v>1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BY22" s="569"/>
      <c r="BZ22" s="569"/>
      <c r="CA22" s="569"/>
      <c r="CB22" s="569"/>
      <c r="CC22" s="569"/>
      <c r="CD22" s="569"/>
      <c r="CE22" s="569"/>
      <c r="CF22" s="569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  <c r="CO22" s="569"/>
    </row>
    <row r="23" spans="1:93" s="568" customFormat="1" ht="14.25" customHeight="1" x14ac:dyDescent="0.2">
      <c r="A23" s="1533" t="s">
        <v>197</v>
      </c>
      <c r="B23" s="1534"/>
      <c r="C23" s="617">
        <v>7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BY23" s="569"/>
      <c r="BZ23" s="569"/>
      <c r="CA23" s="569"/>
      <c r="CB23" s="569"/>
      <c r="CC23" s="569"/>
      <c r="CD23" s="569"/>
      <c r="CE23" s="569"/>
      <c r="CF23" s="569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  <c r="CO23" s="569"/>
    </row>
    <row r="24" spans="1:93" s="568" customFormat="1" ht="14.25" customHeight="1" x14ac:dyDescent="0.2">
      <c r="A24" s="1554" t="s">
        <v>198</v>
      </c>
      <c r="B24" s="1555"/>
      <c r="C24" s="617">
        <v>1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BY24" s="569"/>
      <c r="BZ24" s="569"/>
      <c r="CA24" s="569"/>
      <c r="CB24" s="569"/>
      <c r="CC24" s="569"/>
      <c r="CD24" s="569"/>
      <c r="CE24" s="569"/>
      <c r="CF24" s="569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  <c r="CO24" s="569"/>
    </row>
    <row r="25" spans="1:93" s="568" customFormat="1" x14ac:dyDescent="0.2">
      <c r="A25" s="1554" t="s">
        <v>23</v>
      </c>
      <c r="B25" s="1555"/>
      <c r="C25" s="617"/>
      <c r="D25" s="617"/>
      <c r="E25" s="617"/>
      <c r="F25" s="617"/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BY25" s="569"/>
      <c r="BZ25" s="569"/>
      <c r="CA25" s="569"/>
      <c r="CB25" s="569"/>
      <c r="CC25" s="569"/>
      <c r="CD25" s="569"/>
      <c r="CE25" s="569"/>
      <c r="CF25" s="569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  <c r="CO25" s="569"/>
    </row>
    <row r="26" spans="1:93" s="568" customFormat="1" x14ac:dyDescent="0.2">
      <c r="A26" s="1554" t="s">
        <v>24</v>
      </c>
      <c r="B26" s="1555"/>
      <c r="C26" s="617"/>
      <c r="D26" s="617"/>
      <c r="E26" s="617"/>
      <c r="F26" s="617"/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BY26" s="569"/>
      <c r="BZ26" s="569"/>
      <c r="CA26" s="569"/>
      <c r="CB26" s="569"/>
      <c r="CC26" s="569"/>
      <c r="CD26" s="569"/>
      <c r="CE26" s="569"/>
      <c r="CF26" s="569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  <c r="CO26" s="569"/>
    </row>
    <row r="27" spans="1:93" s="568" customFormat="1" x14ac:dyDescent="0.2">
      <c r="A27" s="1554" t="s">
        <v>199</v>
      </c>
      <c r="B27" s="1555"/>
      <c r="C27" s="617">
        <v>14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BY27" s="569"/>
      <c r="BZ27" s="569"/>
      <c r="CA27" s="569"/>
      <c r="CB27" s="569"/>
      <c r="CC27" s="569"/>
      <c r="CD27" s="569"/>
      <c r="CE27" s="569"/>
      <c r="CF27" s="569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  <c r="CO27" s="569"/>
    </row>
    <row r="28" spans="1:93" s="568" customFormat="1" x14ac:dyDescent="0.2">
      <c r="A28" s="1554" t="s">
        <v>200</v>
      </c>
      <c r="B28" s="1555"/>
      <c r="C28" s="617">
        <v>8</v>
      </c>
      <c r="D28" s="617">
        <v>0</v>
      </c>
      <c r="E28" s="617">
        <v>1</v>
      </c>
      <c r="F28" s="617">
        <v>0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BY28" s="569"/>
      <c r="BZ28" s="569"/>
      <c r="CA28" s="569"/>
      <c r="CB28" s="569"/>
      <c r="CC28" s="569"/>
      <c r="CD28" s="569"/>
      <c r="CE28" s="569"/>
      <c r="CF28" s="569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  <c r="CO28" s="569"/>
    </row>
    <row r="29" spans="1:93" s="568" customFormat="1" x14ac:dyDescent="0.2">
      <c r="A29" s="1560" t="s">
        <v>201</v>
      </c>
      <c r="B29" s="1561"/>
      <c r="C29" s="617"/>
      <c r="D29" s="617"/>
      <c r="E29" s="617"/>
      <c r="F29" s="617"/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BY29" s="569"/>
      <c r="BZ29" s="569"/>
      <c r="CA29" s="569"/>
      <c r="CB29" s="569"/>
      <c r="CC29" s="569"/>
      <c r="CD29" s="569"/>
      <c r="CE29" s="569"/>
      <c r="CF29" s="569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  <c r="CO29" s="569"/>
    </row>
    <row r="30" spans="1:93" s="568" customFormat="1" ht="14.25" customHeight="1" x14ac:dyDescent="0.2">
      <c r="A30" s="1562" t="s">
        <v>202</v>
      </c>
      <c r="B30" s="1563"/>
      <c r="C30" s="618">
        <v>24</v>
      </c>
      <c r="D30" s="617">
        <v>0</v>
      </c>
      <c r="E30" s="617">
        <v>0</v>
      </c>
      <c r="F30" s="617">
        <v>0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BY30" s="569"/>
      <c r="BZ30" s="569"/>
      <c r="CA30" s="569"/>
      <c r="CB30" s="569"/>
      <c r="CC30" s="569"/>
      <c r="CD30" s="569"/>
      <c r="CE30" s="569"/>
      <c r="CF30" s="569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  <c r="CO30" s="569"/>
    </row>
    <row r="31" spans="1:93" s="568" customFormat="1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BY31" s="569"/>
      <c r="BZ31" s="569"/>
      <c r="CA31" s="569"/>
      <c r="CB31" s="569"/>
      <c r="CC31" s="569"/>
      <c r="CD31" s="569"/>
      <c r="CE31" s="569"/>
      <c r="CF31" s="569"/>
      <c r="CG31" s="582"/>
      <c r="CH31" s="582"/>
      <c r="CI31" s="582"/>
      <c r="CJ31" s="582"/>
      <c r="CK31" s="582"/>
      <c r="CL31" s="582"/>
      <c r="CM31" s="582"/>
      <c r="CN31" s="582"/>
      <c r="CO31" s="569"/>
    </row>
    <row r="32" spans="1:93" s="568" customFormat="1" x14ac:dyDescent="0.2">
      <c r="A32" s="1549" t="s">
        <v>26</v>
      </c>
      <c r="B32" s="1514"/>
      <c r="C32" s="1429" t="s">
        <v>4</v>
      </c>
      <c r="D32" s="1551" t="s">
        <v>5</v>
      </c>
      <c r="E32" s="1552"/>
      <c r="F32" s="1552"/>
      <c r="G32" s="1552"/>
      <c r="H32" s="1552"/>
      <c r="I32" s="1552"/>
      <c r="J32" s="1552"/>
      <c r="K32" s="1552"/>
      <c r="L32" s="1553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BY32" s="569"/>
      <c r="BZ32" s="569"/>
      <c r="CA32" s="569"/>
      <c r="CB32" s="569"/>
      <c r="CC32" s="569"/>
      <c r="CD32" s="569"/>
      <c r="CE32" s="569"/>
      <c r="CF32" s="569"/>
      <c r="CG32" s="582"/>
      <c r="CH32" s="582"/>
      <c r="CI32" s="582"/>
      <c r="CJ32" s="582"/>
      <c r="CK32" s="582"/>
      <c r="CL32" s="582"/>
      <c r="CM32" s="582"/>
      <c r="CN32" s="582"/>
      <c r="CO32" s="569"/>
    </row>
    <row r="33" spans="1:93" s="568" customFormat="1" ht="21" x14ac:dyDescent="0.2">
      <c r="A33" s="1550"/>
      <c r="B33" s="1518"/>
      <c r="C33" s="1430"/>
      <c r="D33" s="626" t="s">
        <v>6</v>
      </c>
      <c r="E33" s="627" t="s">
        <v>7</v>
      </c>
      <c r="F33" s="627" t="s">
        <v>8</v>
      </c>
      <c r="G33" s="627" t="s">
        <v>9</v>
      </c>
      <c r="H33" s="627" t="s">
        <v>10</v>
      </c>
      <c r="I33" s="627" t="s">
        <v>11</v>
      </c>
      <c r="J33" s="627" t="s">
        <v>12</v>
      </c>
      <c r="K33" s="627" t="s">
        <v>13</v>
      </c>
      <c r="L33" s="627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BY33" s="569"/>
      <c r="BZ33" s="569"/>
      <c r="CA33" s="569"/>
      <c r="CB33" s="569"/>
      <c r="CC33" s="569"/>
      <c r="CD33" s="569"/>
      <c r="CE33" s="569"/>
      <c r="CF33" s="569"/>
      <c r="CG33" s="582"/>
      <c r="CH33" s="582"/>
      <c r="CI33" s="582"/>
      <c r="CJ33" s="582"/>
      <c r="CK33" s="582"/>
      <c r="CL33" s="582"/>
      <c r="CM33" s="582"/>
      <c r="CN33" s="582"/>
      <c r="CO33" s="569"/>
    </row>
    <row r="34" spans="1:93" s="568" customFormat="1" x14ac:dyDescent="0.2">
      <c r="A34" s="1422" t="s">
        <v>27</v>
      </c>
      <c r="B34" s="1424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BY34" s="569"/>
      <c r="BZ34" s="569"/>
      <c r="CA34" s="569"/>
      <c r="CB34" s="569"/>
      <c r="CC34" s="569"/>
      <c r="CD34" s="569"/>
      <c r="CE34" s="569"/>
      <c r="CF34" s="569"/>
      <c r="CG34" s="582"/>
      <c r="CH34" s="582"/>
      <c r="CI34" s="582"/>
      <c r="CJ34" s="582"/>
      <c r="CK34" s="582"/>
      <c r="CL34" s="582"/>
      <c r="CM34" s="582"/>
      <c r="CN34" s="582"/>
      <c r="CO34" s="569"/>
    </row>
    <row r="35" spans="1:93" s="568" customFormat="1" x14ac:dyDescent="0.2">
      <c r="A35" s="1564" t="s">
        <v>203</v>
      </c>
      <c r="B35" s="1565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BY35" s="569"/>
      <c r="BZ35" s="569"/>
      <c r="CA35" s="569"/>
      <c r="CB35" s="569"/>
      <c r="CC35" s="569"/>
      <c r="CD35" s="569"/>
      <c r="CE35" s="569"/>
      <c r="CF35" s="569"/>
      <c r="CG35" s="582"/>
      <c r="CH35" s="582"/>
      <c r="CI35" s="582"/>
      <c r="CJ35" s="582"/>
      <c r="CK35" s="582"/>
      <c r="CL35" s="582"/>
      <c r="CM35" s="582"/>
      <c r="CN35" s="582"/>
      <c r="CO35" s="569"/>
    </row>
    <row r="36" spans="1:93" s="568" customFormat="1" x14ac:dyDescent="0.2">
      <c r="A36" s="1566" t="s">
        <v>204</v>
      </c>
      <c r="B36" s="1567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BY36" s="569"/>
      <c r="BZ36" s="569"/>
      <c r="CA36" s="569"/>
      <c r="CB36" s="569"/>
      <c r="CC36" s="569"/>
      <c r="CD36" s="569"/>
      <c r="CE36" s="569"/>
      <c r="CF36" s="569"/>
      <c r="CG36" s="582"/>
      <c r="CH36" s="582"/>
      <c r="CI36" s="582"/>
      <c r="CJ36" s="582"/>
      <c r="CK36" s="582"/>
      <c r="CL36" s="582"/>
      <c r="CM36" s="582"/>
      <c r="CN36" s="582"/>
      <c r="CO36" s="569"/>
    </row>
    <row r="37" spans="1:93" s="568" customFormat="1" x14ac:dyDescent="0.2">
      <c r="A37" s="1644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BY37" s="569"/>
      <c r="BZ37" s="569"/>
      <c r="CA37" s="569"/>
      <c r="CB37" s="569"/>
      <c r="CC37" s="569"/>
      <c r="CD37" s="569"/>
      <c r="CE37" s="569"/>
      <c r="CF37" s="569"/>
      <c r="CG37" s="582"/>
      <c r="CH37" s="582"/>
      <c r="CI37" s="582"/>
      <c r="CJ37" s="582"/>
      <c r="CK37" s="582"/>
      <c r="CL37" s="582"/>
      <c r="CM37" s="582"/>
      <c r="CN37" s="582"/>
      <c r="CO37" s="569"/>
    </row>
    <row r="38" spans="1:93" s="568" customFormat="1" x14ac:dyDescent="0.2">
      <c r="A38" s="1667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BY38" s="569"/>
      <c r="BZ38" s="569"/>
      <c r="CA38" s="569"/>
      <c r="CB38" s="569"/>
      <c r="CC38" s="569"/>
      <c r="CD38" s="569"/>
      <c r="CE38" s="569"/>
      <c r="CF38" s="569"/>
      <c r="CG38" s="582"/>
      <c r="CH38" s="582"/>
      <c r="CI38" s="582"/>
      <c r="CJ38" s="582"/>
      <c r="CK38" s="582"/>
      <c r="CL38" s="582"/>
      <c r="CM38" s="582"/>
      <c r="CN38" s="582"/>
      <c r="CO38" s="569"/>
    </row>
    <row r="39" spans="1:93" s="568" customFormat="1" x14ac:dyDescent="0.2">
      <c r="A39" s="1667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BY39" s="569"/>
      <c r="BZ39" s="569"/>
      <c r="CA39" s="569"/>
      <c r="CB39" s="569"/>
      <c r="CC39" s="569"/>
      <c r="CD39" s="569"/>
      <c r="CE39" s="569"/>
      <c r="CF39" s="569"/>
      <c r="CG39" s="582"/>
      <c r="CH39" s="582"/>
      <c r="CI39" s="582"/>
      <c r="CJ39" s="582"/>
      <c r="CK39" s="582"/>
      <c r="CL39" s="582"/>
      <c r="CM39" s="582"/>
      <c r="CN39" s="582"/>
      <c r="CO39" s="569"/>
    </row>
    <row r="40" spans="1:93" s="568" customFormat="1" x14ac:dyDescent="0.2">
      <c r="A40" s="1667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BY40" s="569"/>
      <c r="BZ40" s="569"/>
      <c r="CA40" s="569"/>
      <c r="CB40" s="569"/>
      <c r="CC40" s="569"/>
      <c r="CD40" s="569"/>
      <c r="CE40" s="569"/>
      <c r="CF40" s="569"/>
      <c r="CG40" s="582"/>
      <c r="CH40" s="582"/>
      <c r="CI40" s="582"/>
      <c r="CJ40" s="582"/>
      <c r="CK40" s="582"/>
      <c r="CL40" s="582"/>
      <c r="CM40" s="582"/>
      <c r="CN40" s="582"/>
      <c r="CO40" s="569"/>
    </row>
    <row r="41" spans="1:93" s="568" customFormat="1" x14ac:dyDescent="0.2">
      <c r="A41" s="1645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BY41" s="569"/>
      <c r="BZ41" s="569"/>
      <c r="CA41" s="569"/>
      <c r="CB41" s="569"/>
      <c r="CC41" s="569"/>
      <c r="CD41" s="569"/>
      <c r="CE41" s="569"/>
      <c r="CF41" s="569"/>
      <c r="CG41" s="582"/>
      <c r="CH41" s="582"/>
      <c r="CI41" s="582"/>
      <c r="CJ41" s="582"/>
      <c r="CK41" s="582"/>
      <c r="CL41" s="582"/>
      <c r="CM41" s="582"/>
      <c r="CN41" s="582"/>
      <c r="CO41" s="569"/>
    </row>
    <row r="42" spans="1:93" s="568" customFormat="1" x14ac:dyDescent="0.2">
      <c r="A42" s="1644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BY42" s="569"/>
      <c r="BZ42" s="569"/>
      <c r="CA42" s="569"/>
      <c r="CB42" s="569"/>
      <c r="CC42" s="569"/>
      <c r="CD42" s="569"/>
      <c r="CE42" s="569"/>
      <c r="CF42" s="569"/>
      <c r="CG42" s="582"/>
      <c r="CH42" s="582"/>
      <c r="CI42" s="582"/>
      <c r="CJ42" s="582"/>
      <c r="CK42" s="582"/>
      <c r="CL42" s="582"/>
      <c r="CM42" s="582"/>
      <c r="CN42" s="582"/>
      <c r="CO42" s="569"/>
    </row>
    <row r="43" spans="1:93" s="568" customFormat="1" ht="15" thickBot="1" x14ac:dyDescent="0.25">
      <c r="A43" s="1668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BY43" s="569"/>
      <c r="BZ43" s="569"/>
      <c r="CA43" s="569"/>
      <c r="CB43" s="569"/>
      <c r="CC43" s="569"/>
      <c r="CD43" s="569"/>
      <c r="CE43" s="569"/>
      <c r="CF43" s="569"/>
      <c r="CG43" s="582"/>
      <c r="CH43" s="582"/>
      <c r="CI43" s="582"/>
      <c r="CJ43" s="582"/>
      <c r="CK43" s="582"/>
      <c r="CL43" s="582"/>
      <c r="CM43" s="582"/>
      <c r="CN43" s="582"/>
      <c r="CO43" s="569"/>
    </row>
    <row r="44" spans="1:93" s="568" customFormat="1" ht="15" thickTop="1" x14ac:dyDescent="0.2">
      <c r="A44" s="1571" t="s">
        <v>212</v>
      </c>
      <c r="B44" s="1572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BY44" s="569"/>
      <c r="BZ44" s="569"/>
      <c r="CA44" s="569"/>
      <c r="CB44" s="569"/>
      <c r="CC44" s="569"/>
      <c r="CD44" s="569"/>
      <c r="CE44" s="569"/>
      <c r="CF44" s="569"/>
      <c r="CG44" s="582"/>
      <c r="CH44" s="582"/>
      <c r="CI44" s="582"/>
      <c r="CJ44" s="582"/>
      <c r="CK44" s="582"/>
      <c r="CL44" s="582"/>
      <c r="CM44" s="582"/>
      <c r="CN44" s="582"/>
      <c r="CO44" s="569"/>
    </row>
    <row r="45" spans="1:93" s="568" customFormat="1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BY45" s="569"/>
      <c r="BZ45" s="569"/>
      <c r="CA45" s="569"/>
      <c r="CB45" s="569"/>
      <c r="CC45" s="569"/>
      <c r="CD45" s="569"/>
      <c r="CE45" s="569"/>
      <c r="CF45" s="569"/>
      <c r="CG45" s="582"/>
      <c r="CH45" s="582"/>
      <c r="CI45" s="582"/>
      <c r="CJ45" s="582"/>
      <c r="CK45" s="582"/>
      <c r="CL45" s="582"/>
      <c r="CM45" s="582"/>
      <c r="CN45" s="582"/>
      <c r="CO45" s="569"/>
    </row>
    <row r="46" spans="1:93" s="568" customFormat="1" x14ac:dyDescent="0.2">
      <c r="A46" s="659" t="s">
        <v>32</v>
      </c>
      <c r="B46" s="626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BY46" s="569"/>
      <c r="BZ46" s="569"/>
      <c r="CA46" s="569"/>
      <c r="CB46" s="569"/>
      <c r="CC46" s="569"/>
      <c r="CD46" s="569"/>
      <c r="CE46" s="569"/>
      <c r="CF46" s="569"/>
      <c r="CG46" s="582"/>
      <c r="CH46" s="582"/>
      <c r="CI46" s="582"/>
      <c r="CJ46" s="582"/>
      <c r="CK46" s="582"/>
      <c r="CL46" s="582"/>
      <c r="CM46" s="582"/>
      <c r="CN46" s="582"/>
      <c r="CO46" s="569"/>
    </row>
    <row r="47" spans="1:93" s="568" customFormat="1" x14ac:dyDescent="0.2">
      <c r="A47" s="661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BY47" s="569"/>
      <c r="BZ47" s="569"/>
      <c r="CA47" s="569"/>
      <c r="CB47" s="569"/>
      <c r="CC47" s="569"/>
      <c r="CD47" s="569"/>
      <c r="CE47" s="569"/>
      <c r="CF47" s="569"/>
      <c r="CG47" s="582"/>
      <c r="CH47" s="582"/>
      <c r="CI47" s="582"/>
      <c r="CJ47" s="582"/>
      <c r="CK47" s="582"/>
      <c r="CL47" s="582"/>
      <c r="CM47" s="582"/>
      <c r="CN47" s="582"/>
      <c r="CO47" s="569"/>
    </row>
    <row r="48" spans="1:93" s="568" customFormat="1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BY48" s="569"/>
      <c r="BZ48" s="569"/>
      <c r="CA48" s="569"/>
      <c r="CB48" s="569"/>
      <c r="CC48" s="569"/>
      <c r="CD48" s="569"/>
      <c r="CE48" s="569"/>
      <c r="CF48" s="569"/>
      <c r="CG48" s="582"/>
      <c r="CH48" s="582"/>
      <c r="CI48" s="582"/>
      <c r="CJ48" s="582"/>
      <c r="CK48" s="582"/>
      <c r="CL48" s="582"/>
      <c r="CM48" s="582"/>
      <c r="CN48" s="582"/>
      <c r="CO48" s="569"/>
    </row>
    <row r="49" spans="1:93" s="568" customFormat="1" x14ac:dyDescent="0.2">
      <c r="A49" s="1422" t="s">
        <v>36</v>
      </c>
      <c r="B49" s="1424"/>
      <c r="C49" s="626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BY49" s="569"/>
      <c r="BZ49" s="569"/>
      <c r="CA49" s="569"/>
      <c r="CB49" s="569"/>
      <c r="CC49" s="569"/>
      <c r="CD49" s="569"/>
      <c r="CE49" s="569"/>
      <c r="CF49" s="569"/>
      <c r="CG49" s="582"/>
      <c r="CH49" s="582"/>
      <c r="CI49" s="582"/>
      <c r="CJ49" s="582"/>
      <c r="CK49" s="582"/>
      <c r="CL49" s="582"/>
      <c r="CM49" s="582"/>
      <c r="CN49" s="582"/>
      <c r="CO49" s="569"/>
    </row>
    <row r="50" spans="1:93" s="568" customFormat="1" x14ac:dyDescent="0.2">
      <c r="A50" s="1538" t="s">
        <v>39</v>
      </c>
      <c r="B50" s="1539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BY50" s="569"/>
      <c r="BZ50" s="569"/>
      <c r="CA50" s="569" t="str">
        <f>IF(AND(([6]A01!$C18+[6]A01!$C19+[6]A01!$C20+[6]A01!$C21+[6]A01!$F31+[6]A01!$F32+[6]A01!$F33)&lt;&gt;0,D50=0,E50=""),"Observacion : En A01 existen contoles no ingresados, Revisar","")</f>
        <v/>
      </c>
      <c r="CB50" s="569"/>
      <c r="CC50" s="569"/>
      <c r="CD50" s="569"/>
      <c r="CE50" s="569"/>
      <c r="CF50" s="569"/>
      <c r="CG50" s="582"/>
      <c r="CH50" s="582"/>
      <c r="CI50" s="582"/>
      <c r="CJ50" s="582"/>
      <c r="CK50" s="582"/>
      <c r="CL50" s="582"/>
      <c r="CM50" s="582"/>
      <c r="CN50" s="582"/>
      <c r="CO50" s="569"/>
    </row>
    <row r="51" spans="1:93" s="568" customFormat="1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BY51" s="569"/>
      <c r="BZ51" s="569"/>
      <c r="CA51" s="569"/>
      <c r="CB51" s="569"/>
      <c r="CC51" s="569"/>
      <c r="CD51" s="569"/>
      <c r="CE51" s="569"/>
      <c r="CF51" s="569"/>
      <c r="CG51" s="582"/>
      <c r="CH51" s="582"/>
      <c r="CI51" s="582"/>
      <c r="CJ51" s="582"/>
      <c r="CK51" s="582"/>
      <c r="CL51" s="582"/>
      <c r="CM51" s="582"/>
      <c r="CN51" s="582"/>
      <c r="CO51" s="569"/>
    </row>
    <row r="52" spans="1:93" s="568" customFormat="1" ht="14.25" customHeight="1" x14ac:dyDescent="0.2">
      <c r="A52" s="1408" t="s">
        <v>40</v>
      </c>
      <c r="B52" s="1410"/>
      <c r="C52" s="1408" t="s">
        <v>41</v>
      </c>
      <c r="D52" s="1409"/>
      <c r="E52" s="1410"/>
      <c r="F52" s="1414" t="s">
        <v>34</v>
      </c>
      <c r="G52" s="1428"/>
      <c r="H52" s="1428"/>
      <c r="I52" s="1428"/>
      <c r="J52" s="1428"/>
      <c r="K52" s="1428"/>
      <c r="L52" s="1428"/>
      <c r="M52" s="1428"/>
      <c r="N52" s="1428"/>
      <c r="O52" s="1428"/>
      <c r="P52" s="1428"/>
      <c r="Q52" s="1415"/>
      <c r="R52" s="1535" t="s">
        <v>214</v>
      </c>
      <c r="S52" s="1536"/>
      <c r="T52" s="1536"/>
      <c r="U52" s="1536"/>
      <c r="V52" s="1537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BY52" s="569"/>
      <c r="BZ52" s="569"/>
      <c r="CA52" s="569"/>
      <c r="CB52" s="569"/>
      <c r="CC52" s="569"/>
      <c r="CD52" s="569"/>
      <c r="CE52" s="569"/>
      <c r="CF52" s="569"/>
      <c r="CG52" s="582"/>
      <c r="CH52" s="582"/>
      <c r="CI52" s="582"/>
      <c r="CJ52" s="582"/>
      <c r="CK52" s="582"/>
      <c r="CL52" s="582"/>
      <c r="CM52" s="582"/>
      <c r="CN52" s="582"/>
      <c r="CO52" s="569"/>
    </row>
    <row r="53" spans="1:93" s="568" customFormat="1" ht="22.5" customHeight="1" x14ac:dyDescent="0.2">
      <c r="A53" s="1419"/>
      <c r="B53" s="1420"/>
      <c r="C53" s="1411"/>
      <c r="D53" s="1412"/>
      <c r="E53" s="1413"/>
      <c r="F53" s="1414" t="s">
        <v>42</v>
      </c>
      <c r="G53" s="1415"/>
      <c r="H53" s="1414" t="s">
        <v>43</v>
      </c>
      <c r="I53" s="1415"/>
      <c r="J53" s="1414" t="s">
        <v>44</v>
      </c>
      <c r="K53" s="1415"/>
      <c r="L53" s="1414" t="s">
        <v>45</v>
      </c>
      <c r="M53" s="1415"/>
      <c r="N53" s="1414" t="s">
        <v>46</v>
      </c>
      <c r="O53" s="1415"/>
      <c r="P53" s="1414" t="s">
        <v>47</v>
      </c>
      <c r="Q53" s="1415"/>
      <c r="R53" s="1414" t="s">
        <v>53</v>
      </c>
      <c r="S53" s="1415"/>
      <c r="T53" s="1425" t="s">
        <v>215</v>
      </c>
      <c r="U53" s="1414" t="s">
        <v>54</v>
      </c>
      <c r="V53" s="1415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BY53" s="569"/>
      <c r="BZ53" s="569"/>
      <c r="CA53" s="569"/>
      <c r="CB53" s="569"/>
      <c r="CC53" s="569"/>
      <c r="CD53" s="569"/>
      <c r="CE53" s="569"/>
      <c r="CF53" s="569"/>
      <c r="CG53" s="582"/>
      <c r="CH53" s="582"/>
      <c r="CI53" s="582"/>
      <c r="CJ53" s="582"/>
      <c r="CK53" s="582"/>
      <c r="CL53" s="582"/>
      <c r="CM53" s="582"/>
      <c r="CN53" s="582"/>
      <c r="CO53" s="569"/>
    </row>
    <row r="54" spans="1:93" s="568" customFormat="1" ht="31.5" x14ac:dyDescent="0.2">
      <c r="A54" s="1411"/>
      <c r="B54" s="1413"/>
      <c r="C54" s="675" t="s">
        <v>149</v>
      </c>
      <c r="D54" s="676" t="s">
        <v>30</v>
      </c>
      <c r="E54" s="677" t="s">
        <v>48</v>
      </c>
      <c r="F54" s="678" t="s">
        <v>30</v>
      </c>
      <c r="G54" s="679" t="s">
        <v>48</v>
      </c>
      <c r="H54" s="678" t="s">
        <v>30</v>
      </c>
      <c r="I54" s="679" t="s">
        <v>48</v>
      </c>
      <c r="J54" s="678" t="s">
        <v>30</v>
      </c>
      <c r="K54" s="679" t="s">
        <v>48</v>
      </c>
      <c r="L54" s="678" t="s">
        <v>30</v>
      </c>
      <c r="M54" s="679" t="s">
        <v>48</v>
      </c>
      <c r="N54" s="678" t="s">
        <v>30</v>
      </c>
      <c r="O54" s="679" t="s">
        <v>48</v>
      </c>
      <c r="P54" s="678" t="s">
        <v>30</v>
      </c>
      <c r="Q54" s="679" t="s">
        <v>48</v>
      </c>
      <c r="R54" s="676" t="s">
        <v>216</v>
      </c>
      <c r="S54" s="676" t="s">
        <v>217</v>
      </c>
      <c r="T54" s="1427"/>
      <c r="U54" s="659" t="s">
        <v>218</v>
      </c>
      <c r="V54" s="676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BY54" s="569"/>
      <c r="BZ54" s="569"/>
      <c r="CA54" s="569"/>
      <c r="CB54" s="569"/>
      <c r="CC54" s="569"/>
      <c r="CD54" s="569"/>
      <c r="CE54" s="569"/>
      <c r="CF54" s="569"/>
      <c r="CG54" s="582"/>
      <c r="CH54" s="582"/>
      <c r="CI54" s="582"/>
      <c r="CJ54" s="582"/>
      <c r="CK54" s="582"/>
      <c r="CL54" s="582"/>
      <c r="CM54" s="582"/>
      <c r="CN54" s="582"/>
      <c r="CO54" s="569"/>
    </row>
    <row r="55" spans="1:93" s="568" customFormat="1" x14ac:dyDescent="0.2">
      <c r="A55" s="1573" t="s">
        <v>49</v>
      </c>
      <c r="B55" s="1574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BY55" s="569"/>
      <c r="BZ55" s="569"/>
      <c r="CA55" s="569"/>
      <c r="CB55" s="569"/>
      <c r="CC55" s="569"/>
      <c r="CD55" s="569"/>
      <c r="CE55" s="569"/>
      <c r="CF55" s="569"/>
      <c r="CG55" s="582"/>
      <c r="CH55" s="582"/>
      <c r="CI55" s="582"/>
      <c r="CJ55" s="582"/>
      <c r="CK55" s="582"/>
      <c r="CL55" s="582"/>
      <c r="CM55" s="582"/>
      <c r="CN55" s="582"/>
      <c r="CO55" s="569"/>
    </row>
    <row r="56" spans="1:93" s="568" customFormat="1" x14ac:dyDescent="0.2">
      <c r="A56" s="1511" t="s">
        <v>50</v>
      </c>
      <c r="B56" s="1513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BY56" s="569"/>
      <c r="BZ56" s="569"/>
      <c r="CA56" s="569"/>
      <c r="CB56" s="569"/>
      <c r="CC56" s="569"/>
      <c r="CD56" s="569"/>
      <c r="CE56" s="569"/>
      <c r="CF56" s="569"/>
      <c r="CG56" s="582"/>
      <c r="CH56" s="582"/>
      <c r="CI56" s="582"/>
      <c r="CJ56" s="582"/>
      <c r="CK56" s="582"/>
      <c r="CL56" s="582"/>
      <c r="CM56" s="582"/>
      <c r="CN56" s="582"/>
      <c r="CO56" s="569"/>
    </row>
    <row r="57" spans="1:93" s="568" customFormat="1" x14ac:dyDescent="0.2">
      <c r="A57" s="1511" t="s">
        <v>51</v>
      </c>
      <c r="B57" s="1513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BY57" s="569"/>
      <c r="BZ57" s="569"/>
      <c r="CA57" s="569"/>
      <c r="CB57" s="569"/>
      <c r="CC57" s="569"/>
      <c r="CD57" s="569"/>
      <c r="CE57" s="569"/>
      <c r="CF57" s="569"/>
      <c r="CG57" s="582"/>
      <c r="CH57" s="582"/>
      <c r="CI57" s="582"/>
      <c r="CJ57" s="582"/>
      <c r="CK57" s="582"/>
      <c r="CL57" s="582"/>
      <c r="CM57" s="582"/>
      <c r="CN57" s="582"/>
      <c r="CO57" s="569"/>
    </row>
    <row r="58" spans="1:93" s="568" customFormat="1" ht="15" customHeight="1" x14ac:dyDescent="0.2">
      <c r="A58" s="1442" t="s">
        <v>220</v>
      </c>
      <c r="B58" s="1444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BY58" s="569"/>
      <c r="BZ58" s="569"/>
      <c r="CA58" s="569"/>
      <c r="CB58" s="569"/>
      <c r="CC58" s="569"/>
      <c r="CD58" s="569"/>
      <c r="CE58" s="569"/>
      <c r="CF58" s="569"/>
      <c r="CG58" s="582"/>
      <c r="CH58" s="582"/>
      <c r="CI58" s="582"/>
      <c r="CJ58" s="582"/>
      <c r="CK58" s="582"/>
      <c r="CL58" s="582"/>
      <c r="CM58" s="582"/>
      <c r="CN58" s="582"/>
      <c r="CO58" s="569"/>
    </row>
    <row r="59" spans="1:93" s="568" customFormat="1" x14ac:dyDescent="0.2">
      <c r="A59" s="1575" t="s">
        <v>52</v>
      </c>
      <c r="B59" s="1576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BY59" s="569"/>
      <c r="BZ59" s="569"/>
      <c r="CA59" s="569"/>
      <c r="CB59" s="569"/>
      <c r="CC59" s="569"/>
      <c r="CD59" s="569"/>
      <c r="CE59" s="569"/>
      <c r="CF59" s="569"/>
      <c r="CG59" s="582"/>
      <c r="CH59" s="582"/>
      <c r="CI59" s="582"/>
      <c r="CJ59" s="582"/>
      <c r="CK59" s="582"/>
      <c r="CL59" s="582"/>
      <c r="CM59" s="582"/>
      <c r="CN59" s="582"/>
      <c r="CO59" s="569"/>
    </row>
    <row r="60" spans="1:93" s="568" customFormat="1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BY60" s="569"/>
      <c r="BZ60" s="569"/>
      <c r="CA60" s="569"/>
      <c r="CB60" s="569"/>
      <c r="CC60" s="569"/>
      <c r="CD60" s="569"/>
      <c r="CE60" s="569"/>
      <c r="CF60" s="569"/>
      <c r="CG60" s="582"/>
      <c r="CH60" s="582"/>
      <c r="CI60" s="582"/>
      <c r="CJ60" s="582"/>
      <c r="CK60" s="582"/>
      <c r="CL60" s="582"/>
      <c r="CM60" s="582"/>
      <c r="CN60" s="582"/>
      <c r="CO60" s="569"/>
    </row>
    <row r="61" spans="1:93" s="568" customFormat="1" ht="15" customHeight="1" x14ac:dyDescent="0.2">
      <c r="A61" s="1549" t="s">
        <v>222</v>
      </c>
      <c r="B61" s="1514"/>
      <c r="C61" s="1578" t="s">
        <v>33</v>
      </c>
      <c r="D61" s="1579"/>
      <c r="E61" s="1580"/>
      <c r="F61" s="1414" t="s">
        <v>223</v>
      </c>
      <c r="G61" s="1428"/>
      <c r="H61" s="1428"/>
      <c r="I61" s="1428"/>
      <c r="J61" s="1428"/>
      <c r="K61" s="1428"/>
      <c r="L61" s="1428"/>
      <c r="M61" s="1428"/>
      <c r="N61" s="1428"/>
      <c r="O61" s="1415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BY61" s="569"/>
      <c r="BZ61" s="569"/>
      <c r="CA61" s="569"/>
      <c r="CB61" s="569"/>
      <c r="CC61" s="569"/>
      <c r="CD61" s="569"/>
      <c r="CE61" s="569"/>
      <c r="CF61" s="569"/>
      <c r="CG61" s="582"/>
      <c r="CH61" s="582"/>
      <c r="CI61" s="582"/>
      <c r="CJ61" s="582"/>
      <c r="CK61" s="582"/>
      <c r="CL61" s="582"/>
      <c r="CM61" s="582"/>
      <c r="CN61" s="582"/>
      <c r="CO61" s="569"/>
    </row>
    <row r="62" spans="1:93" s="568" customFormat="1" x14ac:dyDescent="0.2">
      <c r="A62" s="1577"/>
      <c r="B62" s="1515"/>
      <c r="C62" s="1602"/>
      <c r="D62" s="1603"/>
      <c r="E62" s="1440"/>
      <c r="F62" s="1414" t="s">
        <v>224</v>
      </c>
      <c r="G62" s="1415"/>
      <c r="H62" s="1414" t="s">
        <v>225</v>
      </c>
      <c r="I62" s="1415"/>
      <c r="J62" s="1414" t="s">
        <v>226</v>
      </c>
      <c r="K62" s="1415"/>
      <c r="L62" s="1414" t="s">
        <v>227</v>
      </c>
      <c r="M62" s="1415"/>
      <c r="N62" s="1422" t="s">
        <v>8</v>
      </c>
      <c r="O62" s="1424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BY62" s="569"/>
      <c r="BZ62" s="569"/>
      <c r="CA62" s="569"/>
      <c r="CB62" s="569"/>
      <c r="CC62" s="569"/>
      <c r="CD62" s="569"/>
      <c r="CE62" s="569"/>
      <c r="CF62" s="569"/>
      <c r="CG62" s="582"/>
      <c r="CH62" s="582"/>
      <c r="CI62" s="582"/>
      <c r="CJ62" s="582"/>
      <c r="CK62" s="582"/>
      <c r="CL62" s="582"/>
      <c r="CM62" s="582"/>
      <c r="CN62" s="582"/>
      <c r="CO62" s="569"/>
    </row>
    <row r="63" spans="1:93" s="568" customFormat="1" x14ac:dyDescent="0.2">
      <c r="A63" s="1550"/>
      <c r="B63" s="1518"/>
      <c r="C63" s="699" t="s">
        <v>149</v>
      </c>
      <c r="D63" s="676" t="s">
        <v>30</v>
      </c>
      <c r="E63" s="676" t="s">
        <v>48</v>
      </c>
      <c r="F63" s="676" t="s">
        <v>30</v>
      </c>
      <c r="G63" s="676" t="s">
        <v>48</v>
      </c>
      <c r="H63" s="676" t="s">
        <v>30</v>
      </c>
      <c r="I63" s="676" t="s">
        <v>48</v>
      </c>
      <c r="J63" s="676" t="s">
        <v>30</v>
      </c>
      <c r="K63" s="676" t="s">
        <v>48</v>
      </c>
      <c r="L63" s="676" t="s">
        <v>30</v>
      </c>
      <c r="M63" s="676" t="s">
        <v>48</v>
      </c>
      <c r="N63" s="676" t="s">
        <v>30</v>
      </c>
      <c r="O63" s="676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BY63" s="569"/>
      <c r="BZ63" s="569"/>
      <c r="CA63" s="569"/>
      <c r="CB63" s="569"/>
      <c r="CC63" s="569"/>
      <c r="CD63" s="569"/>
      <c r="CE63" s="569"/>
      <c r="CF63" s="569"/>
      <c r="CG63" s="582"/>
      <c r="CH63" s="582"/>
      <c r="CI63" s="582"/>
      <c r="CJ63" s="582"/>
      <c r="CK63" s="582"/>
      <c r="CL63" s="582"/>
      <c r="CM63" s="582"/>
      <c r="CN63" s="582"/>
      <c r="CO63" s="569"/>
    </row>
    <row r="64" spans="1:93" s="568" customFormat="1" ht="15" customHeight="1" x14ac:dyDescent="0.2">
      <c r="A64" s="1414" t="s">
        <v>34</v>
      </c>
      <c r="B64" s="1415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BY64" s="569"/>
      <c r="BZ64" s="569"/>
      <c r="CA64" s="569"/>
      <c r="CB64" s="569"/>
      <c r="CC64" s="569"/>
      <c r="CD64" s="569"/>
      <c r="CE64" s="569"/>
      <c r="CF64" s="569"/>
      <c r="CG64" s="582"/>
      <c r="CH64" s="582"/>
      <c r="CI64" s="582"/>
      <c r="CJ64" s="582"/>
      <c r="CK64" s="582"/>
      <c r="CL64" s="582"/>
      <c r="CM64" s="582"/>
      <c r="CN64" s="582"/>
      <c r="CO64" s="569"/>
    </row>
    <row r="65" spans="1:93" s="568" customFormat="1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BY65" s="569"/>
      <c r="BZ65" s="569"/>
      <c r="CA65" s="569"/>
      <c r="CB65" s="569"/>
      <c r="CC65" s="569"/>
      <c r="CD65" s="569"/>
      <c r="CE65" s="569"/>
      <c r="CF65" s="569"/>
      <c r="CG65" s="582"/>
      <c r="CH65" s="582"/>
      <c r="CI65" s="582"/>
      <c r="CJ65" s="582"/>
      <c r="CK65" s="582"/>
      <c r="CL65" s="582"/>
      <c r="CM65" s="582"/>
      <c r="CN65" s="582"/>
      <c r="CO65" s="569"/>
    </row>
    <row r="66" spans="1:93" s="568" customFormat="1" ht="14.25" customHeight="1" x14ac:dyDescent="0.2">
      <c r="A66" s="1408" t="s">
        <v>32</v>
      </c>
      <c r="B66" s="1410"/>
      <c r="C66" s="1408" t="s">
        <v>33</v>
      </c>
      <c r="D66" s="1409"/>
      <c r="E66" s="1410"/>
      <c r="F66" s="1436" t="s">
        <v>34</v>
      </c>
      <c r="G66" s="1437"/>
      <c r="H66" s="1437"/>
      <c r="I66" s="1437"/>
      <c r="J66" s="1437"/>
      <c r="K66" s="1437"/>
      <c r="L66" s="1437"/>
      <c r="M66" s="1437"/>
      <c r="N66" s="1437"/>
      <c r="O66" s="1437"/>
      <c r="P66" s="1437"/>
      <c r="Q66" s="1437"/>
      <c r="R66" s="1437"/>
      <c r="S66" s="1437"/>
      <c r="T66" s="1437"/>
      <c r="U66" s="1437"/>
      <c r="V66" s="1437"/>
      <c r="W66" s="1437"/>
      <c r="X66" s="1437"/>
      <c r="Y66" s="1437"/>
      <c r="Z66" s="1437"/>
      <c r="AA66" s="1437"/>
      <c r="AB66" s="1437"/>
      <c r="AC66" s="1437"/>
      <c r="AD66" s="1437"/>
      <c r="AE66" s="1437"/>
      <c r="AF66" s="1437"/>
      <c r="AG66" s="1438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BY66" s="569"/>
      <c r="BZ66" s="569"/>
      <c r="CA66" s="569"/>
      <c r="CB66" s="569"/>
      <c r="CC66" s="569"/>
      <c r="CD66" s="569"/>
      <c r="CE66" s="569"/>
      <c r="CF66" s="569"/>
      <c r="CG66" s="582"/>
      <c r="CH66" s="582"/>
      <c r="CI66" s="582"/>
      <c r="CJ66" s="582"/>
      <c r="CK66" s="582"/>
      <c r="CL66" s="582"/>
      <c r="CM66" s="582"/>
      <c r="CN66" s="582"/>
      <c r="CO66" s="569"/>
    </row>
    <row r="67" spans="1:93" s="568" customFormat="1" x14ac:dyDescent="0.2">
      <c r="A67" s="1419"/>
      <c r="B67" s="1420"/>
      <c r="C67" s="1411"/>
      <c r="D67" s="1412"/>
      <c r="E67" s="1413"/>
      <c r="F67" s="1422" t="s">
        <v>57</v>
      </c>
      <c r="G67" s="1424"/>
      <c r="H67" s="1422" t="s">
        <v>58</v>
      </c>
      <c r="I67" s="1424"/>
      <c r="J67" s="1422" t="s">
        <v>59</v>
      </c>
      <c r="K67" s="1424"/>
      <c r="L67" s="1422" t="s">
        <v>60</v>
      </c>
      <c r="M67" s="1424"/>
      <c r="N67" s="1422" t="s">
        <v>61</v>
      </c>
      <c r="O67" s="1424"/>
      <c r="P67" s="1422" t="s">
        <v>62</v>
      </c>
      <c r="Q67" s="1424"/>
      <c r="R67" s="1422" t="s">
        <v>63</v>
      </c>
      <c r="S67" s="1424"/>
      <c r="T67" s="1422" t="s">
        <v>64</v>
      </c>
      <c r="U67" s="1424"/>
      <c r="V67" s="1422" t="s">
        <v>65</v>
      </c>
      <c r="W67" s="1424"/>
      <c r="X67" s="1422" t="s">
        <v>66</v>
      </c>
      <c r="Y67" s="1424"/>
      <c r="Z67" s="1414" t="s">
        <v>67</v>
      </c>
      <c r="AA67" s="1415"/>
      <c r="AB67" s="1414" t="s">
        <v>68</v>
      </c>
      <c r="AC67" s="1415"/>
      <c r="AD67" s="1414" t="s">
        <v>69</v>
      </c>
      <c r="AE67" s="1415"/>
      <c r="AF67" s="1414" t="s">
        <v>70</v>
      </c>
      <c r="AG67" s="1415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BY67" s="569"/>
      <c r="BZ67" s="569"/>
      <c r="CA67" s="569"/>
      <c r="CB67" s="569"/>
      <c r="CC67" s="569"/>
      <c r="CD67" s="569"/>
      <c r="CE67" s="569"/>
      <c r="CF67" s="569"/>
      <c r="CG67" s="582"/>
      <c r="CH67" s="582"/>
      <c r="CI67" s="582"/>
      <c r="CJ67" s="582"/>
      <c r="CK67" s="582"/>
      <c r="CL67" s="582"/>
      <c r="CM67" s="582"/>
      <c r="CN67" s="582"/>
      <c r="CO67" s="569"/>
    </row>
    <row r="68" spans="1:93" s="568" customFormat="1" x14ac:dyDescent="0.2">
      <c r="A68" s="1411"/>
      <c r="B68" s="1413"/>
      <c r="C68" s="626" t="s">
        <v>149</v>
      </c>
      <c r="D68" s="626" t="s">
        <v>30</v>
      </c>
      <c r="E68" s="714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BY68" s="569"/>
      <c r="BZ68" s="569"/>
      <c r="CA68" s="569"/>
      <c r="CB68" s="569"/>
      <c r="CC68" s="569"/>
      <c r="CD68" s="569"/>
      <c r="CE68" s="569"/>
      <c r="CF68" s="569"/>
      <c r="CG68" s="582"/>
      <c r="CH68" s="582"/>
      <c r="CI68" s="582"/>
      <c r="CJ68" s="582"/>
      <c r="CK68" s="582"/>
      <c r="CL68" s="582"/>
      <c r="CM68" s="582"/>
      <c r="CN68" s="582"/>
      <c r="CO68" s="569"/>
    </row>
    <row r="69" spans="1:93" s="568" customFormat="1" x14ac:dyDescent="0.2">
      <c r="A69" s="1538" t="s">
        <v>71</v>
      </c>
      <c r="B69" s="1539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BY69" s="569"/>
      <c r="BZ69" s="569"/>
      <c r="CA69" s="569"/>
      <c r="CB69" s="569"/>
      <c r="CC69" s="569"/>
      <c r="CD69" s="569"/>
      <c r="CE69" s="569"/>
      <c r="CF69" s="569"/>
      <c r="CG69" s="582"/>
      <c r="CH69" s="582"/>
      <c r="CI69" s="582"/>
      <c r="CJ69" s="582"/>
      <c r="CK69" s="582"/>
      <c r="CL69" s="582"/>
      <c r="CM69" s="582"/>
      <c r="CN69" s="582"/>
      <c r="CO69" s="569"/>
    </row>
    <row r="70" spans="1:93" s="568" customFormat="1" x14ac:dyDescent="0.2">
      <c r="A70" s="1410" t="s">
        <v>72</v>
      </c>
      <c r="B70" s="720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BY70" s="569"/>
      <c r="BZ70" s="569"/>
      <c r="CA70" s="569"/>
      <c r="CB70" s="569"/>
      <c r="CC70" s="569"/>
      <c r="CD70" s="569"/>
      <c r="CE70" s="569"/>
      <c r="CF70" s="569"/>
      <c r="CG70" s="582"/>
      <c r="CH70" s="582"/>
      <c r="CI70" s="582"/>
      <c r="CJ70" s="582"/>
      <c r="CK70" s="582"/>
      <c r="CL70" s="582"/>
      <c r="CM70" s="582"/>
      <c r="CN70" s="582"/>
      <c r="CO70" s="569"/>
    </row>
    <row r="71" spans="1:93" s="568" customFormat="1" x14ac:dyDescent="0.2">
      <c r="A71" s="1420"/>
      <c r="B71" s="722" t="s">
        <v>74</v>
      </c>
      <c r="C71" s="648">
        <f t="shared" si="4"/>
        <v>14</v>
      </c>
      <c r="D71" s="648">
        <f t="shared" si="5"/>
        <v>2</v>
      </c>
      <c r="E71" s="648">
        <f t="shared" si="5"/>
        <v>12</v>
      </c>
      <c r="F71" s="617">
        <v>2</v>
      </c>
      <c r="G71" s="617"/>
      <c r="H71" s="617"/>
      <c r="I71" s="617"/>
      <c r="J71" s="617"/>
      <c r="K71" s="617"/>
      <c r="L71" s="617"/>
      <c r="M71" s="617"/>
      <c r="N71" s="617"/>
      <c r="O71" s="617">
        <v>2</v>
      </c>
      <c r="P71" s="617"/>
      <c r="Q71" s="617">
        <v>1</v>
      </c>
      <c r="R71" s="617"/>
      <c r="S71" s="617">
        <v>2</v>
      </c>
      <c r="T71" s="617"/>
      <c r="U71" s="617"/>
      <c r="V71" s="617"/>
      <c r="W71" s="617">
        <v>3</v>
      </c>
      <c r="X71" s="617"/>
      <c r="Y71" s="617">
        <v>2</v>
      </c>
      <c r="Z71" s="617"/>
      <c r="AA71" s="617">
        <v>1</v>
      </c>
      <c r="AB71" s="617"/>
      <c r="AC71" s="617">
        <v>1</v>
      </c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BY71" s="569"/>
      <c r="BZ71" s="569"/>
      <c r="CA71" s="569"/>
      <c r="CB71" s="569"/>
      <c r="CC71" s="569"/>
      <c r="CD71" s="569"/>
      <c r="CE71" s="569"/>
      <c r="CF71" s="569"/>
      <c r="CG71" s="582"/>
      <c r="CH71" s="582"/>
      <c r="CI71" s="582"/>
      <c r="CJ71" s="582"/>
      <c r="CK71" s="582"/>
      <c r="CL71" s="582"/>
      <c r="CM71" s="582"/>
      <c r="CN71" s="582"/>
      <c r="CO71" s="569"/>
    </row>
    <row r="72" spans="1:93" s="568" customFormat="1" x14ac:dyDescent="0.2">
      <c r="A72" s="1420"/>
      <c r="B72" s="722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BY72" s="569"/>
      <c r="BZ72" s="569"/>
      <c r="CA72" s="569"/>
      <c r="CB72" s="569"/>
      <c r="CC72" s="569"/>
      <c r="CD72" s="569"/>
      <c r="CE72" s="569"/>
      <c r="CF72" s="569"/>
      <c r="CG72" s="582"/>
      <c r="CH72" s="582"/>
      <c r="CI72" s="582"/>
      <c r="CJ72" s="582"/>
      <c r="CK72" s="582"/>
      <c r="CL72" s="582"/>
      <c r="CM72" s="582"/>
      <c r="CN72" s="582"/>
      <c r="CO72" s="569"/>
    </row>
    <row r="73" spans="1:93" s="568" customFormat="1" ht="26.25" customHeight="1" x14ac:dyDescent="0.2">
      <c r="A73" s="1420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BY73" s="569"/>
      <c r="BZ73" s="569"/>
      <c r="CA73" s="569"/>
      <c r="CB73" s="569"/>
      <c r="CC73" s="569"/>
      <c r="CD73" s="569"/>
      <c r="CE73" s="569"/>
      <c r="CF73" s="569"/>
      <c r="CG73" s="582"/>
      <c r="CH73" s="582"/>
      <c r="CI73" s="582"/>
      <c r="CJ73" s="582"/>
      <c r="CK73" s="582"/>
      <c r="CL73" s="582"/>
      <c r="CM73" s="582"/>
      <c r="CN73" s="582"/>
      <c r="CO73" s="569"/>
    </row>
    <row r="74" spans="1:93" s="568" customFormat="1" x14ac:dyDescent="0.2">
      <c r="A74" s="1413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BY74" s="569"/>
      <c r="BZ74" s="569"/>
      <c r="CA74" s="569"/>
      <c r="CB74" s="569"/>
      <c r="CC74" s="569"/>
      <c r="CD74" s="569"/>
      <c r="CE74" s="569"/>
      <c r="CF74" s="569"/>
      <c r="CG74" s="582"/>
      <c r="CH74" s="582"/>
      <c r="CI74" s="582"/>
      <c r="CJ74" s="582"/>
      <c r="CK74" s="582"/>
      <c r="CL74" s="582"/>
      <c r="CM74" s="582"/>
      <c r="CN74" s="582"/>
      <c r="CO74" s="569"/>
    </row>
    <row r="75" spans="1:93" s="568" customFormat="1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BY75" s="569"/>
      <c r="BZ75" s="569"/>
      <c r="CA75" s="569"/>
      <c r="CB75" s="569"/>
      <c r="CC75" s="569"/>
      <c r="CD75" s="569"/>
      <c r="CE75" s="569"/>
      <c r="CF75" s="569"/>
      <c r="CG75" s="582"/>
      <c r="CH75" s="582"/>
      <c r="CI75" s="582"/>
      <c r="CJ75" s="582"/>
      <c r="CK75" s="582"/>
      <c r="CL75" s="582"/>
      <c r="CM75" s="582"/>
      <c r="CN75" s="582"/>
      <c r="CO75" s="569"/>
    </row>
    <row r="76" spans="1:93" s="568" customFormat="1" ht="14.25" customHeight="1" x14ac:dyDescent="0.2">
      <c r="A76" s="1408" t="s">
        <v>32</v>
      </c>
      <c r="B76" s="1410"/>
      <c r="C76" s="1408" t="s">
        <v>33</v>
      </c>
      <c r="D76" s="1409"/>
      <c r="E76" s="1410"/>
      <c r="F76" s="1436" t="s">
        <v>77</v>
      </c>
      <c r="G76" s="1437"/>
      <c r="H76" s="1437"/>
      <c r="I76" s="1437"/>
      <c r="J76" s="1437"/>
      <c r="K76" s="1437"/>
      <c r="L76" s="1437"/>
      <c r="M76" s="1437"/>
      <c r="N76" s="1437"/>
      <c r="O76" s="1437"/>
      <c r="P76" s="1437"/>
      <c r="Q76" s="1437"/>
      <c r="R76" s="1437"/>
      <c r="S76" s="1437"/>
      <c r="T76" s="1437"/>
      <c r="U76" s="1437"/>
      <c r="V76" s="1437"/>
      <c r="W76" s="1437"/>
      <c r="X76" s="1437"/>
      <c r="Y76" s="1437"/>
      <c r="Z76" s="1437"/>
      <c r="AA76" s="1437"/>
      <c r="AB76" s="1437"/>
      <c r="AC76" s="1437"/>
      <c r="AD76" s="1437"/>
      <c r="AE76" s="1437"/>
      <c r="AF76" s="1437"/>
      <c r="AG76" s="1438"/>
      <c r="AH76" s="1488" t="s">
        <v>230</v>
      </c>
      <c r="AI76" s="1489"/>
      <c r="AJ76" s="1490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BY76" s="569"/>
      <c r="BZ76" s="569"/>
      <c r="CA76" s="569"/>
      <c r="CB76" s="569"/>
      <c r="CC76" s="569"/>
      <c r="CD76" s="569"/>
      <c r="CE76" s="569"/>
      <c r="CF76" s="569"/>
      <c r="CG76" s="582"/>
      <c r="CH76" s="582"/>
      <c r="CI76" s="582"/>
      <c r="CJ76" s="582"/>
      <c r="CK76" s="582"/>
      <c r="CL76" s="582"/>
      <c r="CM76" s="582"/>
      <c r="CN76" s="582"/>
      <c r="CO76" s="569"/>
    </row>
    <row r="77" spans="1:93" s="568" customFormat="1" ht="14.25" customHeight="1" x14ac:dyDescent="0.2">
      <c r="A77" s="1419"/>
      <c r="B77" s="1420"/>
      <c r="C77" s="1411"/>
      <c r="D77" s="1412"/>
      <c r="E77" s="1413"/>
      <c r="F77" s="1422" t="s">
        <v>57</v>
      </c>
      <c r="G77" s="1424"/>
      <c r="H77" s="1422" t="s">
        <v>58</v>
      </c>
      <c r="I77" s="1424"/>
      <c r="J77" s="1414" t="s">
        <v>59</v>
      </c>
      <c r="K77" s="1415"/>
      <c r="L77" s="1414" t="s">
        <v>60</v>
      </c>
      <c r="M77" s="1415"/>
      <c r="N77" s="1414" t="s">
        <v>61</v>
      </c>
      <c r="O77" s="1415"/>
      <c r="P77" s="1414" t="s">
        <v>62</v>
      </c>
      <c r="Q77" s="1415"/>
      <c r="R77" s="1422" t="s">
        <v>63</v>
      </c>
      <c r="S77" s="1424"/>
      <c r="T77" s="1414" t="s">
        <v>64</v>
      </c>
      <c r="U77" s="1415"/>
      <c r="V77" s="1414" t="s">
        <v>65</v>
      </c>
      <c r="W77" s="1415"/>
      <c r="X77" s="1414" t="s">
        <v>66</v>
      </c>
      <c r="Y77" s="1415"/>
      <c r="Z77" s="1414" t="s">
        <v>67</v>
      </c>
      <c r="AA77" s="1415"/>
      <c r="AB77" s="1414" t="s">
        <v>68</v>
      </c>
      <c r="AC77" s="1415"/>
      <c r="AD77" s="1414" t="s">
        <v>69</v>
      </c>
      <c r="AE77" s="1415"/>
      <c r="AF77" s="1414" t="s">
        <v>70</v>
      </c>
      <c r="AG77" s="1415"/>
      <c r="AH77" s="1429" t="s">
        <v>231</v>
      </c>
      <c r="AI77" s="1429" t="s">
        <v>232</v>
      </c>
      <c r="AJ77" s="1429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BY77" s="569"/>
      <c r="BZ77" s="569"/>
      <c r="CA77" s="569"/>
      <c r="CB77" s="569"/>
      <c r="CC77" s="569"/>
      <c r="CD77" s="569"/>
      <c r="CE77" s="569"/>
      <c r="CF77" s="569"/>
      <c r="CG77" s="582"/>
      <c r="CH77" s="582"/>
      <c r="CI77" s="582"/>
      <c r="CJ77" s="582"/>
      <c r="CK77" s="582"/>
      <c r="CL77" s="582"/>
      <c r="CM77" s="582"/>
      <c r="CN77" s="582"/>
      <c r="CO77" s="569"/>
    </row>
    <row r="78" spans="1:93" s="568" customFormat="1" x14ac:dyDescent="0.2">
      <c r="A78" s="1411"/>
      <c r="B78" s="1413"/>
      <c r="C78" s="626" t="s">
        <v>149</v>
      </c>
      <c r="D78" s="626" t="s">
        <v>30</v>
      </c>
      <c r="E78" s="626" t="s">
        <v>48</v>
      </c>
      <c r="F78" s="735" t="s">
        <v>30</v>
      </c>
      <c r="G78" s="735" t="s">
        <v>48</v>
      </c>
      <c r="H78" s="735" t="s">
        <v>30</v>
      </c>
      <c r="I78" s="735" t="s">
        <v>48</v>
      </c>
      <c r="J78" s="735" t="s">
        <v>30</v>
      </c>
      <c r="K78" s="735" t="s">
        <v>48</v>
      </c>
      <c r="L78" s="735" t="s">
        <v>30</v>
      </c>
      <c r="M78" s="735" t="s">
        <v>48</v>
      </c>
      <c r="N78" s="735" t="s">
        <v>30</v>
      </c>
      <c r="O78" s="735" t="s">
        <v>48</v>
      </c>
      <c r="P78" s="735" t="s">
        <v>30</v>
      </c>
      <c r="Q78" s="735" t="s">
        <v>48</v>
      </c>
      <c r="R78" s="735" t="s">
        <v>30</v>
      </c>
      <c r="S78" s="735" t="s">
        <v>48</v>
      </c>
      <c r="T78" s="735" t="s">
        <v>30</v>
      </c>
      <c r="U78" s="735" t="s">
        <v>48</v>
      </c>
      <c r="V78" s="735" t="s">
        <v>30</v>
      </c>
      <c r="W78" s="735" t="s">
        <v>48</v>
      </c>
      <c r="X78" s="735" t="s">
        <v>30</v>
      </c>
      <c r="Y78" s="735" t="s">
        <v>48</v>
      </c>
      <c r="Z78" s="735" t="s">
        <v>30</v>
      </c>
      <c r="AA78" s="735" t="s">
        <v>48</v>
      </c>
      <c r="AB78" s="735" t="s">
        <v>30</v>
      </c>
      <c r="AC78" s="735" t="s">
        <v>48</v>
      </c>
      <c r="AD78" s="735" t="s">
        <v>30</v>
      </c>
      <c r="AE78" s="735" t="s">
        <v>48</v>
      </c>
      <c r="AF78" s="735" t="s">
        <v>30</v>
      </c>
      <c r="AG78" s="735" t="s">
        <v>48</v>
      </c>
      <c r="AH78" s="1430"/>
      <c r="AI78" s="1430"/>
      <c r="AJ78" s="1430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BY78" s="569"/>
      <c r="BZ78" s="569"/>
      <c r="CA78" s="569"/>
      <c r="CB78" s="569"/>
      <c r="CC78" s="569"/>
      <c r="CD78" s="569"/>
      <c r="CE78" s="569"/>
      <c r="CF78" s="569"/>
      <c r="CG78" s="582"/>
      <c r="CH78" s="582"/>
      <c r="CI78" s="582"/>
      <c r="CJ78" s="582"/>
      <c r="CK78" s="582"/>
      <c r="CL78" s="582"/>
      <c r="CM78" s="582"/>
      <c r="CN78" s="582"/>
      <c r="CO78" s="569"/>
    </row>
    <row r="79" spans="1:93" s="568" customFormat="1" x14ac:dyDescent="0.2">
      <c r="A79" s="1538" t="s">
        <v>80</v>
      </c>
      <c r="B79" s="1539"/>
      <c r="C79" s="633">
        <f t="shared" ref="C79:C84" si="6">SUM(D79:E79)</f>
        <v>0</v>
      </c>
      <c r="D79" s="633">
        <f t="shared" ref="D79:E84" si="7">SUM(F79+H79+J79+L79+N79+P79+R79+T79+V79+X79+Z79+AB79+AD79+AF79)</f>
        <v>0</v>
      </c>
      <c r="E79" s="633">
        <f t="shared" si="7"/>
        <v>0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X79" s="640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BY79" s="569"/>
      <c r="BZ79" s="569"/>
      <c r="CA79" s="569"/>
      <c r="CB79" s="569"/>
      <c r="CC79" s="569"/>
      <c r="CD79" s="569"/>
      <c r="CE79" s="569"/>
      <c r="CF79" s="569"/>
      <c r="CG79" s="582">
        <v>0</v>
      </c>
      <c r="CH79" s="582"/>
      <c r="CI79" s="582"/>
      <c r="CJ79" s="582"/>
      <c r="CK79" s="582"/>
      <c r="CL79" s="582"/>
      <c r="CM79" s="582"/>
      <c r="CN79" s="582"/>
      <c r="CO79" s="569"/>
    </row>
    <row r="80" spans="1:93" s="568" customFormat="1" x14ac:dyDescent="0.2">
      <c r="A80" s="1410" t="s">
        <v>72</v>
      </c>
      <c r="B80" s="720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BY80" s="569"/>
      <c r="BZ80" s="569"/>
      <c r="CA80" s="569"/>
      <c r="CB80" s="569"/>
      <c r="CC80" s="569"/>
      <c r="CD80" s="569"/>
      <c r="CE80" s="569"/>
      <c r="CF80" s="569"/>
      <c r="CG80" s="582">
        <v>0</v>
      </c>
      <c r="CH80" s="582"/>
      <c r="CI80" s="582"/>
      <c r="CJ80" s="582"/>
      <c r="CK80" s="582"/>
      <c r="CL80" s="582"/>
      <c r="CM80" s="582"/>
      <c r="CN80" s="582"/>
      <c r="CO80" s="569"/>
    </row>
    <row r="81" spans="1:93" s="568" customFormat="1" x14ac:dyDescent="0.2">
      <c r="A81" s="1420"/>
      <c r="B81" s="722" t="s">
        <v>74</v>
      </c>
      <c r="C81" s="648">
        <f t="shared" si="6"/>
        <v>0</v>
      </c>
      <c r="D81" s="648">
        <f t="shared" si="7"/>
        <v>0</v>
      </c>
      <c r="E81" s="648">
        <f t="shared" si="7"/>
        <v>0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BY81" s="569"/>
      <c r="BZ81" s="569"/>
      <c r="CA81" s="569"/>
      <c r="CB81" s="569"/>
      <c r="CC81" s="569"/>
      <c r="CD81" s="569"/>
      <c r="CE81" s="569"/>
      <c r="CF81" s="569"/>
      <c r="CG81" s="582">
        <v>0</v>
      </c>
      <c r="CH81" s="582"/>
      <c r="CI81" s="582"/>
      <c r="CJ81" s="582"/>
      <c r="CK81" s="582"/>
      <c r="CL81" s="582"/>
      <c r="CM81" s="582"/>
      <c r="CN81" s="582"/>
      <c r="CO81" s="569"/>
    </row>
    <row r="82" spans="1:93" s="568" customFormat="1" x14ac:dyDescent="0.2">
      <c r="A82" s="1420"/>
      <c r="B82" s="722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BY82" s="569"/>
      <c r="BZ82" s="569"/>
      <c r="CA82" s="569"/>
      <c r="CB82" s="569"/>
      <c r="CC82" s="569"/>
      <c r="CD82" s="569"/>
      <c r="CE82" s="569"/>
      <c r="CF82" s="569"/>
      <c r="CG82" s="582">
        <v>0</v>
      </c>
      <c r="CH82" s="582"/>
      <c r="CI82" s="582"/>
      <c r="CJ82" s="582"/>
      <c r="CK82" s="582"/>
      <c r="CL82" s="582"/>
      <c r="CM82" s="582"/>
      <c r="CN82" s="582"/>
      <c r="CO82" s="569"/>
    </row>
    <row r="83" spans="1:93" s="568" customFormat="1" ht="30" customHeight="1" x14ac:dyDescent="0.2">
      <c r="A83" s="1420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BY83" s="569"/>
      <c r="BZ83" s="569"/>
      <c r="CA83" s="569"/>
      <c r="CB83" s="569"/>
      <c r="CC83" s="569"/>
      <c r="CD83" s="569"/>
      <c r="CE83" s="569"/>
      <c r="CF83" s="569"/>
      <c r="CG83" s="582">
        <v>0</v>
      </c>
      <c r="CH83" s="582"/>
      <c r="CI83" s="582"/>
      <c r="CJ83" s="582"/>
      <c r="CK83" s="582"/>
      <c r="CL83" s="582"/>
      <c r="CM83" s="582"/>
      <c r="CN83" s="582"/>
      <c r="CO83" s="569"/>
    </row>
    <row r="84" spans="1:93" s="568" customFormat="1" x14ac:dyDescent="0.2">
      <c r="A84" s="1413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BY84" s="569"/>
      <c r="BZ84" s="569"/>
      <c r="CA84" s="569"/>
      <c r="CB84" s="569"/>
      <c r="CC84" s="569"/>
      <c r="CD84" s="569"/>
      <c r="CE84" s="569"/>
      <c r="CF84" s="569"/>
      <c r="CG84" s="582">
        <v>0</v>
      </c>
      <c r="CH84" s="582"/>
      <c r="CI84" s="582"/>
      <c r="CJ84" s="582"/>
      <c r="CK84" s="582"/>
      <c r="CL84" s="582"/>
      <c r="CM84" s="582"/>
      <c r="CN84" s="582"/>
      <c r="CO84" s="569"/>
    </row>
    <row r="85" spans="1:93" s="568" customFormat="1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BY85" s="569"/>
      <c r="BZ85" s="569"/>
      <c r="CA85" s="569"/>
      <c r="CB85" s="569"/>
      <c r="CC85" s="569"/>
      <c r="CD85" s="569"/>
      <c r="CE85" s="569"/>
      <c r="CF85" s="569"/>
      <c r="CG85" s="582"/>
      <c r="CH85" s="582"/>
      <c r="CI85" s="582"/>
      <c r="CJ85" s="582"/>
      <c r="CK85" s="582"/>
      <c r="CL85" s="582"/>
      <c r="CM85" s="582"/>
      <c r="CN85" s="582"/>
      <c r="CO85" s="569"/>
    </row>
    <row r="86" spans="1:93" s="568" customFormat="1" ht="14.25" customHeight="1" x14ac:dyDescent="0.2">
      <c r="A86" s="1409" t="s">
        <v>32</v>
      </c>
      <c r="B86" s="1410"/>
      <c r="C86" s="1408" t="s">
        <v>33</v>
      </c>
      <c r="D86" s="1409"/>
      <c r="E86" s="1410"/>
      <c r="F86" s="1436" t="s">
        <v>34</v>
      </c>
      <c r="G86" s="1437"/>
      <c r="H86" s="1437"/>
      <c r="I86" s="1437"/>
      <c r="J86" s="1437"/>
      <c r="K86" s="1437"/>
      <c r="L86" s="1437"/>
      <c r="M86" s="1437"/>
      <c r="N86" s="1437"/>
      <c r="O86" s="1437"/>
      <c r="P86" s="1437"/>
      <c r="Q86" s="1437"/>
      <c r="R86" s="1437"/>
      <c r="S86" s="1437"/>
      <c r="T86" s="1437"/>
      <c r="U86" s="1437"/>
      <c r="V86" s="1437"/>
      <c r="W86" s="1437"/>
      <c r="X86" s="1437"/>
      <c r="Y86" s="1437"/>
      <c r="Z86" s="1437"/>
      <c r="AA86" s="1437"/>
      <c r="AB86" s="1437"/>
      <c r="AC86" s="1437"/>
      <c r="AD86" s="1437"/>
      <c r="AE86" s="1437"/>
      <c r="AF86" s="1437"/>
      <c r="AG86" s="1438"/>
      <c r="AH86" s="1488" t="s">
        <v>230</v>
      </c>
      <c r="AI86" s="1489"/>
      <c r="AJ86" s="1490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BY86" s="569"/>
      <c r="BZ86" s="569"/>
      <c r="CA86" s="569"/>
      <c r="CB86" s="569"/>
      <c r="CC86" s="569"/>
      <c r="CD86" s="569"/>
      <c r="CE86" s="569"/>
      <c r="CF86" s="569"/>
      <c r="CG86" s="582"/>
      <c r="CH86" s="582"/>
      <c r="CI86" s="582"/>
      <c r="CJ86" s="582"/>
      <c r="CK86" s="582"/>
      <c r="CL86" s="582"/>
      <c r="CM86" s="582"/>
      <c r="CN86" s="582"/>
      <c r="CO86" s="569"/>
    </row>
    <row r="87" spans="1:93" s="568" customFormat="1" ht="14.25" customHeight="1" x14ac:dyDescent="0.2">
      <c r="A87" s="1540"/>
      <c r="B87" s="1420"/>
      <c r="C87" s="1411"/>
      <c r="D87" s="1412"/>
      <c r="E87" s="1413"/>
      <c r="F87" s="1422" t="s">
        <v>82</v>
      </c>
      <c r="G87" s="1424"/>
      <c r="H87" s="1422" t="s">
        <v>58</v>
      </c>
      <c r="I87" s="1424"/>
      <c r="J87" s="1422" t="s">
        <v>59</v>
      </c>
      <c r="K87" s="1424"/>
      <c r="L87" s="1422" t="s">
        <v>60</v>
      </c>
      <c r="M87" s="1424"/>
      <c r="N87" s="1422" t="s">
        <v>61</v>
      </c>
      <c r="O87" s="1424"/>
      <c r="P87" s="1422" t="s">
        <v>62</v>
      </c>
      <c r="Q87" s="1424"/>
      <c r="R87" s="1422" t="s">
        <v>63</v>
      </c>
      <c r="S87" s="1424"/>
      <c r="T87" s="1422" t="s">
        <v>64</v>
      </c>
      <c r="U87" s="1424"/>
      <c r="V87" s="1422" t="s">
        <v>65</v>
      </c>
      <c r="W87" s="1424"/>
      <c r="X87" s="1422" t="s">
        <v>66</v>
      </c>
      <c r="Y87" s="1424"/>
      <c r="Z87" s="1414" t="s">
        <v>67</v>
      </c>
      <c r="AA87" s="1415"/>
      <c r="AB87" s="1414" t="s">
        <v>68</v>
      </c>
      <c r="AC87" s="1415"/>
      <c r="AD87" s="1414" t="s">
        <v>69</v>
      </c>
      <c r="AE87" s="1415"/>
      <c r="AF87" s="1414" t="s">
        <v>70</v>
      </c>
      <c r="AG87" s="1415"/>
      <c r="AH87" s="1429" t="s">
        <v>234</v>
      </c>
      <c r="AI87" s="1429" t="s">
        <v>235</v>
      </c>
      <c r="AJ87" s="1429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BY87" s="569"/>
      <c r="BZ87" s="569"/>
      <c r="CA87" s="569"/>
      <c r="CB87" s="569"/>
      <c r="CC87" s="569"/>
      <c r="CD87" s="569"/>
      <c r="CE87" s="569"/>
      <c r="CF87" s="569"/>
      <c r="CG87" s="582"/>
      <c r="CH87" s="582"/>
      <c r="CI87" s="582"/>
      <c r="CJ87" s="582"/>
      <c r="CK87" s="582"/>
      <c r="CL87" s="582"/>
      <c r="CM87" s="582"/>
      <c r="CN87" s="582"/>
      <c r="CO87" s="569"/>
    </row>
    <row r="88" spans="1:93" s="568" customFormat="1" x14ac:dyDescent="0.2">
      <c r="A88" s="1412"/>
      <c r="B88" s="1413"/>
      <c r="C88" s="626" t="s">
        <v>149</v>
      </c>
      <c r="D88" s="626" t="s">
        <v>30</v>
      </c>
      <c r="E88" s="626" t="s">
        <v>48</v>
      </c>
      <c r="F88" s="735" t="s">
        <v>30</v>
      </c>
      <c r="G88" s="735" t="s">
        <v>48</v>
      </c>
      <c r="H88" s="735" t="s">
        <v>30</v>
      </c>
      <c r="I88" s="735" t="s">
        <v>48</v>
      </c>
      <c r="J88" s="735" t="s">
        <v>30</v>
      </c>
      <c r="K88" s="735" t="s">
        <v>48</v>
      </c>
      <c r="L88" s="735" t="s">
        <v>30</v>
      </c>
      <c r="M88" s="735" t="s">
        <v>48</v>
      </c>
      <c r="N88" s="735" t="s">
        <v>30</v>
      </c>
      <c r="O88" s="735" t="s">
        <v>48</v>
      </c>
      <c r="P88" s="735" t="s">
        <v>30</v>
      </c>
      <c r="Q88" s="735" t="s">
        <v>48</v>
      </c>
      <c r="R88" s="735" t="s">
        <v>30</v>
      </c>
      <c r="S88" s="735" t="s">
        <v>48</v>
      </c>
      <c r="T88" s="735" t="s">
        <v>30</v>
      </c>
      <c r="U88" s="735" t="s">
        <v>48</v>
      </c>
      <c r="V88" s="735" t="s">
        <v>30</v>
      </c>
      <c r="W88" s="735" t="s">
        <v>48</v>
      </c>
      <c r="X88" s="735" t="s">
        <v>30</v>
      </c>
      <c r="Y88" s="735" t="s">
        <v>48</v>
      </c>
      <c r="Z88" s="735" t="s">
        <v>30</v>
      </c>
      <c r="AA88" s="735" t="s">
        <v>48</v>
      </c>
      <c r="AB88" s="735" t="s">
        <v>30</v>
      </c>
      <c r="AC88" s="735" t="s">
        <v>48</v>
      </c>
      <c r="AD88" s="735" t="s">
        <v>30</v>
      </c>
      <c r="AE88" s="735" t="s">
        <v>48</v>
      </c>
      <c r="AF88" s="735" t="s">
        <v>30</v>
      </c>
      <c r="AG88" s="735" t="s">
        <v>48</v>
      </c>
      <c r="AH88" s="1430"/>
      <c r="AI88" s="1430"/>
      <c r="AJ88" s="1430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BY88" s="569"/>
      <c r="BZ88" s="569"/>
      <c r="CA88" s="569"/>
      <c r="CB88" s="569"/>
      <c r="CC88" s="569"/>
      <c r="CD88" s="569"/>
      <c r="CE88" s="569"/>
      <c r="CF88" s="569"/>
      <c r="CG88" s="582"/>
      <c r="CH88" s="582"/>
      <c r="CI88" s="582"/>
      <c r="CJ88" s="582"/>
      <c r="CK88" s="582"/>
      <c r="CL88" s="582"/>
      <c r="CM88" s="582"/>
      <c r="CN88" s="582"/>
      <c r="CO88" s="569"/>
    </row>
    <row r="89" spans="1:93" s="568" customFormat="1" x14ac:dyDescent="0.2">
      <c r="A89" s="1582" t="s">
        <v>83</v>
      </c>
      <c r="B89" s="1583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BY89" s="569"/>
      <c r="BZ89" s="569"/>
      <c r="CA89" s="569"/>
      <c r="CB89" s="569"/>
      <c r="CC89" s="569"/>
      <c r="CD89" s="569"/>
      <c r="CE89" s="569"/>
      <c r="CF89" s="569"/>
      <c r="CG89" s="582"/>
      <c r="CH89" s="582"/>
      <c r="CI89" s="582"/>
      <c r="CJ89" s="582"/>
      <c r="CK89" s="582"/>
      <c r="CL89" s="582"/>
      <c r="CM89" s="582"/>
      <c r="CN89" s="582"/>
      <c r="CO89" s="569"/>
    </row>
    <row r="90" spans="1:93" s="568" customFormat="1" x14ac:dyDescent="0.2">
      <c r="A90" s="1660" t="s">
        <v>84</v>
      </c>
      <c r="B90" s="1661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BY90" s="569"/>
      <c r="BZ90" s="569"/>
      <c r="CA90" s="569"/>
      <c r="CB90" s="569"/>
      <c r="CC90" s="569"/>
      <c r="CD90" s="569"/>
      <c r="CE90" s="569"/>
      <c r="CF90" s="569"/>
      <c r="CG90" s="582"/>
      <c r="CH90" s="582"/>
      <c r="CI90" s="582"/>
      <c r="CJ90" s="582"/>
      <c r="CK90" s="582"/>
      <c r="CL90" s="582"/>
      <c r="CM90" s="582"/>
      <c r="CN90" s="582"/>
      <c r="CO90" s="569"/>
    </row>
    <row r="91" spans="1:93" s="568" customFormat="1" x14ac:dyDescent="0.2">
      <c r="A91" s="1586" t="s">
        <v>236</v>
      </c>
      <c r="B91" s="720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BY91" s="569"/>
      <c r="BZ91" s="569"/>
      <c r="CA91" s="569"/>
      <c r="CB91" s="569"/>
      <c r="CC91" s="569"/>
      <c r="CD91" s="569"/>
      <c r="CE91" s="569"/>
      <c r="CF91" s="569"/>
      <c r="CG91" s="582"/>
      <c r="CH91" s="582"/>
      <c r="CI91" s="582"/>
      <c r="CJ91" s="582"/>
      <c r="CK91" s="582"/>
      <c r="CL91" s="582"/>
      <c r="CM91" s="582"/>
      <c r="CN91" s="582"/>
      <c r="CO91" s="569"/>
    </row>
    <row r="92" spans="1:93" s="568" customFormat="1" x14ac:dyDescent="0.2">
      <c r="A92" s="1587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BY92" s="569"/>
      <c r="BZ92" s="569"/>
      <c r="CA92" s="569"/>
      <c r="CB92" s="569"/>
      <c r="CC92" s="569"/>
      <c r="CD92" s="569"/>
      <c r="CE92" s="569"/>
      <c r="CF92" s="569"/>
      <c r="CG92" s="582"/>
      <c r="CH92" s="582"/>
      <c r="CI92" s="582"/>
      <c r="CJ92" s="582"/>
      <c r="CK92" s="582"/>
      <c r="CL92" s="582"/>
      <c r="CM92" s="582"/>
      <c r="CN92" s="582"/>
      <c r="CO92" s="569"/>
    </row>
    <row r="93" spans="1:93" s="568" customFormat="1" x14ac:dyDescent="0.2">
      <c r="A93" s="1662" t="s">
        <v>87</v>
      </c>
      <c r="B93" s="1663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BY93" s="569"/>
      <c r="BZ93" s="569"/>
      <c r="CA93" s="569" t="str">
        <f>IF(C93&gt;C91+C92,"Los Ingresos de pacientes dependientes severos con escaras DEBEN estar incluidos en los Ingresos de pacientes dependientes severos Oncológicos o No Oncológicos","")</f>
        <v/>
      </c>
      <c r="CB93" s="569"/>
      <c r="CC93" s="569"/>
      <c r="CD93" s="569"/>
      <c r="CE93" s="569"/>
      <c r="CF93" s="569"/>
      <c r="CG93" s="582"/>
      <c r="CH93" s="582"/>
      <c r="CI93" s="582"/>
      <c r="CJ93" s="582"/>
      <c r="CK93" s="582"/>
      <c r="CL93" s="582"/>
      <c r="CM93" s="582"/>
      <c r="CN93" s="582"/>
      <c r="CO93" s="569"/>
    </row>
    <row r="94" spans="1:93" s="568" customFormat="1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BY94" s="569"/>
      <c r="BZ94" s="569"/>
      <c r="CA94" s="569"/>
      <c r="CB94" s="569"/>
      <c r="CC94" s="569"/>
      <c r="CD94" s="569"/>
      <c r="CE94" s="569"/>
      <c r="CF94" s="569"/>
      <c r="CG94" s="582"/>
      <c r="CH94" s="582"/>
      <c r="CI94" s="582"/>
      <c r="CJ94" s="582"/>
      <c r="CK94" s="582"/>
      <c r="CL94" s="582"/>
      <c r="CM94" s="582"/>
      <c r="CN94" s="582"/>
      <c r="CO94" s="569"/>
    </row>
    <row r="95" spans="1:93" s="568" customFormat="1" ht="14.25" customHeight="1" x14ac:dyDescent="0.2">
      <c r="A95" s="1408" t="s">
        <v>3</v>
      </c>
      <c r="B95" s="1410"/>
      <c r="C95" s="1414" t="s">
        <v>33</v>
      </c>
      <c r="D95" s="1428"/>
      <c r="E95" s="1415"/>
      <c r="F95" s="1414" t="s">
        <v>67</v>
      </c>
      <c r="G95" s="1415"/>
      <c r="H95" s="1414" t="s">
        <v>68</v>
      </c>
      <c r="I95" s="1415"/>
      <c r="J95" s="1414" t="s">
        <v>69</v>
      </c>
      <c r="K95" s="1415"/>
      <c r="L95" s="1414" t="s">
        <v>70</v>
      </c>
      <c r="M95" s="1415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BY95" s="569"/>
      <c r="BZ95" s="569"/>
      <c r="CA95" s="569"/>
      <c r="CB95" s="569"/>
      <c r="CC95" s="569"/>
      <c r="CD95" s="569"/>
      <c r="CE95" s="569"/>
      <c r="CF95" s="569"/>
      <c r="CG95" s="582"/>
      <c r="CH95" s="582"/>
      <c r="CI95" s="582"/>
      <c r="CJ95" s="582"/>
      <c r="CK95" s="582"/>
      <c r="CL95" s="582"/>
      <c r="CM95" s="582"/>
      <c r="CN95" s="582"/>
      <c r="CO95" s="569"/>
    </row>
    <row r="96" spans="1:93" s="568" customFormat="1" x14ac:dyDescent="0.2">
      <c r="A96" s="1411"/>
      <c r="B96" s="1413"/>
      <c r="C96" s="626" t="s">
        <v>149</v>
      </c>
      <c r="D96" s="626" t="s">
        <v>30</v>
      </c>
      <c r="E96" s="626" t="s">
        <v>48</v>
      </c>
      <c r="F96" s="626" t="s">
        <v>30</v>
      </c>
      <c r="G96" s="626" t="s">
        <v>48</v>
      </c>
      <c r="H96" s="626" t="s">
        <v>30</v>
      </c>
      <c r="I96" s="626" t="s">
        <v>48</v>
      </c>
      <c r="J96" s="626" t="s">
        <v>30</v>
      </c>
      <c r="K96" s="626" t="s">
        <v>48</v>
      </c>
      <c r="L96" s="626" t="s">
        <v>30</v>
      </c>
      <c r="M96" s="626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BY96" s="569"/>
      <c r="BZ96" s="569"/>
      <c r="CA96" s="569"/>
      <c r="CB96" s="569"/>
      <c r="CC96" s="569"/>
      <c r="CD96" s="569"/>
      <c r="CE96" s="569"/>
      <c r="CF96" s="569"/>
      <c r="CG96" s="582"/>
      <c r="CH96" s="582"/>
      <c r="CI96" s="582"/>
      <c r="CJ96" s="582"/>
      <c r="CK96" s="582"/>
      <c r="CL96" s="582"/>
      <c r="CM96" s="582"/>
      <c r="CN96" s="582"/>
      <c r="CO96" s="569"/>
    </row>
    <row r="97" spans="1:93" s="568" customFormat="1" x14ac:dyDescent="0.2">
      <c r="A97" s="1499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BY97" s="569"/>
      <c r="BZ97" s="569"/>
      <c r="CA97" s="569"/>
      <c r="CB97" s="569"/>
      <c r="CC97" s="569"/>
      <c r="CD97" s="569"/>
      <c r="CE97" s="569"/>
      <c r="CF97" s="569"/>
      <c r="CG97" s="582"/>
      <c r="CH97" s="582"/>
      <c r="CI97" s="582"/>
      <c r="CJ97" s="582"/>
      <c r="CK97" s="582"/>
      <c r="CL97" s="582"/>
      <c r="CM97" s="582"/>
      <c r="CN97" s="582"/>
      <c r="CO97" s="569"/>
    </row>
    <row r="98" spans="1:93" s="568" customFormat="1" x14ac:dyDescent="0.2">
      <c r="A98" s="1500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BY98" s="569"/>
      <c r="BZ98" s="569"/>
      <c r="CA98" s="569"/>
      <c r="CB98" s="569"/>
      <c r="CC98" s="569"/>
      <c r="CD98" s="569"/>
      <c r="CE98" s="569"/>
      <c r="CF98" s="569"/>
      <c r="CG98" s="582"/>
      <c r="CH98" s="582"/>
      <c r="CI98" s="582"/>
      <c r="CJ98" s="582"/>
      <c r="CK98" s="582"/>
      <c r="CL98" s="582"/>
      <c r="CM98" s="582"/>
      <c r="CN98" s="582"/>
      <c r="CO98" s="569"/>
    </row>
    <row r="99" spans="1:93" s="568" customFormat="1" x14ac:dyDescent="0.2">
      <c r="A99" s="1501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BY99" s="569"/>
      <c r="BZ99" s="569"/>
      <c r="CA99" s="569"/>
      <c r="CB99" s="569"/>
      <c r="CC99" s="569"/>
      <c r="CD99" s="569"/>
      <c r="CE99" s="569"/>
      <c r="CF99" s="569"/>
      <c r="CG99" s="582"/>
      <c r="CH99" s="582"/>
      <c r="CI99" s="582"/>
      <c r="CJ99" s="582"/>
      <c r="CK99" s="582"/>
      <c r="CL99" s="582"/>
      <c r="CM99" s="582"/>
      <c r="CN99" s="582"/>
      <c r="CO99" s="569"/>
    </row>
    <row r="100" spans="1:93" s="568" customFormat="1" x14ac:dyDescent="0.2">
      <c r="A100" s="1658" t="s">
        <v>91</v>
      </c>
      <c r="B100" s="1659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BY100" s="569"/>
      <c r="BZ100" s="569"/>
      <c r="CA100" s="569"/>
      <c r="CB100" s="569"/>
      <c r="CC100" s="569"/>
      <c r="CD100" s="569"/>
      <c r="CE100" s="569"/>
      <c r="CF100" s="569"/>
      <c r="CG100" s="582"/>
      <c r="CH100" s="582"/>
      <c r="CI100" s="582"/>
      <c r="CJ100" s="582"/>
      <c r="CK100" s="582"/>
      <c r="CL100" s="582"/>
      <c r="CM100" s="582"/>
      <c r="CN100" s="582"/>
      <c r="CO100" s="569"/>
    </row>
    <row r="101" spans="1:93" s="568" customFormat="1" x14ac:dyDescent="0.2">
      <c r="A101" s="1502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BY101" s="569"/>
      <c r="BZ101" s="569"/>
      <c r="CA101" s="569"/>
      <c r="CB101" s="569"/>
      <c r="CC101" s="569"/>
      <c r="CD101" s="569"/>
      <c r="CE101" s="569"/>
      <c r="CF101" s="569"/>
      <c r="CG101" s="582"/>
      <c r="CH101" s="582"/>
      <c r="CI101" s="582"/>
      <c r="CJ101" s="582"/>
      <c r="CK101" s="582"/>
      <c r="CL101" s="582"/>
      <c r="CM101" s="582"/>
      <c r="CN101" s="582"/>
      <c r="CO101" s="569"/>
    </row>
    <row r="102" spans="1:93" s="568" customFormat="1" x14ac:dyDescent="0.2">
      <c r="A102" s="1503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BY102" s="569"/>
      <c r="BZ102" s="569"/>
      <c r="CA102" s="569"/>
      <c r="CB102" s="569"/>
      <c r="CC102" s="569"/>
      <c r="CD102" s="569"/>
      <c r="CE102" s="569"/>
      <c r="CF102" s="569"/>
      <c r="CG102" s="582"/>
      <c r="CH102" s="582"/>
      <c r="CI102" s="582"/>
      <c r="CJ102" s="582"/>
      <c r="CK102" s="582"/>
      <c r="CL102" s="582"/>
      <c r="CM102" s="582"/>
      <c r="CN102" s="582"/>
      <c r="CO102" s="569"/>
    </row>
    <row r="103" spans="1:93" s="568" customFormat="1" x14ac:dyDescent="0.2">
      <c r="A103" s="1503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BY103" s="569"/>
      <c r="BZ103" s="569"/>
      <c r="CA103" s="569"/>
      <c r="CB103" s="569"/>
      <c r="CC103" s="569"/>
      <c r="CD103" s="569"/>
      <c r="CE103" s="569"/>
      <c r="CF103" s="569"/>
      <c r="CG103" s="582"/>
      <c r="CH103" s="582"/>
      <c r="CI103" s="582"/>
      <c r="CJ103" s="582"/>
      <c r="CK103" s="582"/>
      <c r="CL103" s="582"/>
      <c r="CM103" s="582"/>
      <c r="CN103" s="582"/>
      <c r="CO103" s="569"/>
    </row>
    <row r="104" spans="1:93" s="568" customFormat="1" x14ac:dyDescent="0.2">
      <c r="A104" s="1504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BY104" s="569"/>
      <c r="BZ104" s="569"/>
      <c r="CA104" s="569"/>
      <c r="CB104" s="569"/>
      <c r="CC104" s="569"/>
      <c r="CD104" s="569"/>
      <c r="CE104" s="569"/>
      <c r="CF104" s="569"/>
      <c r="CG104" s="582"/>
      <c r="CH104" s="582"/>
      <c r="CI104" s="582"/>
      <c r="CJ104" s="582"/>
      <c r="CK104" s="582"/>
      <c r="CL104" s="582"/>
      <c r="CM104" s="582"/>
      <c r="CN104" s="582"/>
      <c r="CO104" s="569"/>
    </row>
    <row r="105" spans="1:93" s="568" customFormat="1" x14ac:dyDescent="0.2">
      <c r="A105" s="1658" t="s">
        <v>91</v>
      </c>
      <c r="B105" s="1659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BY105" s="569"/>
      <c r="BZ105" s="569"/>
      <c r="CA105" s="569"/>
      <c r="CB105" s="569"/>
      <c r="CC105" s="569"/>
      <c r="CD105" s="569"/>
      <c r="CE105" s="569"/>
      <c r="CF105" s="569"/>
      <c r="CG105" s="582"/>
      <c r="CH105" s="582"/>
      <c r="CI105" s="582"/>
      <c r="CJ105" s="582"/>
      <c r="CK105" s="582"/>
      <c r="CL105" s="582"/>
      <c r="CM105" s="582"/>
      <c r="CN105" s="582"/>
      <c r="CO105" s="569"/>
    </row>
    <row r="106" spans="1:93" s="568" customFormat="1" x14ac:dyDescent="0.2">
      <c r="A106" s="1658" t="s">
        <v>96</v>
      </c>
      <c r="B106" s="1659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BY106" s="569"/>
      <c r="BZ106" s="569"/>
      <c r="CA106" s="569"/>
      <c r="CB106" s="569"/>
      <c r="CC106" s="569"/>
      <c r="CD106" s="569"/>
      <c r="CE106" s="569"/>
      <c r="CF106" s="569"/>
      <c r="CG106" s="582"/>
      <c r="CH106" s="582"/>
      <c r="CI106" s="582"/>
      <c r="CJ106" s="582"/>
      <c r="CK106" s="582"/>
      <c r="CL106" s="582"/>
      <c r="CM106" s="582"/>
      <c r="CN106" s="582"/>
      <c r="CO106" s="569"/>
    </row>
    <row r="107" spans="1:93" s="568" customFormat="1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BY107" s="569"/>
      <c r="BZ107" s="569"/>
      <c r="CA107" s="569"/>
      <c r="CB107" s="569"/>
      <c r="CC107" s="569"/>
      <c r="CD107" s="569"/>
      <c r="CE107" s="569"/>
      <c r="CF107" s="569"/>
      <c r="CG107" s="582"/>
      <c r="CH107" s="582"/>
      <c r="CI107" s="582"/>
      <c r="CJ107" s="582"/>
      <c r="CK107" s="582"/>
      <c r="CL107" s="582"/>
      <c r="CM107" s="582"/>
      <c r="CN107" s="582"/>
      <c r="CO107" s="569"/>
    </row>
    <row r="108" spans="1:93" s="568" customFormat="1" ht="14.25" customHeight="1" x14ac:dyDescent="0.2">
      <c r="A108" s="1408" t="s">
        <v>3</v>
      </c>
      <c r="B108" s="1410"/>
      <c r="C108" s="1414" t="s">
        <v>33</v>
      </c>
      <c r="D108" s="1428"/>
      <c r="E108" s="1415"/>
      <c r="F108" s="1414" t="s">
        <v>67</v>
      </c>
      <c r="G108" s="1415"/>
      <c r="H108" s="1414" t="s">
        <v>68</v>
      </c>
      <c r="I108" s="1415"/>
      <c r="J108" s="1414" t="s">
        <v>69</v>
      </c>
      <c r="K108" s="1415"/>
      <c r="L108" s="1414" t="s">
        <v>70</v>
      </c>
      <c r="M108" s="1637"/>
      <c r="N108" s="1506" t="s">
        <v>230</v>
      </c>
      <c r="O108" s="1428"/>
      <c r="P108" s="1415"/>
      <c r="Q108" s="1654"/>
      <c r="R108" s="1655"/>
      <c r="S108" s="1656"/>
      <c r="T108" s="1657"/>
      <c r="U108" s="1656"/>
      <c r="V108" s="1657"/>
      <c r="W108" s="1656"/>
      <c r="X108" s="1657"/>
      <c r="Y108" s="1656"/>
      <c r="Z108" s="1657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BY108" s="569"/>
      <c r="BZ108" s="569"/>
      <c r="CA108" s="569"/>
      <c r="CB108" s="569"/>
      <c r="CC108" s="569"/>
      <c r="CD108" s="569"/>
      <c r="CE108" s="569"/>
      <c r="CF108" s="569"/>
      <c r="CG108" s="582"/>
      <c r="CH108" s="582"/>
      <c r="CI108" s="582"/>
      <c r="CJ108" s="582"/>
      <c r="CK108" s="582"/>
      <c r="CL108" s="582"/>
      <c r="CM108" s="582"/>
      <c r="CN108" s="582"/>
      <c r="CO108" s="569"/>
    </row>
    <row r="109" spans="1:93" s="568" customFormat="1" ht="21" x14ac:dyDescent="0.2">
      <c r="A109" s="1411"/>
      <c r="B109" s="1413"/>
      <c r="C109" s="626" t="s">
        <v>149</v>
      </c>
      <c r="D109" s="626" t="s">
        <v>30</v>
      </c>
      <c r="E109" s="626" t="s">
        <v>48</v>
      </c>
      <c r="F109" s="626" t="s">
        <v>30</v>
      </c>
      <c r="G109" s="626" t="s">
        <v>48</v>
      </c>
      <c r="H109" s="626" t="s">
        <v>30</v>
      </c>
      <c r="I109" s="626" t="s">
        <v>48</v>
      </c>
      <c r="J109" s="626" t="s">
        <v>30</v>
      </c>
      <c r="K109" s="626" t="s">
        <v>48</v>
      </c>
      <c r="L109" s="626" t="s">
        <v>30</v>
      </c>
      <c r="M109" s="760" t="s">
        <v>48</v>
      </c>
      <c r="N109" s="761" t="s">
        <v>231</v>
      </c>
      <c r="O109" s="659" t="s">
        <v>232</v>
      </c>
      <c r="P109" s="676" t="s">
        <v>233</v>
      </c>
      <c r="Q109" s="762"/>
      <c r="R109" s="763"/>
      <c r="S109" s="763"/>
      <c r="T109" s="763"/>
      <c r="U109" s="763"/>
      <c r="V109" s="763"/>
      <c r="W109" s="763"/>
      <c r="X109" s="763"/>
      <c r="Y109" s="763"/>
      <c r="Z109" s="763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BY109" s="569"/>
      <c r="BZ109" s="569"/>
      <c r="CA109" s="569"/>
      <c r="CB109" s="569"/>
      <c r="CC109" s="569"/>
      <c r="CD109" s="569"/>
      <c r="CE109" s="569"/>
      <c r="CF109" s="569"/>
      <c r="CG109" s="582"/>
      <c r="CH109" s="582"/>
      <c r="CI109" s="582"/>
      <c r="CJ109" s="582"/>
      <c r="CK109" s="582"/>
      <c r="CL109" s="582"/>
      <c r="CM109" s="582"/>
      <c r="CN109" s="582"/>
      <c r="CO109" s="569"/>
    </row>
    <row r="110" spans="1:93" s="568" customFormat="1" x14ac:dyDescent="0.2">
      <c r="A110" s="1499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BY110" s="569"/>
      <c r="BZ110" s="569"/>
      <c r="CA110" s="569"/>
      <c r="CB110" s="569"/>
      <c r="CC110" s="569"/>
      <c r="CD110" s="569"/>
      <c r="CE110" s="569"/>
      <c r="CF110" s="569"/>
      <c r="CG110" s="582"/>
      <c r="CH110" s="582"/>
      <c r="CI110" s="582"/>
      <c r="CJ110" s="582"/>
      <c r="CK110" s="582"/>
      <c r="CL110" s="582"/>
      <c r="CM110" s="582"/>
      <c r="CN110" s="582"/>
      <c r="CO110" s="569"/>
    </row>
    <row r="111" spans="1:93" s="568" customFormat="1" x14ac:dyDescent="0.2">
      <c r="A111" s="1500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BY111" s="569"/>
      <c r="BZ111" s="569"/>
      <c r="CA111" s="569"/>
      <c r="CB111" s="569"/>
      <c r="CC111" s="569"/>
      <c r="CD111" s="569"/>
      <c r="CE111" s="569"/>
      <c r="CF111" s="569"/>
      <c r="CG111" s="582"/>
      <c r="CH111" s="582"/>
      <c r="CI111" s="582"/>
      <c r="CJ111" s="582"/>
      <c r="CK111" s="582"/>
      <c r="CL111" s="582"/>
      <c r="CM111" s="582"/>
      <c r="CN111" s="582"/>
      <c r="CO111" s="569"/>
    </row>
    <row r="112" spans="1:93" s="568" customFormat="1" x14ac:dyDescent="0.2">
      <c r="A112" s="1501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BY112" s="569"/>
      <c r="BZ112" s="569"/>
      <c r="CA112" s="569"/>
      <c r="CB112" s="569"/>
      <c r="CC112" s="569"/>
      <c r="CD112" s="569"/>
      <c r="CE112" s="569"/>
      <c r="CF112" s="569"/>
      <c r="CG112" s="582"/>
      <c r="CH112" s="582"/>
      <c r="CI112" s="582"/>
      <c r="CJ112" s="582"/>
      <c r="CK112" s="582"/>
      <c r="CL112" s="582"/>
      <c r="CM112" s="582"/>
      <c r="CN112" s="582"/>
      <c r="CO112" s="569"/>
    </row>
    <row r="113" spans="1:5464" s="568" customFormat="1" x14ac:dyDescent="0.2">
      <c r="A113" s="1658" t="s">
        <v>91</v>
      </c>
      <c r="B113" s="1659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BY113" s="569"/>
      <c r="BZ113" s="569"/>
      <c r="CA113" s="569"/>
      <c r="CB113" s="569"/>
      <c r="CC113" s="569"/>
      <c r="CD113" s="569"/>
      <c r="CE113" s="569"/>
      <c r="CF113" s="569"/>
      <c r="CG113" s="582">
        <v>0</v>
      </c>
      <c r="CH113" s="582"/>
      <c r="CI113" s="582"/>
      <c r="CJ113" s="582"/>
      <c r="CK113" s="582"/>
      <c r="CL113" s="582"/>
      <c r="CM113" s="582"/>
      <c r="CN113" s="582"/>
      <c r="CO113" s="569"/>
    </row>
    <row r="114" spans="1:5464" s="568" customFormat="1" x14ac:dyDescent="0.2">
      <c r="A114" s="1502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BY114" s="569"/>
      <c r="BZ114" s="569"/>
      <c r="CA114" s="569"/>
      <c r="CB114" s="569"/>
      <c r="CC114" s="569"/>
      <c r="CD114" s="569"/>
      <c r="CE114" s="569"/>
      <c r="CF114" s="569"/>
      <c r="CG114" s="582"/>
      <c r="CH114" s="582"/>
      <c r="CI114" s="582"/>
      <c r="CJ114" s="582"/>
      <c r="CK114" s="582"/>
      <c r="CL114" s="582"/>
      <c r="CM114" s="582"/>
      <c r="CN114" s="582"/>
      <c r="CO114" s="569"/>
    </row>
    <row r="115" spans="1:5464" s="568" customFormat="1" x14ac:dyDescent="0.2">
      <c r="A115" s="1503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BY115" s="569"/>
      <c r="BZ115" s="569"/>
      <c r="CA115" s="569"/>
      <c r="CB115" s="569"/>
      <c r="CC115" s="569"/>
      <c r="CD115" s="569"/>
      <c r="CE115" s="569"/>
      <c r="CF115" s="569"/>
      <c r="CG115" s="582"/>
      <c r="CH115" s="582"/>
      <c r="CI115" s="582"/>
      <c r="CJ115" s="582"/>
      <c r="CK115" s="582"/>
      <c r="CL115" s="582"/>
      <c r="CM115" s="582"/>
      <c r="CN115" s="582"/>
      <c r="CO115" s="569"/>
    </row>
    <row r="116" spans="1:5464" s="568" customFormat="1" x14ac:dyDescent="0.2">
      <c r="A116" s="1503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BY116" s="569"/>
      <c r="BZ116" s="569"/>
      <c r="CA116" s="569"/>
      <c r="CB116" s="569"/>
      <c r="CC116" s="569"/>
      <c r="CD116" s="569"/>
      <c r="CE116" s="569"/>
      <c r="CF116" s="569"/>
      <c r="CG116" s="582"/>
      <c r="CH116" s="582"/>
      <c r="CI116" s="582"/>
      <c r="CJ116" s="582"/>
      <c r="CK116" s="582"/>
      <c r="CL116" s="582"/>
      <c r="CM116" s="582"/>
      <c r="CN116" s="582"/>
      <c r="CO116" s="569"/>
    </row>
    <row r="117" spans="1:5464" s="568" customFormat="1" x14ac:dyDescent="0.2">
      <c r="A117" s="1504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BY117" s="569"/>
      <c r="BZ117" s="569"/>
      <c r="CA117" s="569"/>
      <c r="CB117" s="569"/>
      <c r="CC117" s="569"/>
      <c r="CD117" s="569"/>
      <c r="CE117" s="569"/>
      <c r="CF117" s="569"/>
      <c r="CG117" s="582"/>
      <c r="CH117" s="582"/>
      <c r="CI117" s="582"/>
      <c r="CJ117" s="582"/>
      <c r="CK117" s="582"/>
      <c r="CL117" s="582"/>
      <c r="CM117" s="582"/>
      <c r="CN117" s="582"/>
      <c r="CO117" s="569"/>
    </row>
    <row r="118" spans="1:5464" s="568" customFormat="1" x14ac:dyDescent="0.2">
      <c r="A118" s="1658" t="s">
        <v>91</v>
      </c>
      <c r="B118" s="1659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BY118" s="569"/>
      <c r="BZ118" s="569"/>
      <c r="CA118" s="569"/>
      <c r="CB118" s="569"/>
      <c r="CC118" s="569"/>
      <c r="CD118" s="569"/>
      <c r="CE118" s="569"/>
      <c r="CF118" s="569"/>
      <c r="CG118" s="582">
        <v>0</v>
      </c>
      <c r="CH118" s="582"/>
      <c r="CI118" s="582"/>
      <c r="CJ118" s="582"/>
      <c r="CK118" s="582"/>
      <c r="CL118" s="582"/>
      <c r="CM118" s="582"/>
      <c r="CN118" s="582"/>
      <c r="CO118" s="569"/>
    </row>
    <row r="119" spans="1:5464" s="568" customFormat="1" x14ac:dyDescent="0.2">
      <c r="A119" s="1658" t="s">
        <v>96</v>
      </c>
      <c r="B119" s="1659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BY119" s="569"/>
      <c r="BZ119" s="569"/>
      <c r="CA119" s="569"/>
      <c r="CB119" s="569"/>
      <c r="CC119" s="569"/>
      <c r="CD119" s="569"/>
      <c r="CE119" s="569"/>
      <c r="CF119" s="569"/>
      <c r="CG119" s="582"/>
      <c r="CH119" s="582"/>
      <c r="CI119" s="582"/>
      <c r="CJ119" s="582"/>
      <c r="CK119" s="582"/>
      <c r="CL119" s="582"/>
      <c r="CM119" s="582"/>
      <c r="CN119" s="582"/>
      <c r="CO119" s="569"/>
    </row>
    <row r="120" spans="1:5464" s="568" customFormat="1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BY120" s="569"/>
      <c r="BZ120" s="569"/>
      <c r="CA120" s="569"/>
      <c r="CB120" s="569"/>
      <c r="CC120" s="569"/>
      <c r="CD120" s="569"/>
      <c r="CE120" s="569"/>
      <c r="CF120" s="569"/>
      <c r="CG120" s="582"/>
      <c r="CH120" s="582"/>
      <c r="CI120" s="582"/>
      <c r="CJ120" s="582"/>
      <c r="CK120" s="582"/>
      <c r="CL120" s="582"/>
      <c r="CM120" s="582"/>
      <c r="CN120" s="582"/>
      <c r="CO120" s="569"/>
    </row>
    <row r="121" spans="1:5464" s="568" customFormat="1" ht="14.25" customHeight="1" x14ac:dyDescent="0.2">
      <c r="A121" s="1408" t="s">
        <v>3</v>
      </c>
      <c r="B121" s="1410"/>
      <c r="C121" s="1414" t="s">
        <v>33</v>
      </c>
      <c r="D121" s="1428"/>
      <c r="E121" s="1415"/>
      <c r="F121" s="1414" t="s">
        <v>66</v>
      </c>
      <c r="G121" s="1415"/>
      <c r="H121" s="1414" t="s">
        <v>67</v>
      </c>
      <c r="I121" s="1415"/>
      <c r="J121" s="1414" t="s">
        <v>68</v>
      </c>
      <c r="K121" s="1415"/>
      <c r="L121" s="1414" t="s">
        <v>69</v>
      </c>
      <c r="M121" s="1415"/>
      <c r="N121" s="1414" t="s">
        <v>70</v>
      </c>
      <c r="O121" s="1415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BY121" s="569"/>
      <c r="BZ121" s="569"/>
      <c r="CA121" s="569"/>
      <c r="CB121" s="569"/>
      <c r="CC121" s="569"/>
      <c r="CD121" s="569"/>
      <c r="CE121" s="569"/>
      <c r="CF121" s="569"/>
      <c r="CG121" s="582"/>
      <c r="CH121" s="582"/>
      <c r="CI121" s="582"/>
      <c r="CJ121" s="582"/>
      <c r="CK121" s="582"/>
      <c r="CL121" s="582"/>
      <c r="CM121" s="582"/>
      <c r="CN121" s="582"/>
      <c r="CO121" s="569"/>
    </row>
    <row r="122" spans="1:5464" s="568" customFormat="1" ht="19.5" customHeight="1" x14ac:dyDescent="0.2">
      <c r="A122" s="1411"/>
      <c r="B122" s="1413"/>
      <c r="C122" s="626" t="s">
        <v>149</v>
      </c>
      <c r="D122" s="626" t="s">
        <v>30</v>
      </c>
      <c r="E122" s="714" t="s">
        <v>48</v>
      </c>
      <c r="F122" s="584" t="s">
        <v>30</v>
      </c>
      <c r="G122" s="714" t="s">
        <v>48</v>
      </c>
      <c r="H122" s="584" t="s">
        <v>30</v>
      </c>
      <c r="I122" s="714" t="s">
        <v>48</v>
      </c>
      <c r="J122" s="584" t="s">
        <v>30</v>
      </c>
      <c r="K122" s="714" t="s">
        <v>48</v>
      </c>
      <c r="L122" s="584" t="s">
        <v>30</v>
      </c>
      <c r="M122" s="714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BY122" s="569"/>
      <c r="BZ122" s="569"/>
      <c r="CA122" s="569"/>
      <c r="CB122" s="569"/>
      <c r="CC122" s="569"/>
      <c r="CD122" s="569"/>
      <c r="CE122" s="569"/>
      <c r="CF122" s="569"/>
      <c r="CG122" s="582"/>
      <c r="CH122" s="582"/>
      <c r="CI122" s="582"/>
      <c r="CJ122" s="582"/>
      <c r="CK122" s="582"/>
      <c r="CL122" s="582"/>
      <c r="CM122" s="582"/>
      <c r="CN122" s="582"/>
      <c r="CO122" s="569"/>
    </row>
    <row r="123" spans="1:5464" s="568" customFormat="1" x14ac:dyDescent="0.2">
      <c r="A123" s="1514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BY123" s="569"/>
      <c r="BZ123" s="569"/>
      <c r="CA123" s="569"/>
      <c r="CB123" s="569"/>
      <c r="CC123" s="569"/>
      <c r="CD123" s="569"/>
      <c r="CE123" s="569"/>
      <c r="CF123" s="569"/>
      <c r="CG123" s="582"/>
      <c r="CH123" s="582"/>
      <c r="CI123" s="582"/>
      <c r="CJ123" s="582"/>
      <c r="CK123" s="582"/>
      <c r="CL123" s="582"/>
      <c r="CM123" s="582"/>
      <c r="CN123" s="582"/>
      <c r="CO123" s="569"/>
    </row>
    <row r="124" spans="1:5464" s="568" customFormat="1" x14ac:dyDescent="0.2">
      <c r="A124" s="1515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BY124" s="569"/>
      <c r="BZ124" s="569"/>
      <c r="CA124" s="569"/>
      <c r="CB124" s="569"/>
      <c r="CC124" s="569"/>
      <c r="CD124" s="569"/>
      <c r="CE124" s="569"/>
      <c r="CF124" s="569"/>
      <c r="CG124" s="582"/>
      <c r="CH124" s="582"/>
      <c r="CI124" s="582"/>
      <c r="CJ124" s="582"/>
      <c r="CK124" s="582"/>
      <c r="CL124" s="582"/>
      <c r="CM124" s="582"/>
      <c r="CN124" s="582"/>
      <c r="CO124" s="569"/>
    </row>
    <row r="125" spans="1:5464" s="568" customFormat="1" x14ac:dyDescent="0.2">
      <c r="A125" s="1515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BY125" s="569"/>
      <c r="BZ125" s="569"/>
      <c r="CA125" s="569"/>
      <c r="CB125" s="569"/>
      <c r="CC125" s="569"/>
      <c r="CD125" s="569"/>
      <c r="CE125" s="569"/>
      <c r="CF125" s="569"/>
      <c r="CG125" s="582"/>
      <c r="CH125" s="582"/>
      <c r="CI125" s="582"/>
      <c r="CJ125" s="582"/>
      <c r="CK125" s="582"/>
      <c r="CL125" s="582"/>
      <c r="CM125" s="582"/>
      <c r="CN125" s="582"/>
      <c r="CO125" s="569"/>
    </row>
    <row r="126" spans="1:5464" s="823" customFormat="1" ht="15" thickBot="1" x14ac:dyDescent="0.25">
      <c r="A126" s="1516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517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s="568" customFormat="1" x14ac:dyDescent="0.2">
      <c r="A128" s="1515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BY128" s="569"/>
      <c r="BZ128" s="569"/>
      <c r="CA128" s="569"/>
      <c r="CB128" s="569"/>
      <c r="CC128" s="569"/>
      <c r="CD128" s="569"/>
      <c r="CE128" s="569"/>
      <c r="CF128" s="569"/>
      <c r="CG128" s="582"/>
      <c r="CH128" s="582"/>
      <c r="CI128" s="582"/>
      <c r="CJ128" s="582"/>
      <c r="CK128" s="582"/>
      <c r="CL128" s="582"/>
      <c r="CM128" s="582"/>
      <c r="CN128" s="582"/>
      <c r="CO128" s="569"/>
    </row>
    <row r="129" spans="1:93" s="568" customFormat="1" x14ac:dyDescent="0.2">
      <c r="A129" s="1515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BY129" s="569"/>
      <c r="BZ129" s="569"/>
      <c r="CA129" s="569"/>
      <c r="CB129" s="569"/>
      <c r="CC129" s="569"/>
      <c r="CD129" s="569"/>
      <c r="CE129" s="569"/>
      <c r="CF129" s="569"/>
      <c r="CG129" s="582"/>
      <c r="CH129" s="582"/>
      <c r="CI129" s="582"/>
      <c r="CJ129" s="582"/>
      <c r="CK129" s="582"/>
      <c r="CL129" s="582"/>
      <c r="CM129" s="582"/>
      <c r="CN129" s="582"/>
      <c r="CO129" s="569"/>
    </row>
    <row r="130" spans="1:93" s="568" customFormat="1" x14ac:dyDescent="0.2">
      <c r="A130" s="1518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BY130" s="569"/>
      <c r="BZ130" s="569"/>
      <c r="CA130" s="569"/>
      <c r="CB130" s="569"/>
      <c r="CC130" s="569"/>
      <c r="CD130" s="569"/>
      <c r="CE130" s="569"/>
      <c r="CF130" s="569"/>
      <c r="CG130" s="582"/>
      <c r="CH130" s="582"/>
      <c r="CI130" s="582"/>
      <c r="CJ130" s="582"/>
      <c r="CK130" s="582"/>
      <c r="CL130" s="582"/>
      <c r="CM130" s="582"/>
      <c r="CN130" s="582"/>
      <c r="CO130" s="569"/>
    </row>
    <row r="131" spans="1:93" s="568" customFormat="1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BY131" s="569"/>
      <c r="BZ131" s="569"/>
      <c r="CA131" s="569"/>
      <c r="CB131" s="569"/>
      <c r="CC131" s="569"/>
      <c r="CD131" s="569"/>
      <c r="CE131" s="569"/>
      <c r="CF131" s="569"/>
      <c r="CG131" s="582"/>
      <c r="CH131" s="582"/>
      <c r="CI131" s="582"/>
      <c r="CJ131" s="582"/>
      <c r="CK131" s="582"/>
      <c r="CL131" s="582"/>
      <c r="CM131" s="582"/>
      <c r="CN131" s="582"/>
      <c r="CO131" s="569"/>
    </row>
    <row r="132" spans="1:93" s="568" customFormat="1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BY132" s="569"/>
      <c r="BZ132" s="569"/>
      <c r="CA132" s="569"/>
      <c r="CB132" s="569"/>
      <c r="CC132" s="569"/>
      <c r="CD132" s="569"/>
      <c r="CE132" s="569"/>
      <c r="CF132" s="569"/>
      <c r="CG132" s="582"/>
      <c r="CH132" s="582"/>
      <c r="CI132" s="582"/>
      <c r="CJ132" s="582"/>
      <c r="CK132" s="582"/>
      <c r="CL132" s="582"/>
      <c r="CM132" s="582"/>
      <c r="CN132" s="582"/>
      <c r="CO132" s="569"/>
    </row>
    <row r="133" spans="1:93" s="568" customFormat="1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BY133" s="569"/>
      <c r="BZ133" s="569"/>
      <c r="CA133" s="569"/>
      <c r="CB133" s="569"/>
      <c r="CC133" s="569"/>
      <c r="CD133" s="569"/>
      <c r="CE133" s="569"/>
      <c r="CF133" s="569"/>
      <c r="CG133" s="582"/>
      <c r="CH133" s="582"/>
      <c r="CI133" s="582"/>
      <c r="CJ133" s="582"/>
      <c r="CK133" s="582"/>
      <c r="CL133" s="582"/>
      <c r="CM133" s="582"/>
      <c r="CN133" s="582"/>
      <c r="CO133" s="569"/>
    </row>
    <row r="134" spans="1:93" s="568" customFormat="1" ht="14.25" customHeight="1" x14ac:dyDescent="0.2">
      <c r="A134" s="1549" t="s">
        <v>98</v>
      </c>
      <c r="B134" s="1612"/>
      <c r="C134" s="1514"/>
      <c r="D134" s="1422" t="s">
        <v>33</v>
      </c>
      <c r="E134" s="1423"/>
      <c r="F134" s="1424"/>
      <c r="G134" s="1422" t="s">
        <v>99</v>
      </c>
      <c r="H134" s="1424"/>
      <c r="I134" s="1422" t="s">
        <v>100</v>
      </c>
      <c r="J134" s="1424"/>
      <c r="K134" s="1422" t="s">
        <v>101</v>
      </c>
      <c r="L134" s="1424"/>
      <c r="M134" s="1422" t="s">
        <v>57</v>
      </c>
      <c r="N134" s="1424"/>
      <c r="O134" s="1422" t="s">
        <v>8</v>
      </c>
      <c r="P134" s="1424"/>
      <c r="Q134" s="1414" t="s">
        <v>59</v>
      </c>
      <c r="R134" s="1415"/>
      <c r="S134" s="1414" t="s">
        <v>60</v>
      </c>
      <c r="T134" s="1415"/>
      <c r="U134" s="1414" t="s">
        <v>61</v>
      </c>
      <c r="V134" s="1415"/>
      <c r="W134" s="1414" t="s">
        <v>62</v>
      </c>
      <c r="X134" s="1415"/>
      <c r="Y134" s="1414" t="s">
        <v>63</v>
      </c>
      <c r="Z134" s="1415"/>
      <c r="AA134" s="1414" t="s">
        <v>64</v>
      </c>
      <c r="AB134" s="1415"/>
      <c r="AC134" s="1414" t="s">
        <v>65</v>
      </c>
      <c r="AD134" s="1415"/>
      <c r="AE134" s="1414" t="s">
        <v>66</v>
      </c>
      <c r="AF134" s="1415"/>
      <c r="AG134" s="1414" t="s">
        <v>67</v>
      </c>
      <c r="AH134" s="1415"/>
      <c r="AI134" s="1414" t="s">
        <v>68</v>
      </c>
      <c r="AJ134" s="1415"/>
      <c r="AK134" s="1414" t="s">
        <v>69</v>
      </c>
      <c r="AL134" s="1415"/>
      <c r="AM134" s="1414" t="s">
        <v>70</v>
      </c>
      <c r="AN134" s="1637"/>
      <c r="AO134" s="1649" t="s">
        <v>249</v>
      </c>
      <c r="AP134" s="1640" t="s">
        <v>250</v>
      </c>
      <c r="AQ134" s="1483" t="s">
        <v>251</v>
      </c>
      <c r="AR134" s="1484"/>
      <c r="AS134" s="598"/>
      <c r="AT134" s="598"/>
      <c r="BY134" s="569"/>
      <c r="BZ134" s="569"/>
      <c r="CA134" s="569"/>
      <c r="CB134" s="569"/>
      <c r="CC134" s="569"/>
      <c r="CD134" s="569"/>
      <c r="CE134" s="569"/>
      <c r="CF134" s="569"/>
      <c r="CG134" s="582"/>
      <c r="CH134" s="582"/>
      <c r="CI134" s="582"/>
      <c r="CJ134" s="582"/>
      <c r="CK134" s="582"/>
      <c r="CL134" s="582"/>
      <c r="CM134" s="582"/>
      <c r="CN134" s="582"/>
      <c r="CO134" s="569"/>
    </row>
    <row r="135" spans="1:93" s="568" customFormat="1" ht="21" customHeight="1" x14ac:dyDescent="0.2">
      <c r="A135" s="1550"/>
      <c r="B135" s="1613"/>
      <c r="C135" s="1518"/>
      <c r="D135" s="848" t="s">
        <v>149</v>
      </c>
      <c r="E135" s="848" t="s">
        <v>30</v>
      </c>
      <c r="F135" s="848" t="s">
        <v>48</v>
      </c>
      <c r="G135" s="848" t="s">
        <v>30</v>
      </c>
      <c r="H135" s="848" t="s">
        <v>48</v>
      </c>
      <c r="I135" s="848" t="s">
        <v>30</v>
      </c>
      <c r="J135" s="848" t="s">
        <v>48</v>
      </c>
      <c r="K135" s="848" t="s">
        <v>30</v>
      </c>
      <c r="L135" s="848" t="s">
        <v>48</v>
      </c>
      <c r="M135" s="848" t="s">
        <v>30</v>
      </c>
      <c r="N135" s="848" t="s">
        <v>48</v>
      </c>
      <c r="O135" s="848" t="s">
        <v>30</v>
      </c>
      <c r="P135" s="848" t="s">
        <v>48</v>
      </c>
      <c r="Q135" s="848" t="s">
        <v>30</v>
      </c>
      <c r="R135" s="848" t="s">
        <v>48</v>
      </c>
      <c r="S135" s="848" t="s">
        <v>30</v>
      </c>
      <c r="T135" s="848" t="s">
        <v>48</v>
      </c>
      <c r="U135" s="848" t="s">
        <v>30</v>
      </c>
      <c r="V135" s="848" t="s">
        <v>48</v>
      </c>
      <c r="W135" s="848" t="s">
        <v>30</v>
      </c>
      <c r="X135" s="848" t="s">
        <v>48</v>
      </c>
      <c r="Y135" s="848" t="s">
        <v>30</v>
      </c>
      <c r="Z135" s="848" t="s">
        <v>48</v>
      </c>
      <c r="AA135" s="848" t="s">
        <v>30</v>
      </c>
      <c r="AB135" s="848" t="s">
        <v>48</v>
      </c>
      <c r="AC135" s="848" t="s">
        <v>30</v>
      </c>
      <c r="AD135" s="848" t="s">
        <v>48</v>
      </c>
      <c r="AE135" s="848" t="s">
        <v>30</v>
      </c>
      <c r="AF135" s="848" t="s">
        <v>48</v>
      </c>
      <c r="AG135" s="848" t="s">
        <v>30</v>
      </c>
      <c r="AH135" s="848" t="s">
        <v>48</v>
      </c>
      <c r="AI135" s="848" t="s">
        <v>30</v>
      </c>
      <c r="AJ135" s="848" t="s">
        <v>48</v>
      </c>
      <c r="AK135" s="848" t="s">
        <v>30</v>
      </c>
      <c r="AL135" s="848" t="s">
        <v>48</v>
      </c>
      <c r="AM135" s="848" t="s">
        <v>30</v>
      </c>
      <c r="AN135" s="849" t="s">
        <v>48</v>
      </c>
      <c r="AO135" s="1650"/>
      <c r="AP135" s="1641"/>
      <c r="AQ135" s="850" t="s">
        <v>30</v>
      </c>
      <c r="AR135" s="850" t="s">
        <v>48</v>
      </c>
      <c r="AS135" s="598"/>
      <c r="AT135" s="598"/>
      <c r="BY135" s="569"/>
      <c r="BZ135" s="569"/>
      <c r="CA135" s="569"/>
      <c r="CB135" s="569"/>
      <c r="CC135" s="569"/>
      <c r="CD135" s="569"/>
      <c r="CE135" s="569"/>
      <c r="CF135" s="569"/>
      <c r="CG135" s="582"/>
      <c r="CH135" s="582"/>
      <c r="CI135" s="582"/>
      <c r="CJ135" s="582"/>
      <c r="CK135" s="582"/>
      <c r="CL135" s="582"/>
      <c r="CM135" s="582"/>
      <c r="CN135" s="582"/>
      <c r="CO135" s="569"/>
    </row>
    <row r="136" spans="1:93" s="568" customFormat="1" x14ac:dyDescent="0.2">
      <c r="A136" s="851" t="s">
        <v>102</v>
      </c>
      <c r="B136" s="852"/>
      <c r="C136" s="853"/>
      <c r="D136" s="854">
        <f>SUM(E136+F136)</f>
        <v>30</v>
      </c>
      <c r="E136" s="854">
        <f>SUM(G136+I136+K136+M136+O136+Q136+S136+U136+W136+Y136+AA136+AC136+AE136+AG136+AI136+AK136+AM136)</f>
        <v>11</v>
      </c>
      <c r="F136" s="854">
        <f>SUM(H136+J136+L136+N136+P136+R136+T136+V136+X136+Z136+AB136+AD136+AF136+AH136+AJ136+AL136+AN136)</f>
        <v>19</v>
      </c>
      <c r="G136" s="689"/>
      <c r="H136" s="689"/>
      <c r="I136" s="689">
        <v>2</v>
      </c>
      <c r="J136" s="689"/>
      <c r="K136" s="689">
        <v>4</v>
      </c>
      <c r="L136" s="689">
        <v>2</v>
      </c>
      <c r="M136" s="689"/>
      <c r="N136" s="689">
        <v>2</v>
      </c>
      <c r="O136" s="689">
        <v>1</v>
      </c>
      <c r="P136" s="689"/>
      <c r="Q136" s="689"/>
      <c r="R136" s="689">
        <v>1</v>
      </c>
      <c r="S136" s="689"/>
      <c r="T136" s="689">
        <v>2</v>
      </c>
      <c r="U136" s="689">
        <v>3</v>
      </c>
      <c r="V136" s="689">
        <v>4</v>
      </c>
      <c r="W136" s="689"/>
      <c r="X136" s="689">
        <v>3</v>
      </c>
      <c r="Y136" s="689"/>
      <c r="Z136" s="689"/>
      <c r="AA136" s="689">
        <v>1</v>
      </c>
      <c r="AB136" s="689">
        <v>1</v>
      </c>
      <c r="AC136" s="689"/>
      <c r="AD136" s="689"/>
      <c r="AE136" s="689"/>
      <c r="AF136" s="689">
        <v>2</v>
      </c>
      <c r="AG136" s="689"/>
      <c r="AH136" s="689"/>
      <c r="AI136" s="689"/>
      <c r="AJ136" s="689">
        <v>1</v>
      </c>
      <c r="AK136" s="689"/>
      <c r="AL136" s="689"/>
      <c r="AM136" s="689"/>
      <c r="AN136" s="688">
        <v>1</v>
      </c>
      <c r="AO136" s="855"/>
      <c r="AP136" s="689"/>
      <c r="AQ136" s="689">
        <v>0</v>
      </c>
      <c r="AR136" s="689">
        <v>0</v>
      </c>
      <c r="AS136" s="744" t="s">
        <v>194</v>
      </c>
      <c r="AT136" s="598"/>
      <c r="AU136" s="598"/>
      <c r="BY136" s="569"/>
      <c r="BZ136" s="569"/>
      <c r="CA136" s="569"/>
      <c r="CB136" s="569"/>
      <c r="CC136" s="569"/>
      <c r="CD136" s="569"/>
      <c r="CE136" s="569"/>
      <c r="CF136" s="569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  <c r="CO136" s="569"/>
    </row>
    <row r="137" spans="1:93" s="568" customFormat="1" ht="14.25" customHeight="1" x14ac:dyDescent="0.2">
      <c r="A137" s="1485" t="s">
        <v>103</v>
      </c>
      <c r="B137" s="1642"/>
      <c r="C137" s="1643"/>
      <c r="D137" s="1488"/>
      <c r="E137" s="1489"/>
      <c r="F137" s="1489"/>
      <c r="G137" s="1489"/>
      <c r="H137" s="1489"/>
      <c r="I137" s="1489"/>
      <c r="J137" s="1489"/>
      <c r="K137" s="1489"/>
      <c r="L137" s="1489"/>
      <c r="M137" s="1489"/>
      <c r="N137" s="1489"/>
      <c r="O137" s="1489"/>
      <c r="P137" s="1489"/>
      <c r="Q137" s="1489"/>
      <c r="R137" s="1489"/>
      <c r="S137" s="1489"/>
      <c r="T137" s="1489"/>
      <c r="U137" s="1489"/>
      <c r="V137" s="1489"/>
      <c r="W137" s="1489"/>
      <c r="X137" s="1489"/>
      <c r="Y137" s="1489"/>
      <c r="Z137" s="1489"/>
      <c r="AA137" s="1489"/>
      <c r="AB137" s="1489"/>
      <c r="AC137" s="1489"/>
      <c r="AD137" s="1489"/>
      <c r="AE137" s="1489"/>
      <c r="AF137" s="1489"/>
      <c r="AG137" s="1489"/>
      <c r="AH137" s="1489"/>
      <c r="AI137" s="1489"/>
      <c r="AJ137" s="1489"/>
      <c r="AK137" s="1489"/>
      <c r="AL137" s="1489"/>
      <c r="AM137" s="1489"/>
      <c r="AN137" s="1489"/>
      <c r="AO137" s="1489"/>
      <c r="AP137" s="1489"/>
      <c r="AQ137" s="1489"/>
      <c r="AR137" s="1490"/>
      <c r="AS137" s="744"/>
      <c r="AT137" s="598"/>
      <c r="AU137" s="598"/>
      <c r="BY137" s="569"/>
      <c r="BZ137" s="569"/>
      <c r="CA137" s="569"/>
      <c r="CB137" s="569"/>
      <c r="CC137" s="569"/>
      <c r="CD137" s="569"/>
      <c r="CE137" s="569"/>
      <c r="CF137" s="569"/>
      <c r="CG137" s="582"/>
      <c r="CH137" s="582"/>
      <c r="CI137" s="582"/>
      <c r="CJ137" s="582"/>
      <c r="CK137" s="582"/>
      <c r="CL137" s="582"/>
      <c r="CM137" s="582"/>
      <c r="CN137" s="582"/>
      <c r="CO137" s="569"/>
    </row>
    <row r="138" spans="1:93" s="568" customFormat="1" x14ac:dyDescent="0.2">
      <c r="A138" s="1651" t="s">
        <v>181</v>
      </c>
      <c r="B138" s="1665" t="s">
        <v>104</v>
      </c>
      <c r="C138" s="1574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BY138" s="569"/>
      <c r="BZ138" s="569"/>
      <c r="CA138" s="569"/>
      <c r="CB138" s="569"/>
      <c r="CC138" s="569"/>
      <c r="CD138" s="569"/>
      <c r="CE138" s="569"/>
      <c r="CF138" s="569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  <c r="CO138" s="569"/>
    </row>
    <row r="139" spans="1:93" s="568" customFormat="1" x14ac:dyDescent="0.2">
      <c r="A139" s="1652"/>
      <c r="B139" s="1664" t="s">
        <v>252</v>
      </c>
      <c r="C139" s="1576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BY139" s="569"/>
      <c r="BZ139" s="569"/>
      <c r="CA139" s="569"/>
      <c r="CB139" s="569"/>
      <c r="CC139" s="569"/>
      <c r="CD139" s="569"/>
      <c r="CE139" s="569"/>
      <c r="CF139" s="569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  <c r="CO139" s="569"/>
    </row>
    <row r="140" spans="1:93" s="568" customFormat="1" x14ac:dyDescent="0.2">
      <c r="A140" s="1604" t="s">
        <v>105</v>
      </c>
      <c r="B140" s="1638"/>
      <c r="C140" s="1605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BY140" s="569"/>
      <c r="BZ140" s="569"/>
      <c r="CA140" s="569"/>
      <c r="CB140" s="569"/>
      <c r="CC140" s="569"/>
      <c r="CD140" s="569"/>
      <c r="CE140" s="569"/>
      <c r="CF140" s="569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  <c r="CO140" s="569"/>
    </row>
    <row r="141" spans="1:93" s="568" customFormat="1" x14ac:dyDescent="0.2">
      <c r="A141" s="1470" t="s">
        <v>182</v>
      </c>
      <c r="B141" s="1471"/>
      <c r="C141" s="1472"/>
      <c r="D141" s="633">
        <f t="shared" si="21"/>
        <v>30</v>
      </c>
      <c r="E141" s="633">
        <f t="shared" si="22"/>
        <v>11</v>
      </c>
      <c r="F141" s="633">
        <f t="shared" si="22"/>
        <v>19</v>
      </c>
      <c r="G141" s="689"/>
      <c r="H141" s="689"/>
      <c r="I141" s="689">
        <v>2</v>
      </c>
      <c r="J141" s="689"/>
      <c r="K141" s="689">
        <v>4</v>
      </c>
      <c r="L141" s="689">
        <v>2</v>
      </c>
      <c r="M141" s="689"/>
      <c r="N141" s="689">
        <v>2</v>
      </c>
      <c r="O141" s="689">
        <v>1</v>
      </c>
      <c r="P141" s="689"/>
      <c r="Q141" s="689"/>
      <c r="R141" s="689">
        <v>1</v>
      </c>
      <c r="S141" s="689"/>
      <c r="T141" s="689">
        <v>2</v>
      </c>
      <c r="U141" s="689">
        <v>3</v>
      </c>
      <c r="V141" s="689">
        <v>4</v>
      </c>
      <c r="W141" s="689"/>
      <c r="X141" s="689">
        <v>3</v>
      </c>
      <c r="Y141" s="689"/>
      <c r="Z141" s="689"/>
      <c r="AA141" s="689">
        <v>1</v>
      </c>
      <c r="AB141" s="689">
        <v>1</v>
      </c>
      <c r="AC141" s="689"/>
      <c r="AD141" s="689"/>
      <c r="AE141" s="689"/>
      <c r="AF141" s="689">
        <v>2</v>
      </c>
      <c r="AG141" s="689"/>
      <c r="AH141" s="689"/>
      <c r="AI141" s="689"/>
      <c r="AJ141" s="689">
        <v>1</v>
      </c>
      <c r="AK141" s="689"/>
      <c r="AL141" s="689"/>
      <c r="AM141" s="689"/>
      <c r="AN141" s="688">
        <v>1</v>
      </c>
      <c r="AO141" s="855"/>
      <c r="AP141" s="689"/>
      <c r="AQ141" s="689">
        <v>0</v>
      </c>
      <c r="AR141" s="689">
        <v>0</v>
      </c>
      <c r="AS141" s="744" t="s">
        <v>194</v>
      </c>
      <c r="AT141" s="598"/>
      <c r="AU141" s="598"/>
      <c r="BY141" s="569"/>
      <c r="BZ141" s="569"/>
      <c r="CA141" s="569"/>
      <c r="CB141" s="569"/>
      <c r="CC141" s="569"/>
      <c r="CD141" s="569"/>
      <c r="CE141" s="569"/>
      <c r="CF141" s="569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  <c r="CO141" s="569"/>
    </row>
    <row r="142" spans="1:93" s="568" customFormat="1" ht="14.25" customHeight="1" x14ac:dyDescent="0.2">
      <c r="A142" s="1491" t="s">
        <v>106</v>
      </c>
      <c r="B142" s="1665" t="s">
        <v>107</v>
      </c>
      <c r="C142" s="1574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BY142" s="569"/>
      <c r="BZ142" s="569"/>
      <c r="CA142" s="569"/>
      <c r="CB142" s="569"/>
      <c r="CC142" s="569"/>
      <c r="CD142" s="569"/>
      <c r="CE142" s="569"/>
      <c r="CF142" s="569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  <c r="CO142" s="569"/>
    </row>
    <row r="143" spans="1:93" s="568" customFormat="1" x14ac:dyDescent="0.2">
      <c r="A143" s="1492"/>
      <c r="B143" s="1666" t="s">
        <v>108</v>
      </c>
      <c r="C143" s="1513"/>
      <c r="D143" s="864">
        <f t="shared" si="21"/>
        <v>0</v>
      </c>
      <c r="E143" s="864">
        <f t="shared" si="22"/>
        <v>0</v>
      </c>
      <c r="F143" s="864">
        <f t="shared" si="22"/>
        <v>0</v>
      </c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BY143" s="569"/>
      <c r="BZ143" s="569"/>
      <c r="CA143" s="569"/>
      <c r="CB143" s="569"/>
      <c r="CC143" s="569"/>
      <c r="CD143" s="569"/>
      <c r="CE143" s="569"/>
      <c r="CF143" s="569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  <c r="CO143" s="569"/>
    </row>
    <row r="144" spans="1:93" s="568" customFormat="1" x14ac:dyDescent="0.2">
      <c r="A144" s="1492"/>
      <c r="B144" s="1666" t="s">
        <v>109</v>
      </c>
      <c r="C144" s="1513"/>
      <c r="D144" s="864">
        <f t="shared" si="21"/>
        <v>0</v>
      </c>
      <c r="E144" s="860">
        <f t="shared" si="22"/>
        <v>0</v>
      </c>
      <c r="F144" s="864">
        <f t="shared" si="22"/>
        <v>0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/>
      <c r="W144" s="617"/>
      <c r="X144" s="617"/>
      <c r="Y144" s="617"/>
      <c r="Z144" s="617"/>
      <c r="AA144" s="617"/>
      <c r="AB144" s="617"/>
      <c r="AC144" s="617"/>
      <c r="AD144" s="617"/>
      <c r="AE144" s="617"/>
      <c r="AF144" s="617"/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BY144" s="569"/>
      <c r="BZ144" s="569"/>
      <c r="CA144" s="569"/>
      <c r="CB144" s="569"/>
      <c r="CC144" s="569"/>
      <c r="CD144" s="569"/>
      <c r="CE144" s="569"/>
      <c r="CF144" s="569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  <c r="CO144" s="569"/>
    </row>
    <row r="145" spans="1:93" s="568" customFormat="1" ht="15" customHeight="1" x14ac:dyDescent="0.2">
      <c r="A145" s="1492"/>
      <c r="B145" s="1525" t="s">
        <v>110</v>
      </c>
      <c r="C145" s="1444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BY145" s="569"/>
      <c r="BZ145" s="569"/>
      <c r="CA145" s="569"/>
      <c r="CB145" s="569"/>
      <c r="CC145" s="569"/>
      <c r="CD145" s="569"/>
      <c r="CE145" s="569"/>
      <c r="CF145" s="569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  <c r="CO145" s="569"/>
    </row>
    <row r="146" spans="1:93" s="568" customFormat="1" x14ac:dyDescent="0.2">
      <c r="A146" s="1492"/>
      <c r="B146" s="1666" t="s">
        <v>111</v>
      </c>
      <c r="C146" s="1513"/>
      <c r="D146" s="864">
        <f t="shared" ref="D146:D166" si="23">SUM(E146+F146)</f>
        <v>1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1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>
        <v>1</v>
      </c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>
        <v>0</v>
      </c>
      <c r="AR146" s="617">
        <v>0</v>
      </c>
      <c r="AS146" s="744" t="s">
        <v>194</v>
      </c>
      <c r="AT146" s="598"/>
      <c r="AU146" s="598"/>
      <c r="BY146" s="569"/>
      <c r="BZ146" s="569"/>
      <c r="CA146" s="569"/>
      <c r="CB146" s="569"/>
      <c r="CC146" s="569"/>
      <c r="CD146" s="569"/>
      <c r="CE146" s="569"/>
      <c r="CF146" s="569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  <c r="CO146" s="569"/>
    </row>
    <row r="147" spans="1:93" s="568" customFormat="1" x14ac:dyDescent="0.2">
      <c r="A147" s="1492"/>
      <c r="B147" s="1528" t="s">
        <v>112</v>
      </c>
      <c r="C147" s="1529"/>
      <c r="D147" s="864">
        <f t="shared" si="23"/>
        <v>2</v>
      </c>
      <c r="E147" s="864">
        <f t="shared" si="24"/>
        <v>0</v>
      </c>
      <c r="F147" s="864">
        <f t="shared" si="24"/>
        <v>2</v>
      </c>
      <c r="G147" s="617"/>
      <c r="H147" s="617"/>
      <c r="I147" s="617"/>
      <c r="J147" s="617"/>
      <c r="K147" s="617"/>
      <c r="L147" s="617"/>
      <c r="M147" s="617"/>
      <c r="N147" s="617"/>
      <c r="O147" s="617"/>
      <c r="P147" s="617"/>
      <c r="Q147" s="617"/>
      <c r="R147" s="617">
        <v>1</v>
      </c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>
        <v>1</v>
      </c>
      <c r="AC147" s="617"/>
      <c r="AD147" s="617"/>
      <c r="AE147" s="617"/>
      <c r="AF147" s="617"/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>
        <v>0</v>
      </c>
      <c r="AR147" s="689">
        <v>0</v>
      </c>
      <c r="AS147" s="744" t="s">
        <v>194</v>
      </c>
      <c r="AT147" s="598"/>
      <c r="AU147" s="598"/>
      <c r="BY147" s="569"/>
      <c r="BZ147" s="569"/>
      <c r="CA147" s="569"/>
      <c r="CB147" s="569"/>
      <c r="CC147" s="569"/>
      <c r="CD147" s="569"/>
      <c r="CE147" s="569"/>
      <c r="CF147" s="569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  <c r="CO147" s="569"/>
    </row>
    <row r="148" spans="1:93" s="568" customFormat="1" x14ac:dyDescent="0.2">
      <c r="A148" s="1492"/>
      <c r="B148" s="1528" t="s">
        <v>113</v>
      </c>
      <c r="C148" s="1529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BY148" s="569"/>
      <c r="BZ148" s="569"/>
      <c r="CA148" s="569"/>
      <c r="CB148" s="569"/>
      <c r="CC148" s="569"/>
      <c r="CD148" s="569"/>
      <c r="CE148" s="569"/>
      <c r="CF148" s="569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  <c r="CO148" s="569"/>
    </row>
    <row r="149" spans="1:93" s="568" customFormat="1" x14ac:dyDescent="0.2">
      <c r="A149" s="1493"/>
      <c r="B149" s="1653" t="s">
        <v>114</v>
      </c>
      <c r="C149" s="1648"/>
      <c r="D149" s="860">
        <f t="shared" si="23"/>
        <v>1</v>
      </c>
      <c r="E149" s="860">
        <f t="shared" si="24"/>
        <v>0</v>
      </c>
      <c r="F149" s="860">
        <f t="shared" si="24"/>
        <v>1</v>
      </c>
      <c r="G149" s="654"/>
      <c r="H149" s="654"/>
      <c r="I149" s="654"/>
      <c r="J149" s="654"/>
      <c r="K149" s="654"/>
      <c r="L149" s="654">
        <v>1</v>
      </c>
      <c r="M149" s="654"/>
      <c r="N149" s="654"/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>
        <v>0</v>
      </c>
      <c r="AR149" s="618">
        <v>0</v>
      </c>
      <c r="AS149" s="744" t="s">
        <v>194</v>
      </c>
      <c r="AT149" s="598"/>
      <c r="AU149" s="598"/>
      <c r="BY149" s="569"/>
      <c r="BZ149" s="569"/>
      <c r="CA149" s="569"/>
      <c r="CB149" s="569"/>
      <c r="CC149" s="569"/>
      <c r="CD149" s="569"/>
      <c r="CE149" s="569"/>
      <c r="CF149" s="569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  <c r="CO149" s="569"/>
    </row>
    <row r="150" spans="1:93" s="568" customFormat="1" ht="17.25" customHeight="1" x14ac:dyDescent="0.2">
      <c r="A150" s="1491" t="s">
        <v>115</v>
      </c>
      <c r="B150" s="1530" t="s">
        <v>116</v>
      </c>
      <c r="C150" s="1455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BY150" s="569"/>
      <c r="BZ150" s="569"/>
      <c r="CA150" s="569"/>
      <c r="CB150" s="569"/>
      <c r="CC150" s="569"/>
      <c r="CD150" s="569"/>
      <c r="CE150" s="569"/>
      <c r="CF150" s="569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  <c r="CO150" s="569"/>
    </row>
    <row r="151" spans="1:93" s="568" customFormat="1" ht="24" customHeight="1" x14ac:dyDescent="0.2">
      <c r="A151" s="1492"/>
      <c r="B151" s="1666" t="s">
        <v>117</v>
      </c>
      <c r="C151" s="1513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BY151" s="569"/>
      <c r="BZ151" s="569"/>
      <c r="CA151" s="569"/>
      <c r="CB151" s="569"/>
      <c r="CC151" s="569"/>
      <c r="CD151" s="569"/>
      <c r="CE151" s="569"/>
      <c r="CF151" s="569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  <c r="CO151" s="569"/>
    </row>
    <row r="152" spans="1:93" s="568" customFormat="1" ht="15" customHeight="1" x14ac:dyDescent="0.2">
      <c r="A152" s="1493"/>
      <c r="B152" s="1664" t="s">
        <v>118</v>
      </c>
      <c r="C152" s="1576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BY152" s="569"/>
      <c r="BZ152" s="569"/>
      <c r="CA152" s="569"/>
      <c r="CB152" s="569"/>
      <c r="CC152" s="569"/>
      <c r="CD152" s="569"/>
      <c r="CE152" s="569"/>
      <c r="CF152" s="569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  <c r="CO152" s="569"/>
    </row>
    <row r="153" spans="1:93" s="568" customFormat="1" ht="14.25" customHeight="1" x14ac:dyDescent="0.2">
      <c r="A153" s="1491" t="s">
        <v>119</v>
      </c>
      <c r="B153" s="1665" t="s">
        <v>120</v>
      </c>
      <c r="C153" s="1574"/>
      <c r="D153" s="856">
        <f t="shared" si="23"/>
        <v>3</v>
      </c>
      <c r="E153" s="856">
        <f t="shared" ref="E153:F156" si="25">SUM(G153+I153+K153+M153+O153)</f>
        <v>3</v>
      </c>
      <c r="F153" s="856">
        <f t="shared" si="25"/>
        <v>0</v>
      </c>
      <c r="G153" s="640"/>
      <c r="H153" s="640"/>
      <c r="I153" s="640">
        <v>1</v>
      </c>
      <c r="J153" s="640"/>
      <c r="K153" s="640">
        <v>2</v>
      </c>
      <c r="L153" s="640"/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>
        <v>0</v>
      </c>
      <c r="AR153" s="867">
        <v>0</v>
      </c>
      <c r="AS153" s="744" t="s">
        <v>194</v>
      </c>
      <c r="AT153" s="598"/>
      <c r="AU153" s="598"/>
      <c r="BY153" s="569"/>
      <c r="BZ153" s="569"/>
      <c r="CA153" s="569"/>
      <c r="CB153" s="569"/>
      <c r="CC153" s="569"/>
      <c r="CD153" s="569"/>
      <c r="CE153" s="569"/>
      <c r="CF153" s="569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  <c r="CO153" s="569"/>
    </row>
    <row r="154" spans="1:93" s="568" customFormat="1" ht="17.25" customHeight="1" x14ac:dyDescent="0.2">
      <c r="A154" s="1492"/>
      <c r="B154" s="1666" t="s">
        <v>121</v>
      </c>
      <c r="C154" s="1513"/>
      <c r="D154" s="864">
        <f t="shared" si="23"/>
        <v>0</v>
      </c>
      <c r="E154" s="864">
        <f t="shared" si="25"/>
        <v>0</v>
      </c>
      <c r="F154" s="864">
        <f t="shared" si="25"/>
        <v>0</v>
      </c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BY154" s="569"/>
      <c r="BZ154" s="569"/>
      <c r="CA154" s="569"/>
      <c r="CB154" s="569"/>
      <c r="CC154" s="569"/>
      <c r="CD154" s="569"/>
      <c r="CE154" s="569"/>
      <c r="CF154" s="569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  <c r="CO154" s="569"/>
    </row>
    <row r="155" spans="1:93" s="568" customFormat="1" ht="19.5" customHeight="1" x14ac:dyDescent="0.2">
      <c r="A155" s="1492"/>
      <c r="B155" s="1666" t="s">
        <v>122</v>
      </c>
      <c r="C155" s="1513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BY155" s="569"/>
      <c r="BZ155" s="569"/>
      <c r="CA155" s="569"/>
      <c r="CB155" s="569"/>
      <c r="CC155" s="569"/>
      <c r="CD155" s="569"/>
      <c r="CE155" s="569"/>
      <c r="CF155" s="569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  <c r="CO155" s="569"/>
    </row>
    <row r="156" spans="1:93" s="568" customFormat="1" ht="32.25" customHeight="1" x14ac:dyDescent="0.2">
      <c r="A156" s="1493"/>
      <c r="B156" s="1664" t="s">
        <v>123</v>
      </c>
      <c r="C156" s="1576"/>
      <c r="D156" s="860">
        <f t="shared" si="23"/>
        <v>4</v>
      </c>
      <c r="E156" s="860">
        <f t="shared" si="25"/>
        <v>2</v>
      </c>
      <c r="F156" s="860">
        <f t="shared" si="25"/>
        <v>2</v>
      </c>
      <c r="G156" s="654"/>
      <c r="H156" s="654"/>
      <c r="I156" s="654"/>
      <c r="J156" s="654"/>
      <c r="K156" s="654">
        <v>2</v>
      </c>
      <c r="L156" s="654">
        <v>1</v>
      </c>
      <c r="M156" s="654"/>
      <c r="N156" s="654">
        <v>1</v>
      </c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>
        <v>0</v>
      </c>
      <c r="AR156" s="618">
        <v>0</v>
      </c>
      <c r="AS156" s="744" t="s">
        <v>194</v>
      </c>
      <c r="AT156" s="598"/>
      <c r="AU156" s="598"/>
      <c r="BY156" s="569"/>
      <c r="BZ156" s="569"/>
      <c r="CA156" s="569"/>
      <c r="CB156" s="569"/>
      <c r="CC156" s="569"/>
      <c r="CD156" s="569"/>
      <c r="CE156" s="569"/>
      <c r="CF156" s="569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  <c r="CO156" s="569"/>
    </row>
    <row r="157" spans="1:93" s="568" customFormat="1" x14ac:dyDescent="0.2">
      <c r="A157" s="1604" t="s">
        <v>124</v>
      </c>
      <c r="B157" s="1638"/>
      <c r="C157" s="1605"/>
      <c r="D157" s="877">
        <f t="shared" si="23"/>
        <v>7</v>
      </c>
      <c r="E157" s="877">
        <f t="shared" ref="E157:F166" si="26">SUM(G157+I157+K157+M157+O157+Q157+S157+U157+W157+Y157+AA157+AC157+AE157+AG157+AI157+AK157+AM157)</f>
        <v>6</v>
      </c>
      <c r="F157" s="877">
        <f t="shared" si="26"/>
        <v>1</v>
      </c>
      <c r="G157" s="867"/>
      <c r="H157" s="867"/>
      <c r="I157" s="867"/>
      <c r="J157" s="867"/>
      <c r="K157" s="867"/>
      <c r="L157" s="867"/>
      <c r="M157" s="867"/>
      <c r="N157" s="867"/>
      <c r="O157" s="867"/>
      <c r="P157" s="867"/>
      <c r="Q157" s="867"/>
      <c r="R157" s="867"/>
      <c r="S157" s="867">
        <v>2</v>
      </c>
      <c r="T157" s="867">
        <v>1</v>
      </c>
      <c r="U157" s="867">
        <v>3</v>
      </c>
      <c r="V157" s="867"/>
      <c r="W157" s="867">
        <v>1</v>
      </c>
      <c r="X157" s="867"/>
      <c r="Y157" s="867"/>
      <c r="Z157" s="867"/>
      <c r="AA157" s="867"/>
      <c r="AB157" s="867"/>
      <c r="AC157" s="867"/>
      <c r="AD157" s="867"/>
      <c r="AE157" s="867"/>
      <c r="AF157" s="867"/>
      <c r="AG157" s="867"/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>
        <v>0</v>
      </c>
      <c r="AR157" s="640">
        <v>0</v>
      </c>
      <c r="AS157" s="744" t="s">
        <v>194</v>
      </c>
      <c r="AT157" s="598"/>
      <c r="AU157" s="598"/>
      <c r="BY157" s="569"/>
      <c r="BZ157" s="569"/>
      <c r="CA157" s="569"/>
      <c r="CB157" s="569"/>
      <c r="CC157" s="569"/>
      <c r="CD157" s="569"/>
      <c r="CE157" s="569"/>
      <c r="CF157" s="569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  <c r="CO157" s="569"/>
    </row>
    <row r="158" spans="1:93" s="568" customFormat="1" ht="15" customHeight="1" x14ac:dyDescent="0.2">
      <c r="A158" s="1491" t="s">
        <v>253</v>
      </c>
      <c r="B158" s="1530" t="s">
        <v>254</v>
      </c>
      <c r="C158" s="1455"/>
      <c r="D158" s="856">
        <f t="shared" si="23"/>
        <v>2</v>
      </c>
      <c r="E158" s="856">
        <f t="shared" si="26"/>
        <v>1</v>
      </c>
      <c r="F158" s="856">
        <f t="shared" si="26"/>
        <v>1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>
        <v>1</v>
      </c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81">
        <v>1</v>
      </c>
      <c r="AO158" s="880"/>
      <c r="AP158" s="870"/>
      <c r="AQ158" s="640">
        <v>0</v>
      </c>
      <c r="AR158" s="867">
        <v>0</v>
      </c>
      <c r="AS158" s="744" t="s">
        <v>194</v>
      </c>
      <c r="AT158" s="598"/>
      <c r="AU158" s="598"/>
      <c r="BY158" s="569"/>
      <c r="BZ158" s="569"/>
      <c r="CA158" s="569"/>
      <c r="CB158" s="569"/>
      <c r="CC158" s="569"/>
      <c r="CD158" s="569"/>
      <c r="CE158" s="569"/>
      <c r="CF158" s="569"/>
      <c r="CG158" s="582"/>
      <c r="CH158" s="582"/>
      <c r="CI158" s="582">
        <v>0</v>
      </c>
      <c r="CJ158" s="582"/>
      <c r="CK158" s="582"/>
      <c r="CL158" s="582"/>
      <c r="CM158" s="582"/>
      <c r="CN158" s="582"/>
      <c r="CO158" s="569"/>
    </row>
    <row r="159" spans="1:93" s="568" customFormat="1" ht="15" customHeight="1" x14ac:dyDescent="0.2">
      <c r="A159" s="1492"/>
      <c r="B159" s="1525" t="s">
        <v>255</v>
      </c>
      <c r="C159" s="1444"/>
      <c r="D159" s="864">
        <f t="shared" si="23"/>
        <v>0</v>
      </c>
      <c r="E159" s="864">
        <f t="shared" si="26"/>
        <v>0</v>
      </c>
      <c r="F159" s="864">
        <f t="shared" si="26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BY159" s="569"/>
      <c r="BZ159" s="569"/>
      <c r="CA159" s="569"/>
      <c r="CB159" s="569"/>
      <c r="CC159" s="569"/>
      <c r="CD159" s="569"/>
      <c r="CE159" s="569"/>
      <c r="CF159" s="569"/>
      <c r="CG159" s="582"/>
      <c r="CH159" s="582"/>
      <c r="CI159" s="582">
        <v>0</v>
      </c>
      <c r="CJ159" s="582"/>
      <c r="CK159" s="582"/>
      <c r="CL159" s="582"/>
      <c r="CM159" s="582"/>
      <c r="CN159" s="582"/>
      <c r="CO159" s="569"/>
    </row>
    <row r="160" spans="1:93" s="568" customFormat="1" ht="15" customHeight="1" x14ac:dyDescent="0.2">
      <c r="A160" s="1493"/>
      <c r="B160" s="1596" t="s">
        <v>256</v>
      </c>
      <c r="C160" s="1447"/>
      <c r="D160" s="868">
        <f t="shared" si="23"/>
        <v>0</v>
      </c>
      <c r="E160" s="868">
        <f t="shared" si="26"/>
        <v>0</v>
      </c>
      <c r="F160" s="868">
        <f t="shared" si="26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BY160" s="569"/>
      <c r="BZ160" s="569"/>
      <c r="CA160" s="569"/>
      <c r="CB160" s="569"/>
      <c r="CC160" s="569"/>
      <c r="CD160" s="569"/>
      <c r="CE160" s="569"/>
      <c r="CF160" s="569"/>
      <c r="CG160" s="582"/>
      <c r="CH160" s="582"/>
      <c r="CI160" s="582">
        <v>0</v>
      </c>
      <c r="CJ160" s="582"/>
      <c r="CK160" s="582"/>
      <c r="CL160" s="582"/>
      <c r="CM160" s="582"/>
      <c r="CN160" s="582"/>
      <c r="CO160" s="569"/>
    </row>
    <row r="161" spans="1:93" s="568" customFormat="1" x14ac:dyDescent="0.2">
      <c r="A161" s="1573" t="s">
        <v>125</v>
      </c>
      <c r="B161" s="1639"/>
      <c r="C161" s="1574"/>
      <c r="D161" s="863">
        <f t="shared" si="23"/>
        <v>1</v>
      </c>
      <c r="E161" s="863">
        <f t="shared" si="26"/>
        <v>1</v>
      </c>
      <c r="F161" s="863">
        <f t="shared" si="26"/>
        <v>0</v>
      </c>
      <c r="G161" s="616"/>
      <c r="H161" s="616"/>
      <c r="I161" s="616"/>
      <c r="J161" s="616"/>
      <c r="K161" s="616"/>
      <c r="L161" s="616"/>
      <c r="M161" s="616"/>
      <c r="N161" s="616"/>
      <c r="O161" s="616"/>
      <c r="P161" s="616"/>
      <c r="Q161" s="616"/>
      <c r="R161" s="616"/>
      <c r="S161" s="616"/>
      <c r="T161" s="616"/>
      <c r="U161" s="616"/>
      <c r="V161" s="616"/>
      <c r="W161" s="616"/>
      <c r="X161" s="616"/>
      <c r="Y161" s="616"/>
      <c r="Z161" s="616"/>
      <c r="AA161" s="616">
        <v>1</v>
      </c>
      <c r="AB161" s="616"/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>
        <v>0</v>
      </c>
      <c r="AR161" s="616">
        <v>0</v>
      </c>
      <c r="AS161" s="744" t="s">
        <v>194</v>
      </c>
      <c r="AT161" s="598"/>
      <c r="AU161" s="598"/>
      <c r="BY161" s="569"/>
      <c r="BZ161" s="569"/>
      <c r="CA161" s="569"/>
      <c r="CB161" s="569"/>
      <c r="CC161" s="569"/>
      <c r="CD161" s="569"/>
      <c r="CE161" s="569"/>
      <c r="CF161" s="569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  <c r="CO161" s="569"/>
    </row>
    <row r="162" spans="1:93" s="568" customFormat="1" ht="14.25" customHeight="1" x14ac:dyDescent="0.2">
      <c r="A162" s="1511" t="s">
        <v>126</v>
      </c>
      <c r="B162" s="1512"/>
      <c r="C162" s="1513"/>
      <c r="D162" s="864">
        <f t="shared" si="23"/>
        <v>0</v>
      </c>
      <c r="E162" s="864">
        <f t="shared" si="26"/>
        <v>0</v>
      </c>
      <c r="F162" s="864">
        <f t="shared" si="26"/>
        <v>0</v>
      </c>
      <c r="G162" s="617"/>
      <c r="H162" s="617"/>
      <c r="I162" s="617"/>
      <c r="J162" s="617"/>
      <c r="K162" s="617"/>
      <c r="L162" s="617"/>
      <c r="M162" s="617"/>
      <c r="N162" s="617"/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BY162" s="569"/>
      <c r="BZ162" s="569"/>
      <c r="CA162" s="569"/>
      <c r="CB162" s="569"/>
      <c r="CC162" s="569"/>
      <c r="CD162" s="569"/>
      <c r="CE162" s="569"/>
      <c r="CF162" s="569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  <c r="CO162" s="569"/>
    </row>
    <row r="163" spans="1:93" s="568" customFormat="1" x14ac:dyDescent="0.2">
      <c r="A163" s="1511" t="s">
        <v>127</v>
      </c>
      <c r="B163" s="1512"/>
      <c r="C163" s="1513"/>
      <c r="D163" s="864">
        <f t="shared" si="23"/>
        <v>4</v>
      </c>
      <c r="E163" s="864">
        <f t="shared" si="26"/>
        <v>3</v>
      </c>
      <c r="F163" s="864">
        <f t="shared" si="26"/>
        <v>1</v>
      </c>
      <c r="G163" s="617"/>
      <c r="H163" s="617"/>
      <c r="I163" s="617"/>
      <c r="J163" s="617"/>
      <c r="K163" s="617"/>
      <c r="L163" s="617"/>
      <c r="M163" s="617"/>
      <c r="N163" s="617">
        <v>1</v>
      </c>
      <c r="O163" s="617">
        <v>1</v>
      </c>
      <c r="P163" s="617"/>
      <c r="Q163" s="617"/>
      <c r="R163" s="617"/>
      <c r="S163" s="617"/>
      <c r="T163" s="617"/>
      <c r="U163" s="617">
        <v>2</v>
      </c>
      <c r="V163" s="617"/>
      <c r="W163" s="617"/>
      <c r="X163" s="617"/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>
        <v>0</v>
      </c>
      <c r="AR163" s="654">
        <v>0</v>
      </c>
      <c r="AS163" s="744" t="s">
        <v>194</v>
      </c>
      <c r="AT163" s="598"/>
      <c r="AU163" s="598"/>
      <c r="BY163" s="569"/>
      <c r="BZ163" s="569"/>
      <c r="CA163" s="569"/>
      <c r="CB163" s="569"/>
      <c r="CC163" s="569"/>
      <c r="CD163" s="569"/>
      <c r="CE163" s="569"/>
      <c r="CF163" s="569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  <c r="CO163" s="569"/>
    </row>
    <row r="164" spans="1:93" s="568" customFormat="1" x14ac:dyDescent="0.2">
      <c r="A164" s="1511" t="s">
        <v>128</v>
      </c>
      <c r="B164" s="1512"/>
      <c r="C164" s="1513"/>
      <c r="D164" s="864">
        <f t="shared" si="23"/>
        <v>4</v>
      </c>
      <c r="E164" s="864">
        <f t="shared" si="26"/>
        <v>0</v>
      </c>
      <c r="F164" s="864">
        <f t="shared" si="26"/>
        <v>4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/>
      <c r="Q164" s="617"/>
      <c r="R164" s="617"/>
      <c r="S164" s="617"/>
      <c r="T164" s="617"/>
      <c r="U164" s="617"/>
      <c r="V164" s="617">
        <v>1</v>
      </c>
      <c r="W164" s="617"/>
      <c r="X164" s="617"/>
      <c r="Y164" s="617"/>
      <c r="Z164" s="617"/>
      <c r="AA164" s="617"/>
      <c r="AB164" s="617"/>
      <c r="AC164" s="617"/>
      <c r="AD164" s="617"/>
      <c r="AE164" s="617"/>
      <c r="AF164" s="617">
        <v>2</v>
      </c>
      <c r="AG164" s="617"/>
      <c r="AH164" s="617"/>
      <c r="AI164" s="617"/>
      <c r="AJ164" s="617">
        <v>1</v>
      </c>
      <c r="AK164" s="617"/>
      <c r="AL164" s="617"/>
      <c r="AM164" s="617"/>
      <c r="AN164" s="684"/>
      <c r="AO164" s="770"/>
      <c r="AP164" s="617"/>
      <c r="AQ164" s="617">
        <v>0</v>
      </c>
      <c r="AR164" s="654">
        <v>0</v>
      </c>
      <c r="AS164" s="744" t="s">
        <v>194</v>
      </c>
      <c r="AT164" s="598"/>
      <c r="AU164" s="598"/>
      <c r="BY164" s="569"/>
      <c r="BZ164" s="569"/>
      <c r="CA164" s="569"/>
      <c r="CB164" s="569"/>
      <c r="CC164" s="569"/>
      <c r="CD164" s="569"/>
      <c r="CE164" s="569"/>
      <c r="CF164" s="569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  <c r="CO164" s="569"/>
    </row>
    <row r="165" spans="1:93" s="568" customFormat="1" ht="14.25" customHeight="1" x14ac:dyDescent="0.2">
      <c r="A165" s="1442" t="s">
        <v>129</v>
      </c>
      <c r="B165" s="1443"/>
      <c r="C165" s="1444"/>
      <c r="D165" s="860">
        <f t="shared" si="23"/>
        <v>2</v>
      </c>
      <c r="E165" s="860">
        <f t="shared" si="26"/>
        <v>1</v>
      </c>
      <c r="F165" s="860">
        <f t="shared" si="26"/>
        <v>1</v>
      </c>
      <c r="G165" s="654"/>
      <c r="H165" s="654"/>
      <c r="I165" s="654">
        <v>1</v>
      </c>
      <c r="J165" s="654"/>
      <c r="K165" s="654"/>
      <c r="L165" s="654">
        <v>1</v>
      </c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>
        <v>0</v>
      </c>
      <c r="AR165" s="654">
        <v>0</v>
      </c>
      <c r="AS165" s="744" t="s">
        <v>194</v>
      </c>
      <c r="AT165" s="598"/>
      <c r="AU165" s="598"/>
      <c r="BY165" s="569"/>
      <c r="BZ165" s="569"/>
      <c r="CA165" s="569"/>
      <c r="CB165" s="569"/>
      <c r="CC165" s="569"/>
      <c r="CD165" s="569"/>
      <c r="CE165" s="569"/>
      <c r="CF165" s="569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  <c r="CO165" s="569"/>
    </row>
    <row r="166" spans="1:93" s="568" customFormat="1" x14ac:dyDescent="0.2">
      <c r="A166" s="1445" t="s">
        <v>183</v>
      </c>
      <c r="B166" s="1446"/>
      <c r="C166" s="1447"/>
      <c r="D166" s="881">
        <f t="shared" si="23"/>
        <v>0</v>
      </c>
      <c r="E166" s="881">
        <f t="shared" si="26"/>
        <v>0</v>
      </c>
      <c r="F166" s="881">
        <f t="shared" si="26"/>
        <v>0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BY166" s="569"/>
      <c r="BZ166" s="569"/>
      <c r="CA166" s="569"/>
      <c r="CB166" s="569"/>
      <c r="CC166" s="569"/>
      <c r="CD166" s="569"/>
      <c r="CE166" s="569"/>
      <c r="CF166" s="569"/>
      <c r="CG166" s="582"/>
      <c r="CH166" s="582"/>
      <c r="CI166" s="582">
        <v>0</v>
      </c>
      <c r="CJ166" s="582"/>
      <c r="CK166" s="582"/>
      <c r="CL166" s="582"/>
      <c r="CM166" s="582"/>
      <c r="CN166" s="582"/>
      <c r="CO166" s="569"/>
    </row>
    <row r="167" spans="1:93" s="568" customFormat="1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BY167" s="569"/>
      <c r="BZ167" s="569"/>
      <c r="CA167" s="569"/>
      <c r="CB167" s="569"/>
      <c r="CC167" s="569"/>
      <c r="CD167" s="569"/>
      <c r="CE167" s="569"/>
      <c r="CF167" s="569"/>
      <c r="CG167" s="582"/>
      <c r="CH167" s="582"/>
      <c r="CI167" s="582"/>
      <c r="CJ167" s="582"/>
      <c r="CK167" s="582"/>
      <c r="CL167" s="582"/>
      <c r="CM167" s="582"/>
      <c r="CN167" s="582"/>
      <c r="CO167" s="569"/>
    </row>
    <row r="168" spans="1:93" s="568" customFormat="1" ht="14.25" customHeight="1" x14ac:dyDescent="0.2">
      <c r="A168" s="1549" t="s">
        <v>131</v>
      </c>
      <c r="B168" s="1612"/>
      <c r="C168" s="1514"/>
      <c r="D168" s="1422" t="s">
        <v>33</v>
      </c>
      <c r="E168" s="1423"/>
      <c r="F168" s="1424"/>
      <c r="G168" s="1422" t="s">
        <v>99</v>
      </c>
      <c r="H168" s="1424"/>
      <c r="I168" s="1422" t="s">
        <v>100</v>
      </c>
      <c r="J168" s="1424"/>
      <c r="K168" s="1422" t="s">
        <v>101</v>
      </c>
      <c r="L168" s="1424"/>
      <c r="M168" s="1422" t="s">
        <v>57</v>
      </c>
      <c r="N168" s="1424"/>
      <c r="O168" s="1422" t="s">
        <v>8</v>
      </c>
      <c r="P168" s="1424"/>
      <c r="Q168" s="1414" t="s">
        <v>59</v>
      </c>
      <c r="R168" s="1415"/>
      <c r="S168" s="1414" t="s">
        <v>60</v>
      </c>
      <c r="T168" s="1415"/>
      <c r="U168" s="1414" t="s">
        <v>61</v>
      </c>
      <c r="V168" s="1415"/>
      <c r="W168" s="1414" t="s">
        <v>62</v>
      </c>
      <c r="X168" s="1415"/>
      <c r="Y168" s="1414" t="s">
        <v>63</v>
      </c>
      <c r="Z168" s="1415"/>
      <c r="AA168" s="1414" t="s">
        <v>64</v>
      </c>
      <c r="AB168" s="1415"/>
      <c r="AC168" s="1414" t="s">
        <v>65</v>
      </c>
      <c r="AD168" s="1415"/>
      <c r="AE168" s="1414" t="s">
        <v>66</v>
      </c>
      <c r="AF168" s="1415"/>
      <c r="AG168" s="1414" t="s">
        <v>67</v>
      </c>
      <c r="AH168" s="1415"/>
      <c r="AI168" s="1414" t="s">
        <v>68</v>
      </c>
      <c r="AJ168" s="1415"/>
      <c r="AK168" s="1414" t="s">
        <v>69</v>
      </c>
      <c r="AL168" s="1415"/>
      <c r="AM168" s="1414" t="s">
        <v>70</v>
      </c>
      <c r="AN168" s="1637"/>
      <c r="AO168" s="1476" t="s">
        <v>77</v>
      </c>
      <c r="AP168" s="1477"/>
      <c r="AQ168" s="1478"/>
      <c r="AR168" s="1649" t="s">
        <v>249</v>
      </c>
      <c r="AS168" s="1640" t="s">
        <v>257</v>
      </c>
      <c r="AT168" s="1483" t="s">
        <v>251</v>
      </c>
      <c r="AU168" s="1484"/>
      <c r="AV168" s="884"/>
      <c r="BY168" s="569"/>
      <c r="BZ168" s="569"/>
      <c r="CA168" s="569"/>
      <c r="CB168" s="569"/>
      <c r="CC168" s="569"/>
      <c r="CD168" s="569"/>
      <c r="CE168" s="569"/>
      <c r="CF168" s="569"/>
      <c r="CG168" s="582"/>
      <c r="CH168" s="582"/>
      <c r="CI168" s="582"/>
      <c r="CJ168" s="582"/>
      <c r="CK168" s="582"/>
      <c r="CL168" s="582"/>
      <c r="CM168" s="582"/>
      <c r="CN168" s="582"/>
      <c r="CO168" s="569"/>
    </row>
    <row r="169" spans="1:93" s="568" customFormat="1" ht="20.25" customHeight="1" x14ac:dyDescent="0.2">
      <c r="A169" s="1550"/>
      <c r="B169" s="1613"/>
      <c r="C169" s="1518"/>
      <c r="D169" s="626" t="s">
        <v>149</v>
      </c>
      <c r="E169" s="848" t="s">
        <v>30</v>
      </c>
      <c r="F169" s="848" t="s">
        <v>48</v>
      </c>
      <c r="G169" s="848" t="s">
        <v>30</v>
      </c>
      <c r="H169" s="848" t="s">
        <v>48</v>
      </c>
      <c r="I169" s="848" t="s">
        <v>30</v>
      </c>
      <c r="J169" s="848" t="s">
        <v>48</v>
      </c>
      <c r="K169" s="848" t="s">
        <v>30</v>
      </c>
      <c r="L169" s="848" t="s">
        <v>48</v>
      </c>
      <c r="M169" s="848" t="s">
        <v>30</v>
      </c>
      <c r="N169" s="848" t="s">
        <v>48</v>
      </c>
      <c r="O169" s="848" t="s">
        <v>30</v>
      </c>
      <c r="P169" s="848" t="s">
        <v>48</v>
      </c>
      <c r="Q169" s="848" t="s">
        <v>30</v>
      </c>
      <c r="R169" s="848" t="s">
        <v>48</v>
      </c>
      <c r="S169" s="848" t="s">
        <v>30</v>
      </c>
      <c r="T169" s="848" t="s">
        <v>48</v>
      </c>
      <c r="U169" s="848" t="s">
        <v>30</v>
      </c>
      <c r="V169" s="848" t="s">
        <v>48</v>
      </c>
      <c r="W169" s="848" t="s">
        <v>30</v>
      </c>
      <c r="X169" s="848" t="s">
        <v>48</v>
      </c>
      <c r="Y169" s="848" t="s">
        <v>30</v>
      </c>
      <c r="Z169" s="848" t="s">
        <v>48</v>
      </c>
      <c r="AA169" s="848" t="s">
        <v>30</v>
      </c>
      <c r="AB169" s="848" t="s">
        <v>48</v>
      </c>
      <c r="AC169" s="848" t="s">
        <v>30</v>
      </c>
      <c r="AD169" s="848" t="s">
        <v>48</v>
      </c>
      <c r="AE169" s="848" t="s">
        <v>30</v>
      </c>
      <c r="AF169" s="848" t="s">
        <v>48</v>
      </c>
      <c r="AG169" s="848" t="s">
        <v>30</v>
      </c>
      <c r="AH169" s="848" t="s">
        <v>48</v>
      </c>
      <c r="AI169" s="848" t="s">
        <v>30</v>
      </c>
      <c r="AJ169" s="848" t="s">
        <v>48</v>
      </c>
      <c r="AK169" s="848" t="s">
        <v>30</v>
      </c>
      <c r="AL169" s="848" t="s">
        <v>48</v>
      </c>
      <c r="AM169" s="848" t="s">
        <v>30</v>
      </c>
      <c r="AN169" s="849" t="s">
        <v>48</v>
      </c>
      <c r="AO169" s="885" t="s">
        <v>231</v>
      </c>
      <c r="AP169" s="886" t="s">
        <v>233</v>
      </c>
      <c r="AQ169" s="887" t="s">
        <v>232</v>
      </c>
      <c r="AR169" s="1650"/>
      <c r="AS169" s="1641"/>
      <c r="AT169" s="850" t="s">
        <v>30</v>
      </c>
      <c r="AU169" s="850" t="s">
        <v>48</v>
      </c>
      <c r="AV169" s="569"/>
      <c r="BY169" s="569"/>
      <c r="BZ169" s="569"/>
      <c r="CA169" s="569"/>
      <c r="CB169" s="569"/>
      <c r="CC169" s="569"/>
      <c r="CD169" s="569"/>
      <c r="CE169" s="569"/>
      <c r="CF169" s="569"/>
      <c r="CG169" s="582"/>
      <c r="CH169" s="582"/>
      <c r="CI169" s="582"/>
      <c r="CJ169" s="582"/>
      <c r="CK169" s="582"/>
      <c r="CL169" s="582"/>
      <c r="CM169" s="582"/>
      <c r="CN169" s="582"/>
      <c r="CO169" s="569"/>
    </row>
    <row r="170" spans="1:93" s="568" customFormat="1" x14ac:dyDescent="0.2">
      <c r="A170" s="1470" t="s">
        <v>132</v>
      </c>
      <c r="B170" s="1471"/>
      <c r="C170" s="1472"/>
      <c r="D170" s="854">
        <f>SUM(E170+F170)</f>
        <v>23</v>
      </c>
      <c r="E170" s="854">
        <f>SUM(G170+I170+K170+M170+O170+Q170+S170+U170+W170+Y170+AA170+AC170+AE170+AG170+AI170+AK170+AM170)</f>
        <v>15</v>
      </c>
      <c r="F170" s="854">
        <f>SUM(H170+J170+L170+N170+P170+R170+T170+V170+X170+Z170+AB170+AD170+AF170+AH170+AJ170+AL170+AN170)</f>
        <v>8</v>
      </c>
      <c r="G170" s="613">
        <v>1</v>
      </c>
      <c r="H170" s="613">
        <v>4</v>
      </c>
      <c r="I170" s="613">
        <v>7</v>
      </c>
      <c r="J170" s="613"/>
      <c r="K170" s="613">
        <v>6</v>
      </c>
      <c r="L170" s="613"/>
      <c r="M170" s="613">
        <v>1</v>
      </c>
      <c r="N170" s="613"/>
      <c r="O170" s="613"/>
      <c r="P170" s="613"/>
      <c r="Q170" s="613"/>
      <c r="R170" s="613"/>
      <c r="S170" s="613"/>
      <c r="T170" s="613"/>
      <c r="U170" s="613"/>
      <c r="V170" s="613">
        <v>1</v>
      </c>
      <c r="W170" s="613"/>
      <c r="X170" s="613"/>
      <c r="Y170" s="613"/>
      <c r="Z170" s="613">
        <v>1</v>
      </c>
      <c r="AA170" s="613"/>
      <c r="AB170" s="613"/>
      <c r="AC170" s="613"/>
      <c r="AD170" s="613">
        <v>2</v>
      </c>
      <c r="AE170" s="613"/>
      <c r="AF170" s="613"/>
      <c r="AG170" s="613"/>
      <c r="AH170" s="613"/>
      <c r="AI170" s="613"/>
      <c r="AJ170" s="613"/>
      <c r="AK170" s="613"/>
      <c r="AL170" s="613"/>
      <c r="AM170" s="613"/>
      <c r="AN170" s="861"/>
      <c r="AO170" s="859">
        <v>13</v>
      </c>
      <c r="AP170" s="743"/>
      <c r="AQ170" s="888"/>
      <c r="AR170" s="704"/>
      <c r="AS170" s="613"/>
      <c r="AT170" s="613">
        <v>0</v>
      </c>
      <c r="AU170" s="613">
        <v>0</v>
      </c>
      <c r="AV170" s="744" t="s">
        <v>194</v>
      </c>
      <c r="BY170" s="569"/>
      <c r="BZ170" s="569"/>
      <c r="CA170" s="569"/>
      <c r="CB170" s="569"/>
      <c r="CC170" s="569"/>
      <c r="CD170" s="569"/>
      <c r="CE170" s="569"/>
      <c r="CF170" s="569"/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  <c r="CO170" s="569"/>
    </row>
    <row r="171" spans="1:93" s="568" customFormat="1" ht="14.25" customHeight="1" x14ac:dyDescent="0.2">
      <c r="A171" s="1485" t="s">
        <v>103</v>
      </c>
      <c r="B171" s="1642"/>
      <c r="C171" s="1643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BY171" s="569"/>
      <c r="BZ171" s="569"/>
      <c r="CA171" s="569"/>
      <c r="CB171" s="569"/>
      <c r="CC171" s="569"/>
      <c r="CD171" s="569"/>
      <c r="CE171" s="569"/>
      <c r="CF171" s="569"/>
      <c r="CG171" s="582"/>
      <c r="CH171" s="582"/>
      <c r="CI171" s="582"/>
      <c r="CJ171" s="582"/>
      <c r="CK171" s="582"/>
      <c r="CL171" s="582"/>
      <c r="CM171" s="582"/>
      <c r="CN171" s="582"/>
      <c r="CO171" s="569"/>
    </row>
    <row r="172" spans="1:93" s="568" customFormat="1" x14ac:dyDescent="0.2">
      <c r="A172" s="1644" t="s">
        <v>184</v>
      </c>
      <c r="B172" s="1573" t="s">
        <v>258</v>
      </c>
      <c r="C172" s="1574"/>
      <c r="D172" s="856">
        <f t="shared" ref="D172:D178" si="27">SUM(E172+F172)</f>
        <v>0</v>
      </c>
      <c r="E172" s="856">
        <f t="shared" ref="E172:F178" si="28">SUM(G172+I172+K172+M172+O172+Q172+S172+U172+W172+Y172+AA172+AC172+AE172+AG172+AI172+AK172+AM172)</f>
        <v>0</v>
      </c>
      <c r="F172" s="856">
        <f t="shared" si="28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BY172" s="569"/>
      <c r="BZ172" s="569"/>
      <c r="CA172" s="569"/>
      <c r="CB172" s="569"/>
      <c r="CC172" s="569"/>
      <c r="CD172" s="569"/>
      <c r="CE172" s="569"/>
      <c r="CF172" s="569"/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  <c r="CO172" s="569"/>
    </row>
    <row r="173" spans="1:93" s="568" customFormat="1" x14ac:dyDescent="0.2">
      <c r="A173" s="1645"/>
      <c r="B173" s="1575" t="s">
        <v>252</v>
      </c>
      <c r="C173" s="1576"/>
      <c r="D173" s="868">
        <f t="shared" si="27"/>
        <v>0</v>
      </c>
      <c r="E173" s="868">
        <f t="shared" si="28"/>
        <v>0</v>
      </c>
      <c r="F173" s="868">
        <f t="shared" si="28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BY173" s="569"/>
      <c r="BZ173" s="569"/>
      <c r="CA173" s="569"/>
      <c r="CB173" s="569"/>
      <c r="CC173" s="569"/>
      <c r="CD173" s="569"/>
      <c r="CE173" s="569"/>
      <c r="CF173" s="569"/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  <c r="CO173" s="569"/>
    </row>
    <row r="174" spans="1:93" s="568" customFormat="1" x14ac:dyDescent="0.2">
      <c r="A174" s="1604" t="s">
        <v>105</v>
      </c>
      <c r="B174" s="1638"/>
      <c r="C174" s="1605"/>
      <c r="D174" s="860">
        <f t="shared" si="27"/>
        <v>0</v>
      </c>
      <c r="E174" s="860">
        <f t="shared" si="28"/>
        <v>0</v>
      </c>
      <c r="F174" s="860">
        <f t="shared" si="28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BY174" s="569"/>
      <c r="BZ174" s="569"/>
      <c r="CA174" s="569"/>
      <c r="CB174" s="569"/>
      <c r="CC174" s="569"/>
      <c r="CD174" s="569"/>
      <c r="CE174" s="569"/>
      <c r="CF174" s="569"/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  <c r="CO174" s="569"/>
    </row>
    <row r="175" spans="1:93" s="568" customFormat="1" x14ac:dyDescent="0.2">
      <c r="A175" s="1470" t="s">
        <v>182</v>
      </c>
      <c r="B175" s="1471"/>
      <c r="C175" s="1472"/>
      <c r="D175" s="633">
        <f t="shared" si="27"/>
        <v>23</v>
      </c>
      <c r="E175" s="633">
        <f t="shared" si="28"/>
        <v>15</v>
      </c>
      <c r="F175" s="633">
        <f t="shared" si="28"/>
        <v>8</v>
      </c>
      <c r="G175" s="613">
        <v>1</v>
      </c>
      <c r="H175" s="613">
        <v>4</v>
      </c>
      <c r="I175" s="613">
        <v>7</v>
      </c>
      <c r="J175" s="613"/>
      <c r="K175" s="613">
        <v>6</v>
      </c>
      <c r="L175" s="613"/>
      <c r="M175" s="613">
        <v>1</v>
      </c>
      <c r="N175" s="613"/>
      <c r="O175" s="613"/>
      <c r="P175" s="613"/>
      <c r="Q175" s="613"/>
      <c r="R175" s="613"/>
      <c r="S175" s="613"/>
      <c r="T175" s="613"/>
      <c r="U175" s="613"/>
      <c r="V175" s="613">
        <v>1</v>
      </c>
      <c r="W175" s="613"/>
      <c r="X175" s="613"/>
      <c r="Y175" s="613"/>
      <c r="Z175" s="613">
        <v>1</v>
      </c>
      <c r="AA175" s="613"/>
      <c r="AB175" s="613"/>
      <c r="AC175" s="613"/>
      <c r="AD175" s="613">
        <v>2</v>
      </c>
      <c r="AE175" s="613"/>
      <c r="AF175" s="613"/>
      <c r="AG175" s="613"/>
      <c r="AH175" s="613"/>
      <c r="AI175" s="613"/>
      <c r="AJ175" s="613"/>
      <c r="AK175" s="613"/>
      <c r="AL175" s="613"/>
      <c r="AM175" s="613"/>
      <c r="AN175" s="861"/>
      <c r="AO175" s="859">
        <v>13</v>
      </c>
      <c r="AP175" s="613"/>
      <c r="AQ175" s="896"/>
      <c r="AR175" s="704"/>
      <c r="AS175" s="613"/>
      <c r="AT175" s="613">
        <v>0</v>
      </c>
      <c r="AU175" s="613">
        <v>0</v>
      </c>
      <c r="AV175" s="744" t="s">
        <v>194</v>
      </c>
      <c r="BY175" s="569"/>
      <c r="BZ175" s="569"/>
      <c r="CA175" s="569"/>
      <c r="CB175" s="569"/>
      <c r="CC175" s="569"/>
      <c r="CD175" s="569"/>
      <c r="CE175" s="569"/>
      <c r="CF175" s="569"/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  <c r="CO175" s="569"/>
    </row>
    <row r="176" spans="1:93" s="568" customFormat="1" ht="14.25" customHeight="1" x14ac:dyDescent="0.2">
      <c r="A176" s="1425" t="s">
        <v>106</v>
      </c>
      <c r="B176" s="1454" t="s">
        <v>107</v>
      </c>
      <c r="C176" s="1455"/>
      <c r="D176" s="863">
        <f t="shared" si="27"/>
        <v>0</v>
      </c>
      <c r="E176" s="863">
        <f t="shared" si="28"/>
        <v>0</v>
      </c>
      <c r="F176" s="863">
        <f t="shared" si="28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BY176" s="569"/>
      <c r="BZ176" s="569"/>
      <c r="CA176" s="569"/>
      <c r="CB176" s="569"/>
      <c r="CC176" s="569"/>
      <c r="CD176" s="569"/>
      <c r="CE176" s="569"/>
      <c r="CF176" s="569"/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  <c r="CO176" s="569"/>
    </row>
    <row r="177" spans="1:93" s="568" customFormat="1" x14ac:dyDescent="0.2">
      <c r="A177" s="1426"/>
      <c r="B177" s="1442" t="s">
        <v>108</v>
      </c>
      <c r="C177" s="1444"/>
      <c r="D177" s="864">
        <f t="shared" si="27"/>
        <v>0</v>
      </c>
      <c r="E177" s="864">
        <f t="shared" si="28"/>
        <v>0</v>
      </c>
      <c r="F177" s="864">
        <f t="shared" si="28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BY177" s="569"/>
      <c r="BZ177" s="569"/>
      <c r="CA177" s="569"/>
      <c r="CB177" s="569"/>
      <c r="CC177" s="569"/>
      <c r="CD177" s="569"/>
      <c r="CE177" s="569"/>
      <c r="CF177" s="569"/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  <c r="CO177" s="569"/>
    </row>
    <row r="178" spans="1:93" s="568" customFormat="1" x14ac:dyDescent="0.2">
      <c r="A178" s="1426"/>
      <c r="B178" s="1442" t="s">
        <v>109</v>
      </c>
      <c r="C178" s="1444"/>
      <c r="D178" s="864">
        <f t="shared" si="27"/>
        <v>1</v>
      </c>
      <c r="E178" s="864">
        <f t="shared" si="28"/>
        <v>0</v>
      </c>
      <c r="F178" s="864">
        <f t="shared" si="28"/>
        <v>1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>
        <v>1</v>
      </c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>
        <v>1</v>
      </c>
      <c r="AP178" s="616"/>
      <c r="AQ178" s="897"/>
      <c r="AR178" s="683"/>
      <c r="AS178" s="617"/>
      <c r="AT178" s="617">
        <v>0</v>
      </c>
      <c r="AU178" s="617">
        <v>0</v>
      </c>
      <c r="AV178" s="744" t="s">
        <v>194</v>
      </c>
      <c r="BY178" s="569"/>
      <c r="BZ178" s="569"/>
      <c r="CA178" s="569"/>
      <c r="CB178" s="569"/>
      <c r="CC178" s="569"/>
      <c r="CD178" s="569"/>
      <c r="CE178" s="569"/>
      <c r="CF178" s="569"/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  <c r="CO178" s="569"/>
    </row>
    <row r="179" spans="1:93" s="568" customFormat="1" ht="15" customHeight="1" x14ac:dyDescent="0.2">
      <c r="A179" s="1426"/>
      <c r="B179" s="1442" t="s">
        <v>110</v>
      </c>
      <c r="C179" s="1444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BY179" s="569"/>
      <c r="BZ179" s="569"/>
      <c r="CA179" s="569"/>
      <c r="CB179" s="569"/>
      <c r="CC179" s="569"/>
      <c r="CD179" s="569"/>
      <c r="CE179" s="569"/>
      <c r="CF179" s="569"/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  <c r="CO179" s="569"/>
    </row>
    <row r="180" spans="1:93" s="568" customFormat="1" x14ac:dyDescent="0.2">
      <c r="A180" s="1426"/>
      <c r="B180" s="1442" t="s">
        <v>111</v>
      </c>
      <c r="C180" s="1444"/>
      <c r="D180" s="864">
        <f t="shared" ref="D180:D200" si="29">SUM(E180+F180)</f>
        <v>1</v>
      </c>
      <c r="E180" s="864">
        <f t="shared" ref="E180:F186" si="30">SUM(G180+I180+K180+M180+O180+Q180+S180+U180+W180+Y180+AA180+AC180+AE180+AG180+AI180+AK180+AM180)</f>
        <v>0</v>
      </c>
      <c r="F180" s="864">
        <f t="shared" si="30"/>
        <v>1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>
        <v>1</v>
      </c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>
        <v>0</v>
      </c>
      <c r="AU180" s="617">
        <v>0</v>
      </c>
      <c r="AV180" s="744" t="s">
        <v>194</v>
      </c>
      <c r="BY180" s="569"/>
      <c r="BZ180" s="569"/>
      <c r="CA180" s="569"/>
      <c r="CB180" s="569"/>
      <c r="CC180" s="569"/>
      <c r="CD180" s="569"/>
      <c r="CE180" s="569"/>
      <c r="CF180" s="569"/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  <c r="CO180" s="569"/>
    </row>
    <row r="181" spans="1:93" s="568" customFormat="1" x14ac:dyDescent="0.2">
      <c r="A181" s="1426"/>
      <c r="B181" s="1646" t="s">
        <v>112</v>
      </c>
      <c r="C181" s="1529"/>
      <c r="D181" s="864">
        <f t="shared" si="29"/>
        <v>0</v>
      </c>
      <c r="E181" s="864">
        <f t="shared" si="30"/>
        <v>0</v>
      </c>
      <c r="F181" s="864">
        <f t="shared" si="30"/>
        <v>0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617"/>
      <c r="AC181" s="617"/>
      <c r="AD181" s="617"/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BY181" s="569"/>
      <c r="BZ181" s="569"/>
      <c r="CA181" s="569"/>
      <c r="CB181" s="569"/>
      <c r="CC181" s="569"/>
      <c r="CD181" s="569"/>
      <c r="CE181" s="569"/>
      <c r="CF181" s="569"/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  <c r="CO181" s="569"/>
    </row>
    <row r="182" spans="1:93" s="568" customFormat="1" x14ac:dyDescent="0.2">
      <c r="A182" s="1426"/>
      <c r="B182" s="1646" t="s">
        <v>113</v>
      </c>
      <c r="C182" s="1529"/>
      <c r="D182" s="864">
        <f t="shared" si="29"/>
        <v>1</v>
      </c>
      <c r="E182" s="864">
        <f t="shared" si="30"/>
        <v>0</v>
      </c>
      <c r="F182" s="864">
        <f t="shared" si="30"/>
        <v>1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>
        <v>1</v>
      </c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>
        <v>0</v>
      </c>
      <c r="AU182" s="617">
        <v>0</v>
      </c>
      <c r="AV182" s="744" t="s">
        <v>194</v>
      </c>
      <c r="BY182" s="569"/>
      <c r="BZ182" s="569"/>
      <c r="CA182" s="569"/>
      <c r="CB182" s="569"/>
      <c r="CC182" s="569"/>
      <c r="CD182" s="569"/>
      <c r="CE182" s="569"/>
      <c r="CF182" s="569"/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  <c r="CO182" s="569"/>
    </row>
    <row r="183" spans="1:93" s="568" customFormat="1" x14ac:dyDescent="0.2">
      <c r="A183" s="1427"/>
      <c r="B183" s="1647" t="s">
        <v>114</v>
      </c>
      <c r="C183" s="1648"/>
      <c r="D183" s="860">
        <f t="shared" si="29"/>
        <v>0</v>
      </c>
      <c r="E183" s="860">
        <f t="shared" si="30"/>
        <v>0</v>
      </c>
      <c r="F183" s="860">
        <f t="shared" si="30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BY183" s="569"/>
      <c r="BZ183" s="569"/>
      <c r="CA183" s="569"/>
      <c r="CB183" s="569"/>
      <c r="CC183" s="569"/>
      <c r="CD183" s="569"/>
      <c r="CE183" s="569"/>
      <c r="CF183" s="569"/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  <c r="CO183" s="569"/>
    </row>
    <row r="184" spans="1:93" s="568" customFormat="1" ht="21" customHeight="1" x14ac:dyDescent="0.2">
      <c r="A184" s="1425" t="s">
        <v>115</v>
      </c>
      <c r="B184" s="1454" t="s">
        <v>116</v>
      </c>
      <c r="C184" s="1455"/>
      <c r="D184" s="856">
        <f t="shared" si="29"/>
        <v>0</v>
      </c>
      <c r="E184" s="856">
        <f t="shared" si="30"/>
        <v>0</v>
      </c>
      <c r="F184" s="856">
        <f t="shared" si="30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BY184" s="569"/>
      <c r="BZ184" s="569"/>
      <c r="CA184" s="569"/>
      <c r="CB184" s="569"/>
      <c r="CC184" s="569"/>
      <c r="CD184" s="569"/>
      <c r="CE184" s="569"/>
      <c r="CF184" s="569"/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  <c r="CO184" s="569"/>
    </row>
    <row r="185" spans="1:93" s="568" customFormat="1" ht="23.25" customHeight="1" x14ac:dyDescent="0.2">
      <c r="A185" s="1426"/>
      <c r="B185" s="1511" t="s">
        <v>117</v>
      </c>
      <c r="C185" s="1513"/>
      <c r="D185" s="864">
        <f t="shared" si="29"/>
        <v>0</v>
      </c>
      <c r="E185" s="864">
        <f t="shared" si="30"/>
        <v>0</v>
      </c>
      <c r="F185" s="864">
        <f t="shared" si="30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BY185" s="569"/>
      <c r="BZ185" s="569"/>
      <c r="CA185" s="569"/>
      <c r="CB185" s="569"/>
      <c r="CC185" s="569"/>
      <c r="CD185" s="569"/>
      <c r="CE185" s="569"/>
      <c r="CF185" s="569"/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  <c r="CO185" s="569"/>
    </row>
    <row r="186" spans="1:93" s="568" customFormat="1" ht="17.25" customHeight="1" x14ac:dyDescent="0.2">
      <c r="A186" s="1427"/>
      <c r="B186" s="1575" t="s">
        <v>118</v>
      </c>
      <c r="C186" s="1576"/>
      <c r="D186" s="868">
        <f t="shared" si="29"/>
        <v>0</v>
      </c>
      <c r="E186" s="868">
        <f t="shared" si="30"/>
        <v>0</v>
      </c>
      <c r="F186" s="868">
        <f t="shared" si="30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BY186" s="569"/>
      <c r="BZ186" s="569"/>
      <c r="CA186" s="569"/>
      <c r="CB186" s="569"/>
      <c r="CC186" s="569"/>
      <c r="CD186" s="569"/>
      <c r="CE186" s="569"/>
      <c r="CF186" s="569"/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  <c r="CO186" s="569"/>
    </row>
    <row r="187" spans="1:93" s="568" customFormat="1" ht="15.75" customHeight="1" x14ac:dyDescent="0.2">
      <c r="A187" s="1425" t="s">
        <v>119</v>
      </c>
      <c r="B187" s="1573" t="s">
        <v>120</v>
      </c>
      <c r="C187" s="1574"/>
      <c r="D187" s="856">
        <f t="shared" si="29"/>
        <v>4</v>
      </c>
      <c r="E187" s="856">
        <f t="shared" ref="E187:F190" si="31">SUM(G187+I187+K187+M187+O187)</f>
        <v>4</v>
      </c>
      <c r="F187" s="856">
        <f t="shared" si="31"/>
        <v>0</v>
      </c>
      <c r="G187" s="640"/>
      <c r="H187" s="640"/>
      <c r="I187" s="640"/>
      <c r="J187" s="640"/>
      <c r="K187" s="640">
        <v>4</v>
      </c>
      <c r="L187" s="640"/>
      <c r="M187" s="640"/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>
        <v>2</v>
      </c>
      <c r="AP187" s="616"/>
      <c r="AQ187" s="897"/>
      <c r="AR187" s="794"/>
      <c r="AS187" s="870"/>
      <c r="AT187" s="640">
        <v>0</v>
      </c>
      <c r="AU187" s="640">
        <v>0</v>
      </c>
      <c r="AV187" s="744" t="s">
        <v>194</v>
      </c>
      <c r="BY187" s="569"/>
      <c r="BZ187" s="569"/>
      <c r="CA187" s="569"/>
      <c r="CB187" s="569"/>
      <c r="CC187" s="569"/>
      <c r="CD187" s="569"/>
      <c r="CE187" s="569"/>
      <c r="CF187" s="569"/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  <c r="CO187" s="569"/>
    </row>
    <row r="188" spans="1:93" s="568" customFormat="1" ht="20.25" customHeight="1" x14ac:dyDescent="0.2">
      <c r="A188" s="1426"/>
      <c r="B188" s="1511" t="s">
        <v>121</v>
      </c>
      <c r="C188" s="1513"/>
      <c r="D188" s="864">
        <f t="shared" si="29"/>
        <v>0</v>
      </c>
      <c r="E188" s="864">
        <f t="shared" si="31"/>
        <v>0</v>
      </c>
      <c r="F188" s="864">
        <f t="shared" si="31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BY188" s="569"/>
      <c r="BZ188" s="569"/>
      <c r="CA188" s="569"/>
      <c r="CB188" s="569"/>
      <c r="CC188" s="569"/>
      <c r="CD188" s="569"/>
      <c r="CE188" s="569"/>
      <c r="CF188" s="569"/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  <c r="CO188" s="569"/>
    </row>
    <row r="189" spans="1:93" s="568" customFormat="1" ht="22.5" customHeight="1" x14ac:dyDescent="0.2">
      <c r="A189" s="1426"/>
      <c r="B189" s="1511" t="s">
        <v>122</v>
      </c>
      <c r="C189" s="1513"/>
      <c r="D189" s="864">
        <f t="shared" si="29"/>
        <v>0</v>
      </c>
      <c r="E189" s="864">
        <f t="shared" si="31"/>
        <v>0</v>
      </c>
      <c r="F189" s="864">
        <f t="shared" si="31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BY189" s="569"/>
      <c r="BZ189" s="569"/>
      <c r="CA189" s="569"/>
      <c r="CB189" s="569"/>
      <c r="CC189" s="569"/>
      <c r="CD189" s="569"/>
      <c r="CE189" s="569"/>
      <c r="CF189" s="569"/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  <c r="CO189" s="569"/>
    </row>
    <row r="190" spans="1:93" s="568" customFormat="1" ht="32.25" customHeight="1" x14ac:dyDescent="0.2">
      <c r="A190" s="1427"/>
      <c r="B190" s="1575" t="s">
        <v>123</v>
      </c>
      <c r="C190" s="1576"/>
      <c r="D190" s="860">
        <f t="shared" si="29"/>
        <v>9</v>
      </c>
      <c r="E190" s="860">
        <f t="shared" si="31"/>
        <v>7</v>
      </c>
      <c r="F190" s="860">
        <f t="shared" si="31"/>
        <v>2</v>
      </c>
      <c r="G190" s="654"/>
      <c r="H190" s="654">
        <v>2</v>
      </c>
      <c r="I190" s="654">
        <v>5</v>
      </c>
      <c r="J190" s="654"/>
      <c r="K190" s="654">
        <v>1</v>
      </c>
      <c r="L190" s="654"/>
      <c r="M190" s="654">
        <v>1</v>
      </c>
      <c r="N190" s="654"/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>
        <v>6</v>
      </c>
      <c r="AP190" s="618"/>
      <c r="AQ190" s="888"/>
      <c r="AR190" s="686"/>
      <c r="AS190" s="874"/>
      <c r="AT190" s="654">
        <v>0</v>
      </c>
      <c r="AU190" s="654">
        <v>0</v>
      </c>
      <c r="AV190" s="744" t="s">
        <v>194</v>
      </c>
      <c r="BY190" s="569"/>
      <c r="BZ190" s="569"/>
      <c r="CA190" s="569"/>
      <c r="CB190" s="569"/>
      <c r="CC190" s="569"/>
      <c r="CD190" s="569"/>
      <c r="CE190" s="569"/>
      <c r="CF190" s="569"/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  <c r="CO190" s="569"/>
    </row>
    <row r="191" spans="1:93" s="568" customFormat="1" x14ac:dyDescent="0.2">
      <c r="A191" s="1604" t="s">
        <v>124</v>
      </c>
      <c r="B191" s="1638"/>
      <c r="C191" s="1605"/>
      <c r="D191" s="877">
        <f t="shared" si="29"/>
        <v>1</v>
      </c>
      <c r="E191" s="877">
        <f t="shared" ref="E191:F200" si="32">SUM(G191+I191+K191+M191+O191+Q191+S191+U191+W191+Y191+AA191+AC191+AE191+AG191+AI191+AK191+AM191)</f>
        <v>0</v>
      </c>
      <c r="F191" s="877">
        <f t="shared" si="32"/>
        <v>1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>
        <v>1</v>
      </c>
      <c r="W191" s="867"/>
      <c r="X191" s="867"/>
      <c r="Y191" s="867"/>
      <c r="Z191" s="867"/>
      <c r="AA191" s="867"/>
      <c r="AB191" s="867"/>
      <c r="AC191" s="867"/>
      <c r="AD191" s="867"/>
      <c r="AE191" s="867"/>
      <c r="AF191" s="867"/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>
        <v>0</v>
      </c>
      <c r="AU191" s="867">
        <v>0</v>
      </c>
      <c r="AV191" s="744" t="s">
        <v>194</v>
      </c>
      <c r="BY191" s="569"/>
      <c r="BZ191" s="569"/>
      <c r="CA191" s="569"/>
      <c r="CB191" s="569"/>
      <c r="CC191" s="569"/>
      <c r="CD191" s="569"/>
      <c r="CE191" s="569"/>
      <c r="CF191" s="569"/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  <c r="CO191" s="569"/>
    </row>
    <row r="192" spans="1:93" s="568" customFormat="1" x14ac:dyDescent="0.2">
      <c r="A192" s="1425" t="s">
        <v>253</v>
      </c>
      <c r="B192" s="1454" t="s">
        <v>254</v>
      </c>
      <c r="C192" s="1455"/>
      <c r="D192" s="856">
        <f t="shared" si="29"/>
        <v>0</v>
      </c>
      <c r="E192" s="856">
        <f t="shared" si="32"/>
        <v>0</v>
      </c>
      <c r="F192" s="856">
        <f t="shared" si="32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BY192" s="569"/>
      <c r="BZ192" s="569"/>
      <c r="CA192" s="569"/>
      <c r="CB192" s="569"/>
      <c r="CC192" s="569"/>
      <c r="CD192" s="569"/>
      <c r="CE192" s="569"/>
      <c r="CF192" s="569"/>
      <c r="CG192" s="582"/>
      <c r="CH192" s="582"/>
      <c r="CI192" s="582">
        <v>0</v>
      </c>
      <c r="CJ192" s="582"/>
      <c r="CK192" s="582"/>
      <c r="CL192" s="582"/>
      <c r="CM192" s="582"/>
      <c r="CN192" s="582"/>
      <c r="CO192" s="569"/>
    </row>
    <row r="193" spans="1:93" s="568" customFormat="1" x14ac:dyDescent="0.2">
      <c r="A193" s="1426"/>
      <c r="B193" s="1442" t="s">
        <v>255</v>
      </c>
      <c r="C193" s="1444"/>
      <c r="D193" s="863">
        <f t="shared" si="29"/>
        <v>0</v>
      </c>
      <c r="E193" s="863">
        <f t="shared" si="32"/>
        <v>0</v>
      </c>
      <c r="F193" s="863">
        <f t="shared" si="32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BY193" s="569"/>
      <c r="BZ193" s="569"/>
      <c r="CA193" s="569"/>
      <c r="CB193" s="569"/>
      <c r="CC193" s="569"/>
      <c r="CD193" s="569"/>
      <c r="CE193" s="569"/>
      <c r="CF193" s="569"/>
      <c r="CG193" s="582"/>
      <c r="CH193" s="582"/>
      <c r="CI193" s="582">
        <v>0</v>
      </c>
      <c r="CJ193" s="582"/>
      <c r="CK193" s="582"/>
      <c r="CL193" s="582"/>
      <c r="CM193" s="582"/>
      <c r="CN193" s="582"/>
      <c r="CO193" s="569"/>
    </row>
    <row r="194" spans="1:93" s="568" customFormat="1" x14ac:dyDescent="0.2">
      <c r="A194" s="1427"/>
      <c r="B194" s="1445" t="s">
        <v>256</v>
      </c>
      <c r="C194" s="1447"/>
      <c r="D194" s="857">
        <f t="shared" si="29"/>
        <v>0</v>
      </c>
      <c r="E194" s="857">
        <f t="shared" si="32"/>
        <v>0</v>
      </c>
      <c r="F194" s="857">
        <f t="shared" si="32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BY194" s="569"/>
      <c r="BZ194" s="569"/>
      <c r="CA194" s="569"/>
      <c r="CB194" s="569"/>
      <c r="CC194" s="569"/>
      <c r="CD194" s="569"/>
      <c r="CE194" s="569"/>
      <c r="CF194" s="569"/>
      <c r="CG194" s="582"/>
      <c r="CH194" s="582"/>
      <c r="CI194" s="582">
        <v>0</v>
      </c>
      <c r="CJ194" s="582"/>
      <c r="CK194" s="582"/>
      <c r="CL194" s="582"/>
      <c r="CM194" s="582"/>
      <c r="CN194" s="582"/>
      <c r="CO194" s="569"/>
    </row>
    <row r="195" spans="1:93" s="568" customFormat="1" x14ac:dyDescent="0.2">
      <c r="A195" s="1573" t="s">
        <v>125</v>
      </c>
      <c r="B195" s="1639"/>
      <c r="C195" s="1574"/>
      <c r="D195" s="863">
        <f t="shared" si="29"/>
        <v>0</v>
      </c>
      <c r="E195" s="863">
        <f t="shared" si="32"/>
        <v>0</v>
      </c>
      <c r="F195" s="863">
        <f t="shared" si="32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BY195" s="569"/>
      <c r="BZ195" s="569"/>
      <c r="CA195" s="569"/>
      <c r="CB195" s="569"/>
      <c r="CC195" s="569"/>
      <c r="CD195" s="569"/>
      <c r="CE195" s="569"/>
      <c r="CF195" s="569"/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  <c r="CO195" s="569"/>
    </row>
    <row r="196" spans="1:93" s="568" customFormat="1" ht="14.25" customHeight="1" x14ac:dyDescent="0.2">
      <c r="A196" s="1511" t="s">
        <v>126</v>
      </c>
      <c r="B196" s="1512"/>
      <c r="C196" s="1513"/>
      <c r="D196" s="864">
        <f t="shared" si="29"/>
        <v>0</v>
      </c>
      <c r="E196" s="864">
        <f t="shared" si="32"/>
        <v>0</v>
      </c>
      <c r="F196" s="864">
        <f t="shared" si="32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BY196" s="569"/>
      <c r="BZ196" s="569"/>
      <c r="CA196" s="569"/>
      <c r="CB196" s="569"/>
      <c r="CC196" s="569"/>
      <c r="CD196" s="569"/>
      <c r="CE196" s="569"/>
      <c r="CF196" s="569"/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  <c r="CO196" s="569"/>
    </row>
    <row r="197" spans="1:93" s="568" customFormat="1" x14ac:dyDescent="0.2">
      <c r="A197" s="1511" t="s">
        <v>127</v>
      </c>
      <c r="B197" s="1512"/>
      <c r="C197" s="1513"/>
      <c r="D197" s="864">
        <f t="shared" si="29"/>
        <v>4</v>
      </c>
      <c r="E197" s="864">
        <f t="shared" si="32"/>
        <v>2</v>
      </c>
      <c r="F197" s="864">
        <f t="shared" si="32"/>
        <v>2</v>
      </c>
      <c r="G197" s="617">
        <v>1</v>
      </c>
      <c r="H197" s="617">
        <v>2</v>
      </c>
      <c r="I197" s="617"/>
      <c r="J197" s="617"/>
      <c r="K197" s="617">
        <v>1</v>
      </c>
      <c r="L197" s="617"/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>
        <v>4</v>
      </c>
      <c r="AP197" s="616"/>
      <c r="AQ197" s="897"/>
      <c r="AR197" s="683"/>
      <c r="AS197" s="617"/>
      <c r="AT197" s="617">
        <v>0</v>
      </c>
      <c r="AU197" s="617">
        <v>0</v>
      </c>
      <c r="AV197" s="744" t="s">
        <v>194</v>
      </c>
      <c r="BY197" s="569"/>
      <c r="BZ197" s="569"/>
      <c r="CA197" s="569"/>
      <c r="CB197" s="569"/>
      <c r="CC197" s="569"/>
      <c r="CD197" s="569"/>
      <c r="CE197" s="569"/>
      <c r="CF197" s="569"/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  <c r="CO197" s="569"/>
    </row>
    <row r="198" spans="1:93" s="568" customFormat="1" x14ac:dyDescent="0.2">
      <c r="A198" s="1511" t="s">
        <v>128</v>
      </c>
      <c r="B198" s="1512"/>
      <c r="C198" s="1513"/>
      <c r="D198" s="864">
        <f t="shared" si="29"/>
        <v>0</v>
      </c>
      <c r="E198" s="864">
        <f t="shared" si="32"/>
        <v>0</v>
      </c>
      <c r="F198" s="864">
        <f t="shared" si="32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BY198" s="569"/>
      <c r="BZ198" s="569"/>
      <c r="CA198" s="569"/>
      <c r="CB198" s="569"/>
      <c r="CC198" s="569"/>
      <c r="CD198" s="569"/>
      <c r="CE198" s="569"/>
      <c r="CF198" s="569"/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  <c r="CO198" s="569"/>
    </row>
    <row r="199" spans="1:93" s="568" customFormat="1" ht="14.25" customHeight="1" x14ac:dyDescent="0.2">
      <c r="A199" s="1442" t="s">
        <v>129</v>
      </c>
      <c r="B199" s="1443"/>
      <c r="C199" s="1444"/>
      <c r="D199" s="864">
        <f t="shared" si="29"/>
        <v>2</v>
      </c>
      <c r="E199" s="864">
        <f t="shared" si="32"/>
        <v>2</v>
      </c>
      <c r="F199" s="864">
        <f t="shared" si="32"/>
        <v>0</v>
      </c>
      <c r="G199" s="654"/>
      <c r="H199" s="654"/>
      <c r="I199" s="654">
        <v>2</v>
      </c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>
        <v>0</v>
      </c>
      <c r="AU199" s="654">
        <v>0</v>
      </c>
      <c r="AV199" s="744" t="s">
        <v>194</v>
      </c>
      <c r="BY199" s="569"/>
      <c r="BZ199" s="569"/>
      <c r="CA199" s="569"/>
      <c r="CB199" s="569"/>
      <c r="CC199" s="569"/>
      <c r="CD199" s="569"/>
      <c r="CE199" s="569"/>
      <c r="CF199" s="569"/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  <c r="CO199" s="569"/>
    </row>
    <row r="200" spans="1:93" s="568" customFormat="1" x14ac:dyDescent="0.2">
      <c r="A200" s="1445" t="s">
        <v>183</v>
      </c>
      <c r="B200" s="1446"/>
      <c r="C200" s="1447"/>
      <c r="D200" s="881">
        <f t="shared" si="29"/>
        <v>0</v>
      </c>
      <c r="E200" s="881">
        <f t="shared" si="32"/>
        <v>0</v>
      </c>
      <c r="F200" s="881">
        <f t="shared" si="32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BY200" s="569"/>
      <c r="BZ200" s="569"/>
      <c r="CA200" s="569"/>
      <c r="CB200" s="569"/>
      <c r="CC200" s="569"/>
      <c r="CD200" s="569"/>
      <c r="CE200" s="569"/>
      <c r="CF200" s="569"/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  <c r="CO200" s="569"/>
    </row>
    <row r="201" spans="1:93" s="568" customFormat="1" x14ac:dyDescent="0.2">
      <c r="A201" s="904" t="s">
        <v>259</v>
      </c>
      <c r="B201" s="905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BY201" s="569"/>
      <c r="BZ201" s="569"/>
      <c r="CA201" s="569"/>
      <c r="CB201" s="569"/>
      <c r="CC201" s="569"/>
      <c r="CD201" s="569"/>
      <c r="CE201" s="569"/>
      <c r="CF201" s="569"/>
      <c r="CG201" s="582"/>
      <c r="CH201" s="582"/>
      <c r="CI201" s="582"/>
      <c r="CJ201" s="582"/>
      <c r="CK201" s="582"/>
      <c r="CL201" s="582"/>
      <c r="CM201" s="582"/>
      <c r="CN201" s="582"/>
      <c r="CO201" s="569"/>
    </row>
    <row r="202" spans="1:93" s="568" customFormat="1" ht="14.25" customHeight="1" x14ac:dyDescent="0.2">
      <c r="A202" s="1408" t="s">
        <v>32</v>
      </c>
      <c r="B202" s="1410"/>
      <c r="C202" s="1436" t="s">
        <v>33</v>
      </c>
      <c r="D202" s="1437"/>
      <c r="E202" s="1438"/>
      <c r="F202" s="1422" t="s">
        <v>133</v>
      </c>
      <c r="G202" s="1424"/>
      <c r="H202" s="1422" t="s">
        <v>134</v>
      </c>
      <c r="I202" s="1424"/>
      <c r="J202" s="1422" t="s">
        <v>135</v>
      </c>
      <c r="K202" s="1424"/>
      <c r="L202" s="1422" t="s">
        <v>136</v>
      </c>
      <c r="M202" s="1424"/>
      <c r="N202" s="1422" t="s">
        <v>137</v>
      </c>
      <c r="O202" s="1424"/>
      <c r="P202" s="1422" t="s">
        <v>138</v>
      </c>
      <c r="Q202" s="1424"/>
      <c r="R202" s="1422" t="s">
        <v>139</v>
      </c>
      <c r="S202" s="1424"/>
      <c r="T202" s="1422" t="s">
        <v>140</v>
      </c>
      <c r="U202" s="1424"/>
      <c r="V202" s="1422" t="s">
        <v>141</v>
      </c>
      <c r="W202" s="1424"/>
      <c r="X202" s="1422" t="s">
        <v>142</v>
      </c>
      <c r="Y202" s="1424"/>
      <c r="Z202" s="1422" t="s">
        <v>143</v>
      </c>
      <c r="AA202" s="1424"/>
      <c r="AB202" s="1422" t="s">
        <v>144</v>
      </c>
      <c r="AC202" s="1424"/>
      <c r="AD202" s="1422" t="s">
        <v>145</v>
      </c>
      <c r="AE202" s="1424"/>
      <c r="AF202" s="1422" t="s">
        <v>146</v>
      </c>
      <c r="AG202" s="1424"/>
      <c r="AH202" s="1422" t="s">
        <v>147</v>
      </c>
      <c r="AI202" s="1424"/>
      <c r="AJ202" s="1422" t="s">
        <v>148</v>
      </c>
      <c r="AK202" s="1424"/>
      <c r="AL202" s="719"/>
      <c r="AM202" s="719"/>
      <c r="AN202" s="719"/>
      <c r="AO202" s="909"/>
      <c r="AP202" s="719"/>
      <c r="AQ202" s="719"/>
      <c r="AR202" s="719"/>
      <c r="AS202" s="719"/>
      <c r="AT202" s="719"/>
      <c r="BY202" s="569"/>
      <c r="BZ202" s="569"/>
      <c r="CA202" s="569"/>
      <c r="CB202" s="569"/>
      <c r="CC202" s="569"/>
      <c r="CD202" s="569"/>
      <c r="CE202" s="569"/>
      <c r="CF202" s="569"/>
      <c r="CG202" s="582"/>
      <c r="CH202" s="582"/>
      <c r="CI202" s="582"/>
      <c r="CJ202" s="582"/>
      <c r="CK202" s="582"/>
      <c r="CL202" s="582"/>
      <c r="CM202" s="582"/>
      <c r="CN202" s="582"/>
      <c r="CO202" s="569"/>
    </row>
    <row r="203" spans="1:93" s="568" customFormat="1" x14ac:dyDescent="0.2">
      <c r="A203" s="1411"/>
      <c r="B203" s="1413"/>
      <c r="C203" s="676" t="s">
        <v>149</v>
      </c>
      <c r="D203" s="676" t="s">
        <v>30</v>
      </c>
      <c r="E203" s="626" t="s">
        <v>48</v>
      </c>
      <c r="F203" s="627" t="s">
        <v>30</v>
      </c>
      <c r="G203" s="627" t="s">
        <v>48</v>
      </c>
      <c r="H203" s="627" t="s">
        <v>30</v>
      </c>
      <c r="I203" s="627" t="s">
        <v>48</v>
      </c>
      <c r="J203" s="627" t="s">
        <v>30</v>
      </c>
      <c r="K203" s="627" t="s">
        <v>48</v>
      </c>
      <c r="L203" s="627" t="s">
        <v>30</v>
      </c>
      <c r="M203" s="627" t="s">
        <v>48</v>
      </c>
      <c r="N203" s="627" t="s">
        <v>30</v>
      </c>
      <c r="O203" s="627" t="s">
        <v>48</v>
      </c>
      <c r="P203" s="627" t="s">
        <v>30</v>
      </c>
      <c r="Q203" s="627" t="s">
        <v>48</v>
      </c>
      <c r="R203" s="627" t="s">
        <v>30</v>
      </c>
      <c r="S203" s="627" t="s">
        <v>48</v>
      </c>
      <c r="T203" s="627" t="s">
        <v>30</v>
      </c>
      <c r="U203" s="627" t="s">
        <v>48</v>
      </c>
      <c r="V203" s="627" t="s">
        <v>30</v>
      </c>
      <c r="W203" s="627" t="s">
        <v>48</v>
      </c>
      <c r="X203" s="627" t="s">
        <v>30</v>
      </c>
      <c r="Y203" s="627" t="s">
        <v>48</v>
      </c>
      <c r="Z203" s="627" t="s">
        <v>30</v>
      </c>
      <c r="AA203" s="627" t="s">
        <v>48</v>
      </c>
      <c r="AB203" s="627" t="s">
        <v>30</v>
      </c>
      <c r="AC203" s="627" t="s">
        <v>48</v>
      </c>
      <c r="AD203" s="627" t="s">
        <v>30</v>
      </c>
      <c r="AE203" s="627" t="s">
        <v>48</v>
      </c>
      <c r="AF203" s="627" t="s">
        <v>30</v>
      </c>
      <c r="AG203" s="627" t="s">
        <v>48</v>
      </c>
      <c r="AH203" s="627" t="s">
        <v>30</v>
      </c>
      <c r="AI203" s="627" t="s">
        <v>48</v>
      </c>
      <c r="AJ203" s="627" t="s">
        <v>30</v>
      </c>
      <c r="AK203" s="627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BY203" s="569"/>
      <c r="BZ203" s="569"/>
      <c r="CA203" s="569"/>
      <c r="CB203" s="569"/>
      <c r="CC203" s="569"/>
      <c r="CD203" s="569"/>
      <c r="CE203" s="569"/>
      <c r="CF203" s="569"/>
      <c r="CG203" s="582"/>
      <c r="CH203" s="582"/>
      <c r="CI203" s="582"/>
      <c r="CJ203" s="582"/>
      <c r="CK203" s="582"/>
      <c r="CL203" s="582"/>
      <c r="CM203" s="582"/>
      <c r="CN203" s="582"/>
      <c r="CO203" s="569"/>
    </row>
    <row r="204" spans="1:93" s="568" customFormat="1" x14ac:dyDescent="0.2">
      <c r="A204" s="1405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BY204" s="569"/>
      <c r="BZ204" s="569"/>
      <c r="CA204" s="569"/>
      <c r="CB204" s="569"/>
      <c r="CC204" s="569"/>
      <c r="CD204" s="569"/>
      <c r="CE204" s="569"/>
      <c r="CF204" s="569"/>
      <c r="CG204" s="582"/>
      <c r="CH204" s="582"/>
      <c r="CI204" s="582"/>
      <c r="CJ204" s="582"/>
      <c r="CK204" s="582"/>
      <c r="CL204" s="582"/>
      <c r="CM204" s="582"/>
      <c r="CN204" s="582"/>
      <c r="CO204" s="569"/>
    </row>
    <row r="205" spans="1:93" s="568" customFormat="1" x14ac:dyDescent="0.2">
      <c r="A205" s="1407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BY205" s="569"/>
      <c r="BZ205" s="569"/>
      <c r="CA205" s="569"/>
      <c r="CB205" s="569"/>
      <c r="CC205" s="569"/>
      <c r="CD205" s="569"/>
      <c r="CE205" s="569"/>
      <c r="CF205" s="569"/>
      <c r="CG205" s="582"/>
      <c r="CH205" s="582"/>
      <c r="CI205" s="582"/>
      <c r="CJ205" s="582"/>
      <c r="CK205" s="582"/>
      <c r="CL205" s="582"/>
      <c r="CM205" s="582"/>
      <c r="CN205" s="582"/>
      <c r="CO205" s="569"/>
    </row>
    <row r="206" spans="1:93" s="568" customFormat="1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BY206" s="569"/>
      <c r="BZ206" s="569"/>
      <c r="CA206" s="569"/>
      <c r="CB206" s="569"/>
      <c r="CC206" s="569"/>
      <c r="CD206" s="569"/>
      <c r="CE206" s="569"/>
      <c r="CF206" s="569"/>
      <c r="CG206" s="582"/>
      <c r="CH206" s="582"/>
      <c r="CI206" s="582"/>
      <c r="CJ206" s="582"/>
      <c r="CK206" s="582"/>
      <c r="CL206" s="582"/>
      <c r="CM206" s="582"/>
      <c r="CN206" s="582"/>
      <c r="CO206" s="569"/>
    </row>
    <row r="207" spans="1:93" s="568" customFormat="1" ht="14.25" customHeight="1" x14ac:dyDescent="0.2">
      <c r="A207" s="1616" t="s">
        <v>150</v>
      </c>
      <c r="B207" s="1625" t="s">
        <v>151</v>
      </c>
      <c r="C207" s="1578" t="s">
        <v>4</v>
      </c>
      <c r="D207" s="1579"/>
      <c r="E207" s="1580"/>
      <c r="F207" s="1622" t="s">
        <v>152</v>
      </c>
      <c r="G207" s="1623"/>
      <c r="H207" s="1623"/>
      <c r="I207" s="1623"/>
      <c r="J207" s="1623"/>
      <c r="K207" s="1623"/>
      <c r="L207" s="1623"/>
      <c r="M207" s="1623"/>
      <c r="N207" s="1623"/>
      <c r="O207" s="1623"/>
      <c r="P207" s="1623"/>
      <c r="Q207" s="1623"/>
      <c r="R207" s="1623"/>
      <c r="S207" s="1623"/>
      <c r="T207" s="1623"/>
      <c r="U207" s="1623"/>
      <c r="V207" s="1623"/>
      <c r="W207" s="1623"/>
      <c r="X207" s="1623"/>
      <c r="Y207" s="1623"/>
      <c r="Z207" s="1623"/>
      <c r="AA207" s="1623"/>
      <c r="AB207" s="1623"/>
      <c r="AC207" s="1623"/>
      <c r="AD207" s="1623"/>
      <c r="AE207" s="1623"/>
      <c r="AF207" s="1623"/>
      <c r="AG207" s="1623"/>
      <c r="AH207" s="1623"/>
      <c r="AI207" s="1623"/>
      <c r="AJ207" s="1623"/>
      <c r="AK207" s="1624"/>
      <c r="AL207" s="1425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BY207" s="569"/>
      <c r="BZ207" s="569"/>
      <c r="CA207" s="569"/>
      <c r="CB207" s="569"/>
      <c r="CC207" s="569"/>
      <c r="CD207" s="569"/>
      <c r="CE207" s="569"/>
      <c r="CF207" s="569"/>
      <c r="CG207" s="582"/>
      <c r="CH207" s="582"/>
      <c r="CI207" s="582"/>
      <c r="CJ207" s="582"/>
      <c r="CK207" s="582"/>
      <c r="CL207" s="582"/>
      <c r="CM207" s="582"/>
      <c r="CN207" s="582"/>
      <c r="CO207" s="569"/>
    </row>
    <row r="208" spans="1:93" s="568" customFormat="1" x14ac:dyDescent="0.2">
      <c r="A208" s="1617"/>
      <c r="B208" s="1627"/>
      <c r="C208" s="1602"/>
      <c r="D208" s="1603"/>
      <c r="E208" s="1440"/>
      <c r="F208" s="1622" t="s">
        <v>100</v>
      </c>
      <c r="G208" s="1624"/>
      <c r="H208" s="1622" t="s">
        <v>101</v>
      </c>
      <c r="I208" s="1624"/>
      <c r="J208" s="1622" t="s">
        <v>57</v>
      </c>
      <c r="K208" s="1624"/>
      <c r="L208" s="1622" t="s">
        <v>8</v>
      </c>
      <c r="M208" s="1624"/>
      <c r="N208" s="1422" t="s">
        <v>9</v>
      </c>
      <c r="O208" s="1424"/>
      <c r="P208" s="1422" t="s">
        <v>10</v>
      </c>
      <c r="Q208" s="1424"/>
      <c r="R208" s="1422" t="s">
        <v>11</v>
      </c>
      <c r="S208" s="1424"/>
      <c r="T208" s="1422" t="s">
        <v>12</v>
      </c>
      <c r="U208" s="1424"/>
      <c r="V208" s="1422" t="s">
        <v>13</v>
      </c>
      <c r="W208" s="1424"/>
      <c r="X208" s="1422" t="s">
        <v>14</v>
      </c>
      <c r="Y208" s="1424"/>
      <c r="Z208" s="1422" t="s">
        <v>153</v>
      </c>
      <c r="AA208" s="1424"/>
      <c r="AB208" s="1422" t="s">
        <v>154</v>
      </c>
      <c r="AC208" s="1424"/>
      <c r="AD208" s="1422" t="s">
        <v>155</v>
      </c>
      <c r="AE208" s="1424"/>
      <c r="AF208" s="1422" t="s">
        <v>156</v>
      </c>
      <c r="AG208" s="1424"/>
      <c r="AH208" s="1422" t="s">
        <v>157</v>
      </c>
      <c r="AI208" s="1424"/>
      <c r="AJ208" s="1414" t="s">
        <v>158</v>
      </c>
      <c r="AK208" s="1415"/>
      <c r="AL208" s="1426"/>
      <c r="AM208" s="579"/>
      <c r="AN208" s="579"/>
      <c r="AO208" s="579"/>
      <c r="AP208" s="579"/>
      <c r="AQ208" s="579"/>
      <c r="AR208" s="579"/>
      <c r="AS208" s="579"/>
      <c r="AT208" s="579"/>
      <c r="BY208" s="569"/>
      <c r="BZ208" s="569"/>
      <c r="CA208" s="569"/>
      <c r="CB208" s="569"/>
      <c r="CC208" s="569"/>
      <c r="CD208" s="569"/>
      <c r="CE208" s="569"/>
      <c r="CF208" s="569"/>
      <c r="CG208" s="582"/>
      <c r="CH208" s="582"/>
      <c r="CI208" s="582"/>
      <c r="CJ208" s="582"/>
      <c r="CK208" s="582"/>
      <c r="CL208" s="582"/>
      <c r="CM208" s="582"/>
      <c r="CN208" s="582"/>
      <c r="CO208" s="569"/>
    </row>
    <row r="209" spans="1:93" s="568" customFormat="1" x14ac:dyDescent="0.2">
      <c r="A209" s="1618"/>
      <c r="B209" s="1626"/>
      <c r="C209" s="912" t="s">
        <v>149</v>
      </c>
      <c r="D209" s="912" t="s">
        <v>30</v>
      </c>
      <c r="E209" s="913" t="s">
        <v>48</v>
      </c>
      <c r="F209" s="914" t="s">
        <v>30</v>
      </c>
      <c r="G209" s="914" t="s">
        <v>48</v>
      </c>
      <c r="H209" s="914" t="s">
        <v>30</v>
      </c>
      <c r="I209" s="914" t="s">
        <v>48</v>
      </c>
      <c r="J209" s="914" t="s">
        <v>30</v>
      </c>
      <c r="K209" s="914" t="s">
        <v>48</v>
      </c>
      <c r="L209" s="914" t="s">
        <v>30</v>
      </c>
      <c r="M209" s="914" t="s">
        <v>48</v>
      </c>
      <c r="N209" s="914" t="s">
        <v>30</v>
      </c>
      <c r="O209" s="914" t="s">
        <v>48</v>
      </c>
      <c r="P209" s="914" t="s">
        <v>30</v>
      </c>
      <c r="Q209" s="914" t="s">
        <v>48</v>
      </c>
      <c r="R209" s="914" t="s">
        <v>30</v>
      </c>
      <c r="S209" s="914" t="s">
        <v>48</v>
      </c>
      <c r="T209" s="914" t="s">
        <v>30</v>
      </c>
      <c r="U209" s="914" t="s">
        <v>48</v>
      </c>
      <c r="V209" s="914" t="s">
        <v>30</v>
      </c>
      <c r="W209" s="914" t="s">
        <v>48</v>
      </c>
      <c r="X209" s="914" t="s">
        <v>30</v>
      </c>
      <c r="Y209" s="914" t="s">
        <v>48</v>
      </c>
      <c r="Z209" s="914" t="s">
        <v>30</v>
      </c>
      <c r="AA209" s="914" t="s">
        <v>48</v>
      </c>
      <c r="AB209" s="914" t="s">
        <v>30</v>
      </c>
      <c r="AC209" s="914" t="s">
        <v>48</v>
      </c>
      <c r="AD209" s="914" t="s">
        <v>30</v>
      </c>
      <c r="AE209" s="914" t="s">
        <v>48</v>
      </c>
      <c r="AF209" s="914" t="s">
        <v>30</v>
      </c>
      <c r="AG209" s="914" t="s">
        <v>48</v>
      </c>
      <c r="AH209" s="914" t="s">
        <v>30</v>
      </c>
      <c r="AI209" s="914" t="s">
        <v>48</v>
      </c>
      <c r="AJ209" s="914" t="s">
        <v>30</v>
      </c>
      <c r="AK209" s="914" t="s">
        <v>48</v>
      </c>
      <c r="AL209" s="1427"/>
      <c r="AM209" s="579"/>
      <c r="AN209" s="579"/>
      <c r="AO209" s="579"/>
      <c r="AP209" s="579"/>
      <c r="AQ209" s="579"/>
      <c r="AR209" s="579"/>
      <c r="AS209" s="579"/>
      <c r="AT209" s="579"/>
      <c r="BY209" s="569"/>
      <c r="BZ209" s="569"/>
      <c r="CA209" s="569"/>
      <c r="CB209" s="569"/>
      <c r="CC209" s="569"/>
      <c r="CD209" s="569"/>
      <c r="CE209" s="569"/>
      <c r="CF209" s="569"/>
      <c r="CG209" s="582"/>
      <c r="CH209" s="582"/>
      <c r="CI209" s="582"/>
      <c r="CJ209" s="582"/>
      <c r="CK209" s="582"/>
      <c r="CL209" s="582"/>
      <c r="CM209" s="582"/>
      <c r="CN209" s="582"/>
      <c r="CO209" s="569"/>
    </row>
    <row r="210" spans="1:93" s="568" customFormat="1" x14ac:dyDescent="0.2">
      <c r="A210" s="1625" t="s">
        <v>160</v>
      </c>
      <c r="B210" s="915" t="s">
        <v>34</v>
      </c>
      <c r="C210" s="916">
        <f>SUM(D210+E210)</f>
        <v>0</v>
      </c>
      <c r="D210" s="916">
        <f t="shared" ref="D210:E213" si="33">SUM(F210+H210+J210+L210+N210+P210+R210+T210+V210+X210+Z210+AB210+AD210+AF210+AH210+AJ210)</f>
        <v>0</v>
      </c>
      <c r="E210" s="765">
        <f t="shared" si="33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BY210" s="569"/>
      <c r="BZ210" s="569"/>
      <c r="CA210" s="569"/>
      <c r="CB210" s="569"/>
      <c r="CC210" s="569"/>
      <c r="CD210" s="569"/>
      <c r="CE210" s="569"/>
      <c r="CF210" s="569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  <c r="CO210" s="569"/>
    </row>
    <row r="211" spans="1:93" s="568" customFormat="1" x14ac:dyDescent="0.2">
      <c r="A211" s="1626"/>
      <c r="B211" s="917" t="s">
        <v>77</v>
      </c>
      <c r="C211" s="918">
        <f>SUM(D211+E211)</f>
        <v>0</v>
      </c>
      <c r="D211" s="918">
        <f t="shared" si="33"/>
        <v>0</v>
      </c>
      <c r="E211" s="835">
        <f t="shared" si="33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BY211" s="569"/>
      <c r="BZ211" s="569"/>
      <c r="CA211" s="569"/>
      <c r="CB211" s="569"/>
      <c r="CC211" s="569"/>
      <c r="CD211" s="569"/>
      <c r="CE211" s="569"/>
      <c r="CF211" s="569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  <c r="CO211" s="569"/>
    </row>
    <row r="212" spans="1:93" s="568" customFormat="1" x14ac:dyDescent="0.2">
      <c r="A212" s="1625" t="s">
        <v>161</v>
      </c>
      <c r="B212" s="919" t="s">
        <v>34</v>
      </c>
      <c r="C212" s="920">
        <f>SUM(D212+E212)</f>
        <v>0</v>
      </c>
      <c r="D212" s="920">
        <f t="shared" si="33"/>
        <v>0</v>
      </c>
      <c r="E212" s="781">
        <f t="shared" si="33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BY212" s="569"/>
      <c r="BZ212" s="569"/>
      <c r="CA212" s="569"/>
      <c r="CB212" s="569"/>
      <c r="CC212" s="569"/>
      <c r="CD212" s="569"/>
      <c r="CE212" s="569"/>
      <c r="CF212" s="569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  <c r="CO212" s="569"/>
    </row>
    <row r="213" spans="1:93" s="568" customFormat="1" x14ac:dyDescent="0.2">
      <c r="A213" s="1626"/>
      <c r="B213" s="917" t="s">
        <v>77</v>
      </c>
      <c r="C213" s="918">
        <f>SUM(D213+E213)</f>
        <v>0</v>
      </c>
      <c r="D213" s="918">
        <f t="shared" si="33"/>
        <v>0</v>
      </c>
      <c r="E213" s="835">
        <f t="shared" si="33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BY213" s="569"/>
      <c r="BZ213" s="569"/>
      <c r="CA213" s="569"/>
      <c r="CB213" s="569"/>
      <c r="CC213" s="569"/>
      <c r="CD213" s="569"/>
      <c r="CE213" s="569"/>
      <c r="CF213" s="569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  <c r="CO213" s="569"/>
    </row>
    <row r="214" spans="1:93" s="568" customFormat="1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BY214" s="569"/>
      <c r="BZ214" s="569"/>
      <c r="CA214" s="569"/>
      <c r="CB214" s="569"/>
      <c r="CC214" s="569"/>
      <c r="CD214" s="569"/>
      <c r="CE214" s="569"/>
      <c r="CF214" s="569"/>
      <c r="CG214" s="582"/>
      <c r="CH214" s="582"/>
      <c r="CI214" s="582"/>
      <c r="CJ214" s="582"/>
      <c r="CK214" s="582"/>
      <c r="CL214" s="582"/>
      <c r="CM214" s="582"/>
      <c r="CN214" s="582"/>
      <c r="CO214" s="569"/>
    </row>
    <row r="215" spans="1:93" s="568" customFormat="1" ht="14.25" customHeight="1" x14ac:dyDescent="0.2">
      <c r="A215" s="1408" t="s">
        <v>162</v>
      </c>
      <c r="B215" s="1410"/>
      <c r="C215" s="1549" t="s">
        <v>163</v>
      </c>
      <c r="D215" s="1612"/>
      <c r="E215" s="1514"/>
      <c r="F215" s="1422" t="s">
        <v>164</v>
      </c>
      <c r="G215" s="1423"/>
      <c r="H215" s="1423"/>
      <c r="I215" s="1423"/>
      <c r="J215" s="1423"/>
      <c r="K215" s="1423"/>
      <c r="L215" s="1423"/>
      <c r="M215" s="1423"/>
      <c r="N215" s="1423"/>
      <c r="O215" s="1423"/>
      <c r="P215" s="1423"/>
      <c r="Q215" s="1423"/>
      <c r="R215" s="1423"/>
      <c r="S215" s="1423"/>
      <c r="T215" s="1423"/>
      <c r="U215" s="1423"/>
      <c r="V215" s="1423"/>
      <c r="W215" s="1423"/>
      <c r="X215" s="1423"/>
      <c r="Y215" s="1423"/>
      <c r="Z215" s="1423"/>
      <c r="AA215" s="1423"/>
      <c r="AB215" s="1423"/>
      <c r="AC215" s="1423"/>
      <c r="AD215" s="1423"/>
      <c r="AE215" s="1423"/>
      <c r="AF215" s="1423"/>
      <c r="AG215" s="1423"/>
      <c r="AH215" s="1423"/>
      <c r="AI215" s="1423"/>
      <c r="AJ215" s="1423"/>
      <c r="AK215" s="1423"/>
      <c r="AL215" s="1423"/>
      <c r="AM215" s="1424"/>
      <c r="AN215" s="1436" t="s">
        <v>77</v>
      </c>
      <c r="AO215" s="1437"/>
      <c r="AP215" s="1438"/>
      <c r="AQ215" s="1429" t="s">
        <v>165</v>
      </c>
      <c r="AR215" s="1425" t="s">
        <v>265</v>
      </c>
      <c r="AS215" s="1425" t="s">
        <v>187</v>
      </c>
      <c r="AT215" s="732"/>
      <c r="AU215" s="598"/>
      <c r="AV215" s="598"/>
      <c r="BY215" s="569"/>
      <c r="BZ215" s="569"/>
      <c r="CA215" s="569"/>
      <c r="CB215" s="569"/>
      <c r="CC215" s="569"/>
      <c r="CD215" s="569"/>
      <c r="CE215" s="569"/>
      <c r="CF215" s="569"/>
      <c r="CG215" s="582"/>
      <c r="CH215" s="582"/>
      <c r="CI215" s="582"/>
      <c r="CJ215" s="582"/>
      <c r="CK215" s="582"/>
      <c r="CL215" s="582"/>
      <c r="CM215" s="582"/>
      <c r="CN215" s="582"/>
      <c r="CO215" s="569"/>
    </row>
    <row r="216" spans="1:93" s="568" customFormat="1" ht="14.25" customHeight="1" x14ac:dyDescent="0.2">
      <c r="A216" s="1419"/>
      <c r="B216" s="1420"/>
      <c r="C216" s="1550"/>
      <c r="D216" s="1613"/>
      <c r="E216" s="1518"/>
      <c r="F216" s="1414" t="s">
        <v>167</v>
      </c>
      <c r="G216" s="1415"/>
      <c r="H216" s="1414" t="s">
        <v>100</v>
      </c>
      <c r="I216" s="1415"/>
      <c r="J216" s="1414" t="s">
        <v>101</v>
      </c>
      <c r="K216" s="1415"/>
      <c r="L216" s="1414" t="s">
        <v>57</v>
      </c>
      <c r="M216" s="1415"/>
      <c r="N216" s="1414" t="s">
        <v>8</v>
      </c>
      <c r="O216" s="1415"/>
      <c r="P216" s="1414" t="s">
        <v>59</v>
      </c>
      <c r="Q216" s="1415"/>
      <c r="R216" s="1414" t="s">
        <v>60</v>
      </c>
      <c r="S216" s="1415"/>
      <c r="T216" s="1414" t="s">
        <v>61</v>
      </c>
      <c r="U216" s="1415"/>
      <c r="V216" s="1414" t="s">
        <v>62</v>
      </c>
      <c r="W216" s="1415"/>
      <c r="X216" s="1414" t="s">
        <v>63</v>
      </c>
      <c r="Y216" s="1415"/>
      <c r="Z216" s="1414" t="s">
        <v>64</v>
      </c>
      <c r="AA216" s="1415"/>
      <c r="AB216" s="1414" t="s">
        <v>65</v>
      </c>
      <c r="AC216" s="1415"/>
      <c r="AD216" s="1414" t="s">
        <v>66</v>
      </c>
      <c r="AE216" s="1415"/>
      <c r="AF216" s="1414" t="s">
        <v>67</v>
      </c>
      <c r="AG216" s="1415"/>
      <c r="AH216" s="1414" t="s">
        <v>68</v>
      </c>
      <c r="AI216" s="1415"/>
      <c r="AJ216" s="1414" t="s">
        <v>69</v>
      </c>
      <c r="AK216" s="1415"/>
      <c r="AL216" s="1414" t="s">
        <v>70</v>
      </c>
      <c r="AM216" s="1415"/>
      <c r="AN216" s="1429" t="s">
        <v>266</v>
      </c>
      <c r="AO216" s="1429" t="s">
        <v>267</v>
      </c>
      <c r="AP216" s="1429" t="s">
        <v>268</v>
      </c>
      <c r="AQ216" s="1439"/>
      <c r="AR216" s="1426"/>
      <c r="AS216" s="1426"/>
      <c r="AT216" s="669"/>
      <c r="AU216" s="598"/>
      <c r="AV216" s="598"/>
      <c r="BY216" s="569"/>
      <c r="BZ216" s="569"/>
      <c r="CA216" s="569"/>
      <c r="CB216" s="569"/>
      <c r="CC216" s="569"/>
      <c r="CD216" s="569"/>
      <c r="CE216" s="569"/>
      <c r="CF216" s="569"/>
      <c r="CG216" s="582"/>
      <c r="CH216" s="582"/>
      <c r="CI216" s="582"/>
      <c r="CJ216" s="582"/>
      <c r="CK216" s="582"/>
      <c r="CL216" s="582"/>
      <c r="CM216" s="582"/>
      <c r="CN216" s="582"/>
      <c r="CO216" s="569"/>
    </row>
    <row r="217" spans="1:93" s="568" customFormat="1" x14ac:dyDescent="0.2">
      <c r="A217" s="1411"/>
      <c r="B217" s="1413"/>
      <c r="C217" s="676" t="s">
        <v>149</v>
      </c>
      <c r="D217" s="676" t="s">
        <v>30</v>
      </c>
      <c r="E217" s="923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430"/>
      <c r="AO217" s="1430"/>
      <c r="AP217" s="1430"/>
      <c r="AQ217" s="1430"/>
      <c r="AR217" s="1427"/>
      <c r="AS217" s="1427"/>
      <c r="AT217" s="926"/>
      <c r="AU217" s="598"/>
      <c r="AV217" s="598"/>
      <c r="BY217" s="569"/>
      <c r="BZ217" s="569"/>
      <c r="CA217" s="569"/>
      <c r="CB217" s="569"/>
      <c r="CC217" s="569"/>
      <c r="CD217" s="569"/>
      <c r="CE217" s="569"/>
      <c r="CF217" s="569"/>
      <c r="CG217" s="582"/>
      <c r="CH217" s="582"/>
      <c r="CI217" s="582"/>
      <c r="CJ217" s="582"/>
      <c r="CK217" s="582"/>
      <c r="CL217" s="582"/>
      <c r="CM217" s="582"/>
      <c r="CN217" s="582"/>
      <c r="CO217" s="569"/>
    </row>
    <row r="218" spans="1:93" s="568" customFormat="1" x14ac:dyDescent="0.2">
      <c r="A218" s="1604" t="s">
        <v>168</v>
      </c>
      <c r="B218" s="1605"/>
      <c r="C218" s="927">
        <f>SUM(D218+E218)</f>
        <v>21</v>
      </c>
      <c r="D218" s="927">
        <f>SUM(F218+H218+J218+L218+N218+P218+R218+T218+V218+X218+Z218+AB218+AD218+AF218+AH218+AJ218+AL218)</f>
        <v>3</v>
      </c>
      <c r="E218" s="928">
        <f>SUM(G218+I218+K218+M218+O218+Q218+S218+U218+W218+Y218+AA218+AC218+AE218+AG218+AI218+AK218+AM218)</f>
        <v>18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0</v>
      </c>
      <c r="J218" s="929">
        <f>SUM(J228:J236)</f>
        <v>0</v>
      </c>
      <c r="K218" s="930">
        <f>SUM(K219:K236)</f>
        <v>1</v>
      </c>
      <c r="L218" s="929">
        <f>SUM(L228:L236)</f>
        <v>2</v>
      </c>
      <c r="M218" s="930">
        <f>SUM(M219:M236)</f>
        <v>1</v>
      </c>
      <c r="N218" s="929">
        <f>SUM(N228:N236)</f>
        <v>1</v>
      </c>
      <c r="O218" s="930">
        <f>SUM(O219:O236)</f>
        <v>1</v>
      </c>
      <c r="P218" s="929">
        <f>SUM(P228:P236)</f>
        <v>0</v>
      </c>
      <c r="Q218" s="930">
        <f>SUM(Q219:Q236)</f>
        <v>4</v>
      </c>
      <c r="R218" s="929">
        <f>SUM(R228:R236)</f>
        <v>0</v>
      </c>
      <c r="S218" s="930">
        <f>SUM(S219:S236)</f>
        <v>2</v>
      </c>
      <c r="T218" s="929">
        <f>SUM(T228:T236)</f>
        <v>0</v>
      </c>
      <c r="U218" s="930">
        <f>SUM(U219:U236)</f>
        <v>2</v>
      </c>
      <c r="V218" s="929">
        <f>SUM(V228:V236)</f>
        <v>0</v>
      </c>
      <c r="W218" s="930">
        <f>SUM(W219:W236)</f>
        <v>2</v>
      </c>
      <c r="X218" s="929">
        <f>SUM(X228:X236)</f>
        <v>0</v>
      </c>
      <c r="Y218" s="930">
        <f>SUM(Y219:Y236)</f>
        <v>1</v>
      </c>
      <c r="Z218" s="929">
        <f>SUM(Z228:Z236)</f>
        <v>0</v>
      </c>
      <c r="AA218" s="930">
        <f>SUM(AA219:AA236)</f>
        <v>2</v>
      </c>
      <c r="AB218" s="929">
        <f t="shared" ref="AB218:AM218" si="34">SUM(AB228:AB236)</f>
        <v>0</v>
      </c>
      <c r="AC218" s="930">
        <f t="shared" si="34"/>
        <v>1</v>
      </c>
      <c r="AD218" s="929">
        <f t="shared" si="34"/>
        <v>0</v>
      </c>
      <c r="AE218" s="930">
        <f t="shared" si="34"/>
        <v>1</v>
      </c>
      <c r="AF218" s="929">
        <f t="shared" si="34"/>
        <v>0</v>
      </c>
      <c r="AG218" s="930">
        <f t="shared" si="34"/>
        <v>0</v>
      </c>
      <c r="AH218" s="929">
        <f t="shared" si="34"/>
        <v>0</v>
      </c>
      <c r="AI218" s="930">
        <f t="shared" si="34"/>
        <v>0</v>
      </c>
      <c r="AJ218" s="929">
        <f t="shared" si="34"/>
        <v>0</v>
      </c>
      <c r="AK218" s="930">
        <f t="shared" si="34"/>
        <v>0</v>
      </c>
      <c r="AL218" s="929">
        <f t="shared" si="34"/>
        <v>0</v>
      </c>
      <c r="AM218" s="930">
        <f t="shared" si="34"/>
        <v>0</v>
      </c>
      <c r="AN218" s="931">
        <f t="shared" ref="AN218:AS218" si="35">SUM(AN219:AN236)</f>
        <v>0</v>
      </c>
      <c r="AO218" s="932">
        <f t="shared" si="35"/>
        <v>0</v>
      </c>
      <c r="AP218" s="932">
        <f t="shared" si="35"/>
        <v>0</v>
      </c>
      <c r="AQ218" s="932">
        <f t="shared" si="35"/>
        <v>0</v>
      </c>
      <c r="AR218" s="927">
        <f t="shared" si="35"/>
        <v>0</v>
      </c>
      <c r="AS218" s="931">
        <f t="shared" si="35"/>
        <v>0</v>
      </c>
      <c r="AT218" s="933"/>
      <c r="AU218" s="598"/>
      <c r="AV218" s="598"/>
      <c r="BY218" s="569"/>
      <c r="BZ218" s="569"/>
      <c r="CA218" s="569"/>
      <c r="CB218" s="569"/>
      <c r="CC218" s="569"/>
      <c r="CD218" s="569"/>
      <c r="CE218" s="569"/>
      <c r="CF218" s="569"/>
      <c r="CG218" s="582"/>
      <c r="CH218" s="582"/>
      <c r="CI218" s="582"/>
      <c r="CJ218" s="582"/>
      <c r="CK218" s="582"/>
      <c r="CL218" s="582"/>
      <c r="CM218" s="582"/>
      <c r="CN218" s="582"/>
      <c r="CO218" s="569"/>
    </row>
    <row r="219" spans="1:93" s="568" customFormat="1" x14ac:dyDescent="0.2">
      <c r="A219" s="1609" t="s">
        <v>249</v>
      </c>
      <c r="B219" s="934" t="s">
        <v>23</v>
      </c>
      <c r="C219" s="935">
        <f t="shared" ref="C219:C227" si="36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BY219" s="569"/>
      <c r="BZ219" s="569"/>
      <c r="CA219" s="569"/>
      <c r="CB219" s="569"/>
      <c r="CC219" s="569"/>
      <c r="CD219" s="569"/>
      <c r="CE219" s="569"/>
      <c r="CF219" s="569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  <c r="CO219" s="569"/>
    </row>
    <row r="220" spans="1:93" s="568" customFormat="1" x14ac:dyDescent="0.2">
      <c r="A220" s="1610"/>
      <c r="B220" s="939" t="s">
        <v>169</v>
      </c>
      <c r="C220" s="651">
        <f t="shared" si="36"/>
        <v>0</v>
      </c>
      <c r="D220" s="936"/>
      <c r="E220" s="937">
        <f t="shared" ref="E220:E227" si="37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BY220" s="569"/>
      <c r="BZ220" s="569"/>
      <c r="CA220" s="569"/>
      <c r="CB220" s="569"/>
      <c r="CC220" s="569"/>
      <c r="CD220" s="569"/>
      <c r="CE220" s="569"/>
      <c r="CF220" s="569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  <c r="CO220" s="569"/>
    </row>
    <row r="221" spans="1:93" s="568" customFormat="1" x14ac:dyDescent="0.2">
      <c r="A221" s="1610"/>
      <c r="B221" s="940" t="s">
        <v>170</v>
      </c>
      <c r="C221" s="648">
        <f t="shared" si="36"/>
        <v>0</v>
      </c>
      <c r="D221" s="936"/>
      <c r="E221" s="941">
        <f t="shared" si="37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BY221" s="569"/>
      <c r="BZ221" s="569"/>
      <c r="CA221" s="569"/>
      <c r="CB221" s="569"/>
      <c r="CC221" s="569"/>
      <c r="CD221" s="569"/>
      <c r="CE221" s="569"/>
      <c r="CF221" s="569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  <c r="CO221" s="569"/>
    </row>
    <row r="222" spans="1:93" s="568" customFormat="1" x14ac:dyDescent="0.2">
      <c r="A222" s="1610"/>
      <c r="B222" s="940" t="s">
        <v>171</v>
      </c>
      <c r="C222" s="648">
        <f t="shared" si="36"/>
        <v>0</v>
      </c>
      <c r="D222" s="936"/>
      <c r="E222" s="941">
        <f t="shared" si="37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BY222" s="569"/>
      <c r="BZ222" s="569"/>
      <c r="CA222" s="569"/>
      <c r="CB222" s="569"/>
      <c r="CC222" s="569"/>
      <c r="CD222" s="569"/>
      <c r="CE222" s="569"/>
      <c r="CF222" s="569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  <c r="CO222" s="569"/>
    </row>
    <row r="223" spans="1:93" s="568" customFormat="1" x14ac:dyDescent="0.2">
      <c r="A223" s="1610"/>
      <c r="B223" s="940" t="s">
        <v>172</v>
      </c>
      <c r="C223" s="648">
        <f t="shared" si="36"/>
        <v>0</v>
      </c>
      <c r="D223" s="936"/>
      <c r="E223" s="941">
        <f t="shared" si="37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BY223" s="569"/>
      <c r="BZ223" s="569"/>
      <c r="CA223" s="569"/>
      <c r="CB223" s="569"/>
      <c r="CC223" s="569"/>
      <c r="CD223" s="569"/>
      <c r="CE223" s="569"/>
      <c r="CF223" s="569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  <c r="CO223" s="569"/>
    </row>
    <row r="224" spans="1:93" s="568" customFormat="1" x14ac:dyDescent="0.2">
      <c r="A224" s="1610"/>
      <c r="B224" s="940" t="s">
        <v>173</v>
      </c>
      <c r="C224" s="648">
        <f t="shared" si="36"/>
        <v>0</v>
      </c>
      <c r="D224" s="936"/>
      <c r="E224" s="941">
        <f t="shared" si="37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BY224" s="569"/>
      <c r="BZ224" s="569"/>
      <c r="CA224" s="569"/>
      <c r="CB224" s="569"/>
      <c r="CC224" s="569"/>
      <c r="CD224" s="569"/>
      <c r="CE224" s="569"/>
      <c r="CF224" s="569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  <c r="CO224" s="569"/>
    </row>
    <row r="225" spans="1:93" s="568" customFormat="1" x14ac:dyDescent="0.2">
      <c r="A225" s="1610"/>
      <c r="B225" s="940" t="s">
        <v>174</v>
      </c>
      <c r="C225" s="648">
        <f t="shared" si="36"/>
        <v>0</v>
      </c>
      <c r="D225" s="936"/>
      <c r="E225" s="941">
        <f t="shared" si="37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BY225" s="569"/>
      <c r="BZ225" s="569"/>
      <c r="CA225" s="569"/>
      <c r="CB225" s="569"/>
      <c r="CC225" s="569"/>
      <c r="CD225" s="569"/>
      <c r="CE225" s="569"/>
      <c r="CF225" s="569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  <c r="CO225" s="569"/>
    </row>
    <row r="226" spans="1:93" s="568" customFormat="1" x14ac:dyDescent="0.2">
      <c r="A226" s="1610"/>
      <c r="B226" s="940" t="s">
        <v>175</v>
      </c>
      <c r="C226" s="648">
        <f t="shared" si="36"/>
        <v>0</v>
      </c>
      <c r="D226" s="936"/>
      <c r="E226" s="941">
        <f t="shared" si="37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BY226" s="569"/>
      <c r="BZ226" s="569"/>
      <c r="CA226" s="569"/>
      <c r="CB226" s="569"/>
      <c r="CC226" s="569"/>
      <c r="CD226" s="569"/>
      <c r="CE226" s="569"/>
      <c r="CF226" s="569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  <c r="CO226" s="569"/>
    </row>
    <row r="227" spans="1:93" s="568" customFormat="1" x14ac:dyDescent="0.2">
      <c r="A227" s="1611"/>
      <c r="B227" s="942" t="s">
        <v>176</v>
      </c>
      <c r="C227" s="643">
        <f t="shared" si="36"/>
        <v>4</v>
      </c>
      <c r="D227" s="943"/>
      <c r="E227" s="944">
        <f t="shared" si="37"/>
        <v>4</v>
      </c>
      <c r="F227" s="945"/>
      <c r="G227" s="810"/>
      <c r="H227" s="945"/>
      <c r="I227" s="810"/>
      <c r="J227" s="945"/>
      <c r="K227" s="810"/>
      <c r="L227" s="945"/>
      <c r="M227" s="810">
        <v>1</v>
      </c>
      <c r="N227" s="945"/>
      <c r="O227" s="810">
        <v>1</v>
      </c>
      <c r="P227" s="945"/>
      <c r="Q227" s="810">
        <v>1</v>
      </c>
      <c r="R227" s="945"/>
      <c r="S227" s="810">
        <v>1</v>
      </c>
      <c r="T227" s="945"/>
      <c r="U227" s="810"/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>
        <v>0</v>
      </c>
      <c r="AR227" s="618">
        <v>0</v>
      </c>
      <c r="AS227" s="618">
        <v>0</v>
      </c>
      <c r="AT227" s="737" t="s">
        <v>194</v>
      </c>
      <c r="AU227" s="598"/>
      <c r="AV227" s="598"/>
      <c r="BY227" s="569"/>
      <c r="BZ227" s="569"/>
      <c r="CA227" s="569"/>
      <c r="CB227" s="569"/>
      <c r="CC227" s="569"/>
      <c r="CD227" s="569"/>
      <c r="CE227" s="569"/>
      <c r="CF227" s="569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  <c r="CO227" s="569"/>
    </row>
    <row r="228" spans="1:93" s="568" customFormat="1" x14ac:dyDescent="0.2">
      <c r="A228" s="1609" t="s">
        <v>269</v>
      </c>
      <c r="B228" s="934" t="s">
        <v>23</v>
      </c>
      <c r="C228" s="935">
        <f t="shared" ref="C228:C236" si="38">SUM(D228+E228)</f>
        <v>0</v>
      </c>
      <c r="D228" s="935">
        <f t="shared" ref="D228:E236" si="39">SUM(F228+H228+J228+L228+N228+P228+R228+T228+V228+X228+Z228+AB228+AD228+AF228+AH228+AJ228+AL228)</f>
        <v>0</v>
      </c>
      <c r="E228" s="937">
        <f t="shared" si="39"/>
        <v>0</v>
      </c>
      <c r="F228" s="946"/>
      <c r="G228" s="947"/>
      <c r="H228" s="948"/>
      <c r="I228" s="947"/>
      <c r="J228" s="948"/>
      <c r="K228" s="802"/>
      <c r="L228" s="946"/>
      <c r="M228" s="947"/>
      <c r="N228" s="948"/>
      <c r="O228" s="949"/>
      <c r="P228" s="950"/>
      <c r="Q228" s="947"/>
      <c r="R228" s="948"/>
      <c r="S228" s="949"/>
      <c r="T228" s="950"/>
      <c r="U228" s="947"/>
      <c r="V228" s="948"/>
      <c r="W228" s="949"/>
      <c r="X228" s="950"/>
      <c r="Y228" s="947"/>
      <c r="Z228" s="948"/>
      <c r="AA228" s="949"/>
      <c r="AB228" s="950"/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/>
      <c r="AR228" s="616"/>
      <c r="AS228" s="616"/>
      <c r="AT228" s="739" t="s">
        <v>194</v>
      </c>
      <c r="AU228" s="598"/>
      <c r="AV228" s="598"/>
      <c r="BY228" s="569"/>
      <c r="BZ228" s="569"/>
      <c r="CA228" s="569"/>
      <c r="CB228" s="569"/>
      <c r="CC228" s="569"/>
      <c r="CD228" s="569"/>
      <c r="CE228" s="569"/>
      <c r="CF228" s="569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  <c r="CO228" s="569"/>
    </row>
    <row r="229" spans="1:93" s="568" customFormat="1" x14ac:dyDescent="0.2">
      <c r="A229" s="1610"/>
      <c r="B229" s="939" t="s">
        <v>169</v>
      </c>
      <c r="C229" s="651">
        <f t="shared" si="38"/>
        <v>0</v>
      </c>
      <c r="D229" s="651">
        <f t="shared" si="39"/>
        <v>0</v>
      </c>
      <c r="E229" s="937">
        <f t="shared" si="39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/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/>
      <c r="AR229" s="616"/>
      <c r="AS229" s="616"/>
      <c r="AT229" s="739" t="s">
        <v>194</v>
      </c>
      <c r="AU229" s="598"/>
      <c r="AV229" s="598"/>
      <c r="BY229" s="569"/>
      <c r="BZ229" s="569"/>
      <c r="CA229" s="569"/>
      <c r="CB229" s="569"/>
      <c r="CC229" s="569"/>
      <c r="CD229" s="569"/>
      <c r="CE229" s="569"/>
      <c r="CF229" s="569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  <c r="CO229" s="569"/>
    </row>
    <row r="230" spans="1:93" s="568" customFormat="1" x14ac:dyDescent="0.2">
      <c r="A230" s="1610"/>
      <c r="B230" s="940" t="s">
        <v>170</v>
      </c>
      <c r="C230" s="648">
        <f t="shared" si="38"/>
        <v>2</v>
      </c>
      <c r="D230" s="648">
        <f t="shared" si="39"/>
        <v>2</v>
      </c>
      <c r="E230" s="941">
        <f t="shared" si="39"/>
        <v>0</v>
      </c>
      <c r="F230" s="600"/>
      <c r="G230" s="602"/>
      <c r="H230" s="600"/>
      <c r="I230" s="602"/>
      <c r="J230" s="600"/>
      <c r="K230" s="602"/>
      <c r="L230" s="600">
        <v>2</v>
      </c>
      <c r="M230" s="602"/>
      <c r="N230" s="600"/>
      <c r="O230" s="952"/>
      <c r="P230" s="600"/>
      <c r="Q230" s="602"/>
      <c r="R230" s="834"/>
      <c r="S230" s="952"/>
      <c r="T230" s="600"/>
      <c r="U230" s="602"/>
      <c r="V230" s="834"/>
      <c r="W230" s="952"/>
      <c r="X230" s="600"/>
      <c r="Y230" s="602"/>
      <c r="Z230" s="834"/>
      <c r="AA230" s="952"/>
      <c r="AB230" s="600"/>
      <c r="AC230" s="602"/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/>
      <c r="AO230" s="617"/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BY230" s="569"/>
      <c r="BZ230" s="569"/>
      <c r="CA230" s="569"/>
      <c r="CB230" s="569"/>
      <c r="CC230" s="569"/>
      <c r="CD230" s="569"/>
      <c r="CE230" s="569"/>
      <c r="CF230" s="569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  <c r="CO230" s="569"/>
    </row>
    <row r="231" spans="1:93" s="568" customFormat="1" x14ac:dyDescent="0.2">
      <c r="A231" s="1610"/>
      <c r="B231" s="940" t="s">
        <v>171</v>
      </c>
      <c r="C231" s="648">
        <f t="shared" si="38"/>
        <v>0</v>
      </c>
      <c r="D231" s="648">
        <f t="shared" si="39"/>
        <v>0</v>
      </c>
      <c r="E231" s="941">
        <f t="shared" si="39"/>
        <v>0</v>
      </c>
      <c r="F231" s="600"/>
      <c r="G231" s="602"/>
      <c r="H231" s="600"/>
      <c r="I231" s="602"/>
      <c r="J231" s="600"/>
      <c r="K231" s="602"/>
      <c r="L231" s="600"/>
      <c r="M231" s="602"/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/>
      <c r="AR231" s="617"/>
      <c r="AS231" s="617"/>
      <c r="AT231" s="739" t="s">
        <v>194</v>
      </c>
      <c r="AU231" s="598"/>
      <c r="AV231" s="598"/>
      <c r="BY231" s="569"/>
      <c r="BZ231" s="569"/>
      <c r="CA231" s="569"/>
      <c r="CB231" s="569"/>
      <c r="CC231" s="569"/>
      <c r="CD231" s="569"/>
      <c r="CE231" s="569"/>
      <c r="CF231" s="569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  <c r="CO231" s="569"/>
    </row>
    <row r="232" spans="1:93" s="568" customFormat="1" x14ac:dyDescent="0.2">
      <c r="A232" s="1610"/>
      <c r="B232" s="940" t="s">
        <v>172</v>
      </c>
      <c r="C232" s="648">
        <f t="shared" si="38"/>
        <v>0</v>
      </c>
      <c r="D232" s="648">
        <f t="shared" si="39"/>
        <v>0</v>
      </c>
      <c r="E232" s="941">
        <f t="shared" si="39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BY232" s="569"/>
      <c r="BZ232" s="569"/>
      <c r="CA232" s="569"/>
      <c r="CB232" s="569"/>
      <c r="CC232" s="569"/>
      <c r="CD232" s="569"/>
      <c r="CE232" s="569"/>
      <c r="CF232" s="569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  <c r="CO232" s="569"/>
    </row>
    <row r="233" spans="1:93" s="568" customFormat="1" x14ac:dyDescent="0.2">
      <c r="A233" s="1610"/>
      <c r="B233" s="940" t="s">
        <v>173</v>
      </c>
      <c r="C233" s="648">
        <f t="shared" si="38"/>
        <v>0</v>
      </c>
      <c r="D233" s="648">
        <f t="shared" si="39"/>
        <v>0</v>
      </c>
      <c r="E233" s="941">
        <f t="shared" si="39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BY233" s="569"/>
      <c r="BZ233" s="569"/>
      <c r="CA233" s="569"/>
      <c r="CB233" s="569"/>
      <c r="CC233" s="569"/>
      <c r="CD233" s="569"/>
      <c r="CE233" s="569"/>
      <c r="CF233" s="569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  <c r="CO233" s="569"/>
    </row>
    <row r="234" spans="1:93" s="568" customFormat="1" x14ac:dyDescent="0.2">
      <c r="A234" s="1610"/>
      <c r="B234" s="940" t="s">
        <v>174</v>
      </c>
      <c r="C234" s="648">
        <f t="shared" si="38"/>
        <v>0</v>
      </c>
      <c r="D234" s="648">
        <f t="shared" si="39"/>
        <v>0</v>
      </c>
      <c r="E234" s="941">
        <f t="shared" si="39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BY234" s="569"/>
      <c r="BZ234" s="569"/>
      <c r="CA234" s="569"/>
      <c r="CB234" s="569"/>
      <c r="CC234" s="569"/>
      <c r="CD234" s="569"/>
      <c r="CE234" s="569"/>
      <c r="CF234" s="569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  <c r="CO234" s="569"/>
    </row>
    <row r="235" spans="1:93" s="568" customFormat="1" x14ac:dyDescent="0.2">
      <c r="A235" s="1610"/>
      <c r="B235" s="940" t="s">
        <v>175</v>
      </c>
      <c r="C235" s="648">
        <f t="shared" si="38"/>
        <v>0</v>
      </c>
      <c r="D235" s="648">
        <f t="shared" si="39"/>
        <v>0</v>
      </c>
      <c r="E235" s="941">
        <f t="shared" si="39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BY235" s="569"/>
      <c r="BZ235" s="569"/>
      <c r="CA235" s="569"/>
      <c r="CB235" s="569"/>
      <c r="CC235" s="569"/>
      <c r="CD235" s="569"/>
      <c r="CE235" s="569"/>
      <c r="CF235" s="569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  <c r="CO235" s="569"/>
    </row>
    <row r="236" spans="1:93" s="568" customFormat="1" x14ac:dyDescent="0.2">
      <c r="A236" s="1611"/>
      <c r="B236" s="942" t="s">
        <v>176</v>
      </c>
      <c r="C236" s="643">
        <f t="shared" si="38"/>
        <v>15</v>
      </c>
      <c r="D236" s="643">
        <f t="shared" si="39"/>
        <v>1</v>
      </c>
      <c r="E236" s="944">
        <f t="shared" si="39"/>
        <v>14</v>
      </c>
      <c r="F236" s="691"/>
      <c r="G236" s="810"/>
      <c r="H236" s="691"/>
      <c r="I236" s="810"/>
      <c r="J236" s="691"/>
      <c r="K236" s="810">
        <v>1</v>
      </c>
      <c r="L236" s="691"/>
      <c r="M236" s="810"/>
      <c r="N236" s="691">
        <v>1</v>
      </c>
      <c r="O236" s="953"/>
      <c r="P236" s="691"/>
      <c r="Q236" s="810">
        <v>3</v>
      </c>
      <c r="R236" s="809"/>
      <c r="S236" s="953">
        <v>1</v>
      </c>
      <c r="T236" s="691"/>
      <c r="U236" s="810">
        <v>2</v>
      </c>
      <c r="V236" s="809"/>
      <c r="W236" s="953">
        <v>2</v>
      </c>
      <c r="X236" s="691"/>
      <c r="Y236" s="810">
        <v>1</v>
      </c>
      <c r="Z236" s="809"/>
      <c r="AA236" s="953">
        <v>2</v>
      </c>
      <c r="AB236" s="691"/>
      <c r="AC236" s="810">
        <v>1</v>
      </c>
      <c r="AD236" s="809"/>
      <c r="AE236" s="953">
        <v>1</v>
      </c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>
        <v>0</v>
      </c>
      <c r="AR236" s="618">
        <v>0</v>
      </c>
      <c r="AS236" s="618">
        <v>0</v>
      </c>
      <c r="AT236" s="737" t="s">
        <v>194</v>
      </c>
      <c r="AU236" s="598"/>
      <c r="AV236" s="598"/>
      <c r="BY236" s="569"/>
      <c r="BZ236" s="569"/>
      <c r="CA236" s="569"/>
      <c r="CB236" s="569"/>
      <c r="CC236" s="569"/>
      <c r="CD236" s="569"/>
      <c r="CE236" s="569"/>
      <c r="CF236" s="569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  <c r="CO236" s="569"/>
    </row>
    <row r="237" spans="1:93" s="568" customFormat="1" ht="24.75" customHeight="1" x14ac:dyDescent="0.4">
      <c r="A237" s="954" t="s">
        <v>270</v>
      </c>
      <c r="B237" s="905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BY237" s="569"/>
      <c r="BZ237" s="569"/>
      <c r="CA237" s="569"/>
      <c r="CB237" s="569"/>
      <c r="CC237" s="569"/>
      <c r="CD237" s="569"/>
      <c r="CE237" s="569"/>
      <c r="CF237" s="569"/>
      <c r="CG237" s="582"/>
      <c r="CH237" s="582"/>
      <c r="CI237" s="582"/>
      <c r="CJ237" s="582"/>
      <c r="CK237" s="582"/>
      <c r="CL237" s="582"/>
      <c r="CM237" s="582"/>
      <c r="CN237" s="582"/>
      <c r="CO237" s="569"/>
    </row>
    <row r="238" spans="1:93" s="568" customFormat="1" ht="14.25" customHeight="1" x14ac:dyDescent="0.2">
      <c r="A238" s="1408" t="s">
        <v>32</v>
      </c>
      <c r="B238" s="1410"/>
      <c r="C238" s="1549" t="s">
        <v>163</v>
      </c>
      <c r="D238" s="1612"/>
      <c r="E238" s="1514"/>
      <c r="F238" s="1422" t="s">
        <v>177</v>
      </c>
      <c r="G238" s="1423"/>
      <c r="H238" s="1423"/>
      <c r="I238" s="1423"/>
      <c r="J238" s="1423"/>
      <c r="K238" s="1423"/>
      <c r="L238" s="1423"/>
      <c r="M238" s="1423"/>
      <c r="N238" s="1423"/>
      <c r="O238" s="1423"/>
      <c r="P238" s="1423"/>
      <c r="Q238" s="1423"/>
      <c r="R238" s="1423"/>
      <c r="S238" s="1423"/>
      <c r="T238" s="1423"/>
      <c r="U238" s="1423"/>
      <c r="V238" s="1423"/>
      <c r="W238" s="1423"/>
      <c r="X238" s="1423"/>
      <c r="Y238" s="1423"/>
      <c r="Z238" s="1423"/>
      <c r="AA238" s="1423"/>
      <c r="AB238" s="1423"/>
      <c r="AC238" s="1423"/>
      <c r="AD238" s="1423"/>
      <c r="AE238" s="1423"/>
      <c r="AF238" s="1423"/>
      <c r="AG238" s="1423"/>
      <c r="AH238" s="1423"/>
      <c r="AI238" s="1423"/>
      <c r="AJ238" s="1423"/>
      <c r="AK238" s="1423"/>
      <c r="AL238" s="1423"/>
      <c r="AM238" s="1423"/>
      <c r="AN238" s="1423"/>
      <c r="AO238" s="1614"/>
      <c r="AP238" s="1431" t="s">
        <v>249</v>
      </c>
      <c r="AQ238" s="1425" t="s">
        <v>165</v>
      </c>
      <c r="AR238" s="1425" t="s">
        <v>265</v>
      </c>
      <c r="AS238" s="1425" t="s">
        <v>187</v>
      </c>
      <c r="AT238" s="838"/>
      <c r="AU238" s="590"/>
      <c r="AV238" s="590"/>
      <c r="BY238" s="569"/>
      <c r="BZ238" s="569"/>
      <c r="CA238" s="569"/>
      <c r="CB238" s="569"/>
      <c r="CC238" s="569"/>
      <c r="CD238" s="569"/>
      <c r="CE238" s="569"/>
      <c r="CF238" s="569"/>
      <c r="CG238" s="582"/>
      <c r="CH238" s="582"/>
      <c r="CI238" s="582"/>
      <c r="CJ238" s="582"/>
      <c r="CK238" s="582"/>
      <c r="CL238" s="582"/>
      <c r="CM238" s="582"/>
      <c r="CN238" s="582"/>
      <c r="CO238" s="569"/>
    </row>
    <row r="239" spans="1:93" s="568" customFormat="1" ht="14.25" customHeight="1" x14ac:dyDescent="0.2">
      <c r="A239" s="1419"/>
      <c r="B239" s="1420"/>
      <c r="C239" s="1550"/>
      <c r="D239" s="1613"/>
      <c r="E239" s="1518"/>
      <c r="F239" s="1414" t="s">
        <v>178</v>
      </c>
      <c r="G239" s="1415"/>
      <c r="H239" s="1414" t="s">
        <v>179</v>
      </c>
      <c r="I239" s="1415"/>
      <c r="J239" s="1414" t="s">
        <v>180</v>
      </c>
      <c r="K239" s="1415"/>
      <c r="L239" s="1414" t="s">
        <v>101</v>
      </c>
      <c r="M239" s="1415"/>
      <c r="N239" s="1414" t="s">
        <v>57</v>
      </c>
      <c r="O239" s="1415"/>
      <c r="P239" s="1414" t="s">
        <v>8</v>
      </c>
      <c r="Q239" s="1415"/>
      <c r="R239" s="1414" t="s">
        <v>59</v>
      </c>
      <c r="S239" s="1415"/>
      <c r="T239" s="1414" t="s">
        <v>60</v>
      </c>
      <c r="U239" s="1415"/>
      <c r="V239" s="1414" t="s">
        <v>61</v>
      </c>
      <c r="W239" s="1415"/>
      <c r="X239" s="1414" t="s">
        <v>62</v>
      </c>
      <c r="Y239" s="1415"/>
      <c r="Z239" s="1414" t="s">
        <v>63</v>
      </c>
      <c r="AA239" s="1415"/>
      <c r="AB239" s="1414" t="s">
        <v>64</v>
      </c>
      <c r="AC239" s="1415"/>
      <c r="AD239" s="1414" t="s">
        <v>65</v>
      </c>
      <c r="AE239" s="1415"/>
      <c r="AF239" s="1414" t="s">
        <v>66</v>
      </c>
      <c r="AG239" s="1415"/>
      <c r="AH239" s="1414" t="s">
        <v>67</v>
      </c>
      <c r="AI239" s="1415"/>
      <c r="AJ239" s="1414" t="s">
        <v>68</v>
      </c>
      <c r="AK239" s="1415"/>
      <c r="AL239" s="1414" t="s">
        <v>69</v>
      </c>
      <c r="AM239" s="1415"/>
      <c r="AN239" s="1414" t="s">
        <v>70</v>
      </c>
      <c r="AO239" s="1637"/>
      <c r="AP239" s="1432"/>
      <c r="AQ239" s="1426"/>
      <c r="AR239" s="1426"/>
      <c r="AS239" s="1426"/>
      <c r="AT239" s="957"/>
      <c r="AU239" s="590"/>
      <c r="AV239" s="590"/>
      <c r="BY239" s="569"/>
      <c r="BZ239" s="569"/>
      <c r="CA239" s="569"/>
      <c r="CB239" s="569"/>
      <c r="CC239" s="569"/>
      <c r="CD239" s="569"/>
      <c r="CE239" s="569"/>
      <c r="CF239" s="569"/>
      <c r="CG239" s="582"/>
      <c r="CH239" s="582"/>
      <c r="CI239" s="582"/>
      <c r="CJ239" s="582"/>
      <c r="CK239" s="582"/>
      <c r="CL239" s="582"/>
      <c r="CM239" s="582"/>
      <c r="CN239" s="582"/>
      <c r="CO239" s="569"/>
    </row>
    <row r="240" spans="1:93" s="568" customFormat="1" ht="14.25" customHeight="1" x14ac:dyDescent="0.2">
      <c r="A240" s="1411"/>
      <c r="B240" s="1413"/>
      <c r="C240" s="676" t="s">
        <v>149</v>
      </c>
      <c r="D240" s="676" t="s">
        <v>30</v>
      </c>
      <c r="E240" s="627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433"/>
      <c r="AQ240" s="1427"/>
      <c r="AR240" s="1427"/>
      <c r="AS240" s="1427"/>
      <c r="AT240" s="957"/>
      <c r="AU240" s="590"/>
      <c r="AV240" s="598"/>
      <c r="BY240" s="569"/>
      <c r="BZ240" s="569"/>
      <c r="CA240" s="569"/>
      <c r="CB240" s="569"/>
      <c r="CC240" s="569"/>
      <c r="CD240" s="569"/>
      <c r="CE240" s="569"/>
      <c r="CF240" s="569"/>
      <c r="CG240" s="582"/>
      <c r="CH240" s="582"/>
      <c r="CI240" s="582"/>
      <c r="CJ240" s="582"/>
      <c r="CK240" s="582"/>
      <c r="CL240" s="582"/>
      <c r="CM240" s="582"/>
      <c r="CN240" s="582"/>
      <c r="CO240" s="569"/>
    </row>
    <row r="241" spans="1:93" s="568" customFormat="1" x14ac:dyDescent="0.2">
      <c r="A241" s="1564" t="s">
        <v>102</v>
      </c>
      <c r="B241" s="1565"/>
      <c r="C241" s="639">
        <f t="shared" ref="C241:C247" si="40">SUM(D241+E241)</f>
        <v>2</v>
      </c>
      <c r="D241" s="639">
        <f t="shared" ref="D241:E243" si="41">SUM(F241+H241+J241+L241+N241+P241+R241+T241+V241+X241+Z241+AB241+AD241+AF241+AH241+AJ241+AL241+AN241)</f>
        <v>0</v>
      </c>
      <c r="E241" s="639">
        <f t="shared" si="41"/>
        <v>2</v>
      </c>
      <c r="F241" s="592"/>
      <c r="G241" s="592"/>
      <c r="H241" s="592"/>
      <c r="I241" s="592"/>
      <c r="J241" s="681"/>
      <c r="K241" s="640"/>
      <c r="L241" s="592"/>
      <c r="M241" s="592"/>
      <c r="N241" s="592"/>
      <c r="O241" s="592"/>
      <c r="P241" s="640"/>
      <c r="Q241" s="960">
        <v>1</v>
      </c>
      <c r="R241" s="592"/>
      <c r="S241" s="592"/>
      <c r="T241" s="592"/>
      <c r="U241" s="592">
        <v>1</v>
      </c>
      <c r="V241" s="592"/>
      <c r="W241" s="592"/>
      <c r="X241" s="592"/>
      <c r="Y241" s="592"/>
      <c r="Z241" s="592"/>
      <c r="AA241" s="592"/>
      <c r="AB241" s="592"/>
      <c r="AC241" s="592"/>
      <c r="AD241" s="592"/>
      <c r="AE241" s="592"/>
      <c r="AF241" s="592"/>
      <c r="AG241" s="592"/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/>
      <c r="AR241" s="640"/>
      <c r="AS241" s="640"/>
      <c r="AT241" s="739" t="s">
        <v>194</v>
      </c>
      <c r="AU241" s="598"/>
      <c r="AV241" s="598"/>
      <c r="BY241" s="569"/>
      <c r="BZ241" s="569"/>
      <c r="CA241" s="569"/>
      <c r="CB241" s="569"/>
      <c r="CC241" s="569"/>
      <c r="CD241" s="569"/>
      <c r="CE241" s="569"/>
      <c r="CF241" s="569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  <c r="CO241" s="569"/>
    </row>
    <row r="242" spans="1:93" s="568" customFormat="1" ht="15" thickBot="1" x14ac:dyDescent="0.25">
      <c r="A242" s="1634" t="s">
        <v>166</v>
      </c>
      <c r="B242" s="1635"/>
      <c r="C242" s="653">
        <f t="shared" si="40"/>
        <v>0</v>
      </c>
      <c r="D242" s="653">
        <f t="shared" si="41"/>
        <v>0</v>
      </c>
      <c r="E242" s="653">
        <f t="shared" si="41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BY242" s="569"/>
      <c r="BZ242" s="569"/>
      <c r="CA242" s="569"/>
      <c r="CB242" s="569"/>
      <c r="CC242" s="569"/>
      <c r="CD242" s="569"/>
      <c r="CE242" s="569"/>
      <c r="CF242" s="569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  <c r="CO242" s="569"/>
    </row>
    <row r="243" spans="1:93" s="568" customFormat="1" ht="15" thickTop="1" x14ac:dyDescent="0.2">
      <c r="A243" s="1417" t="s">
        <v>271</v>
      </c>
      <c r="B243" s="1418"/>
      <c r="C243" s="963">
        <f t="shared" si="40"/>
        <v>0</v>
      </c>
      <c r="D243" s="963">
        <f t="shared" si="41"/>
        <v>0</v>
      </c>
      <c r="E243" s="963">
        <f t="shared" si="41"/>
        <v>0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/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BY243" s="569"/>
      <c r="BZ243" s="569"/>
      <c r="CA243" s="569"/>
      <c r="CB243" s="569"/>
      <c r="CC243" s="569"/>
      <c r="CD243" s="569"/>
      <c r="CE243" s="569"/>
      <c r="CF243" s="569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  <c r="CO243" s="569"/>
    </row>
    <row r="244" spans="1:93" s="568" customFormat="1" ht="23.25" customHeight="1" thickBot="1" x14ac:dyDescent="0.25">
      <c r="A244" s="1606" t="s">
        <v>272</v>
      </c>
      <c r="B244" s="1607"/>
      <c r="C244" s="968">
        <f t="shared" si="40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BY244" s="569"/>
      <c r="BZ244" s="569"/>
      <c r="CA244" s="569"/>
      <c r="CB244" s="569"/>
      <c r="CC244" s="569"/>
      <c r="CD244" s="569"/>
      <c r="CE244" s="569"/>
      <c r="CF244" s="569"/>
      <c r="CG244" s="582"/>
      <c r="CH244" s="582">
        <v>0</v>
      </c>
      <c r="CI244" s="582"/>
      <c r="CJ244" s="582"/>
      <c r="CK244" s="582"/>
      <c r="CL244" s="582"/>
      <c r="CM244" s="582"/>
      <c r="CN244" s="582"/>
      <c r="CO244" s="569"/>
    </row>
    <row r="245" spans="1:93" s="568" customFormat="1" ht="15" thickTop="1" x14ac:dyDescent="0.2">
      <c r="A245" s="1636" t="s">
        <v>273</v>
      </c>
      <c r="B245" s="651" t="s">
        <v>274</v>
      </c>
      <c r="C245" s="651">
        <f t="shared" si="40"/>
        <v>0</v>
      </c>
      <c r="D245" s="651">
        <f t="shared" ref="D245:E247" si="42">SUM(F245+H245+J245+L245+N245+P245+R245+T245+V245+X245+Z245+AB245+AD245+AF245+AH245+AJ245+AL245+AN245)</f>
        <v>0</v>
      </c>
      <c r="E245" s="651">
        <f t="shared" si="42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BY245" s="569"/>
      <c r="BZ245" s="569"/>
      <c r="CA245" s="569"/>
      <c r="CB245" s="569"/>
      <c r="CC245" s="569"/>
      <c r="CD245" s="569"/>
      <c r="CE245" s="569"/>
      <c r="CF245" s="569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  <c r="CO245" s="569"/>
    </row>
    <row r="246" spans="1:93" s="568" customFormat="1" x14ac:dyDescent="0.2">
      <c r="A246" s="1406"/>
      <c r="B246" s="648" t="s">
        <v>275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BY246" s="569"/>
      <c r="BZ246" s="569"/>
      <c r="CA246" s="569"/>
      <c r="CB246" s="569"/>
      <c r="CC246" s="569"/>
      <c r="CD246" s="569"/>
      <c r="CE246" s="569"/>
      <c r="CF246" s="569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  <c r="CO246" s="569"/>
    </row>
    <row r="247" spans="1:93" s="568" customFormat="1" x14ac:dyDescent="0.2">
      <c r="A247" s="1407"/>
      <c r="B247" s="643" t="s">
        <v>276</v>
      </c>
      <c r="C247" s="643">
        <f t="shared" si="40"/>
        <v>0</v>
      </c>
      <c r="D247" s="643">
        <f t="shared" si="42"/>
        <v>0</v>
      </c>
      <c r="E247" s="643">
        <f t="shared" si="42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BY247" s="569"/>
      <c r="BZ247" s="569"/>
      <c r="CA247" s="569"/>
      <c r="CB247" s="569"/>
      <c r="CC247" s="569"/>
      <c r="CD247" s="569"/>
      <c r="CE247" s="569"/>
      <c r="CF247" s="569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  <c r="CO247" s="569"/>
    </row>
    <row r="248" spans="1:93" s="568" customFormat="1" x14ac:dyDescent="0.2">
      <c r="A248" s="954" t="s">
        <v>277</v>
      </c>
      <c r="B248" s="905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BY248" s="569"/>
      <c r="BZ248" s="569"/>
      <c r="CA248" s="569"/>
      <c r="CB248" s="569"/>
      <c r="CC248" s="569"/>
      <c r="CD248" s="569"/>
      <c r="CE248" s="569"/>
      <c r="CF248" s="569"/>
      <c r="CG248" s="582"/>
      <c r="CH248" s="582"/>
      <c r="CI248" s="582"/>
      <c r="CJ248" s="582"/>
      <c r="CK248" s="582"/>
      <c r="CL248" s="582"/>
      <c r="CM248" s="582"/>
      <c r="CN248" s="582"/>
      <c r="CO248" s="569"/>
    </row>
    <row r="249" spans="1:93" s="568" customFormat="1" ht="14.25" customHeight="1" x14ac:dyDescent="0.2">
      <c r="A249" s="1408" t="s">
        <v>32</v>
      </c>
      <c r="B249" s="1410"/>
      <c r="C249" s="1549" t="s">
        <v>163</v>
      </c>
      <c r="D249" s="1612"/>
      <c r="E249" s="1514"/>
      <c r="F249" s="1422" t="s">
        <v>152</v>
      </c>
      <c r="G249" s="1423"/>
      <c r="H249" s="1423"/>
      <c r="I249" s="1423"/>
      <c r="J249" s="1423"/>
      <c r="K249" s="1423"/>
      <c r="L249" s="1423"/>
      <c r="M249" s="1423"/>
      <c r="N249" s="1423"/>
      <c r="O249" s="1423"/>
      <c r="P249" s="1423"/>
      <c r="Q249" s="1423"/>
      <c r="R249" s="1423"/>
      <c r="S249" s="1423"/>
      <c r="T249" s="1423"/>
      <c r="U249" s="1423"/>
      <c r="V249" s="1423"/>
      <c r="W249" s="1423"/>
      <c r="X249" s="1423"/>
      <c r="Y249" s="1423"/>
      <c r="Z249" s="1423"/>
      <c r="AA249" s="1423"/>
      <c r="AB249" s="1423"/>
      <c r="AC249" s="1423"/>
      <c r="AD249" s="1423"/>
      <c r="AE249" s="1423"/>
      <c r="AF249" s="1423"/>
      <c r="AG249" s="1424"/>
      <c r="AH249" s="1425" t="s">
        <v>165</v>
      </c>
      <c r="AI249" s="1425" t="s">
        <v>251</v>
      </c>
      <c r="AJ249" s="1425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BY249" s="569"/>
      <c r="BZ249" s="569"/>
      <c r="CA249" s="569"/>
      <c r="CB249" s="569"/>
      <c r="CC249" s="569"/>
      <c r="CD249" s="569"/>
      <c r="CE249" s="569"/>
      <c r="CF249" s="569"/>
      <c r="CG249" s="582"/>
      <c r="CH249" s="582"/>
      <c r="CI249" s="582"/>
      <c r="CJ249" s="582"/>
      <c r="CK249" s="582"/>
      <c r="CL249" s="582"/>
      <c r="CM249" s="582"/>
      <c r="CN249" s="582"/>
      <c r="CO249" s="569"/>
    </row>
    <row r="250" spans="1:93" s="568" customFormat="1" x14ac:dyDescent="0.2">
      <c r="A250" s="1419"/>
      <c r="B250" s="1420"/>
      <c r="C250" s="1550"/>
      <c r="D250" s="1613"/>
      <c r="E250" s="1518"/>
      <c r="F250" s="1414" t="s">
        <v>57</v>
      </c>
      <c r="G250" s="1415"/>
      <c r="H250" s="1414" t="s">
        <v>8</v>
      </c>
      <c r="I250" s="1415"/>
      <c r="J250" s="1414" t="s">
        <v>59</v>
      </c>
      <c r="K250" s="1415"/>
      <c r="L250" s="1414" t="s">
        <v>60</v>
      </c>
      <c r="M250" s="1415"/>
      <c r="N250" s="1414" t="s">
        <v>61</v>
      </c>
      <c r="O250" s="1415"/>
      <c r="P250" s="1414" t="s">
        <v>62</v>
      </c>
      <c r="Q250" s="1415"/>
      <c r="R250" s="1414" t="s">
        <v>63</v>
      </c>
      <c r="S250" s="1415"/>
      <c r="T250" s="1414" t="s">
        <v>64</v>
      </c>
      <c r="U250" s="1415"/>
      <c r="V250" s="1414" t="s">
        <v>65</v>
      </c>
      <c r="W250" s="1415"/>
      <c r="X250" s="1414" t="s">
        <v>66</v>
      </c>
      <c r="Y250" s="1415"/>
      <c r="Z250" s="1414" t="s">
        <v>67</v>
      </c>
      <c r="AA250" s="1415"/>
      <c r="AB250" s="1414" t="s">
        <v>68</v>
      </c>
      <c r="AC250" s="1415"/>
      <c r="AD250" s="1414" t="s">
        <v>69</v>
      </c>
      <c r="AE250" s="1415"/>
      <c r="AF250" s="1414" t="s">
        <v>70</v>
      </c>
      <c r="AG250" s="1415"/>
      <c r="AH250" s="1426"/>
      <c r="AI250" s="1426"/>
      <c r="AJ250" s="1426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BY250" s="569"/>
      <c r="BZ250" s="569"/>
      <c r="CA250" s="569"/>
      <c r="CB250" s="569"/>
      <c r="CC250" s="569"/>
      <c r="CD250" s="569"/>
      <c r="CE250" s="569"/>
      <c r="CF250" s="569"/>
      <c r="CG250" s="582"/>
      <c r="CH250" s="582"/>
      <c r="CI250" s="582"/>
      <c r="CJ250" s="582"/>
      <c r="CK250" s="582"/>
      <c r="CL250" s="582"/>
      <c r="CM250" s="582"/>
      <c r="CN250" s="582"/>
      <c r="CO250" s="569"/>
    </row>
    <row r="251" spans="1:93" s="568" customFormat="1" x14ac:dyDescent="0.2">
      <c r="A251" s="1411"/>
      <c r="B251" s="1413"/>
      <c r="C251" s="676" t="s">
        <v>149</v>
      </c>
      <c r="D251" s="676" t="s">
        <v>30</v>
      </c>
      <c r="E251" s="627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427"/>
      <c r="AI251" s="1427"/>
      <c r="AJ251" s="1427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BY251" s="569"/>
      <c r="BZ251" s="569"/>
      <c r="CA251" s="569"/>
      <c r="CB251" s="569"/>
      <c r="CC251" s="569"/>
      <c r="CD251" s="569"/>
      <c r="CE251" s="569"/>
      <c r="CF251" s="569"/>
      <c r="CG251" s="582"/>
      <c r="CH251" s="582"/>
      <c r="CI251" s="582"/>
      <c r="CJ251" s="582"/>
      <c r="CK251" s="582"/>
      <c r="CL251" s="582"/>
      <c r="CM251" s="582"/>
      <c r="CN251" s="582"/>
      <c r="CO251" s="569"/>
    </row>
    <row r="252" spans="1:93" s="568" customFormat="1" ht="15" thickBot="1" x14ac:dyDescent="0.25">
      <c r="A252" s="1628" t="s">
        <v>102</v>
      </c>
      <c r="B252" s="1629"/>
      <c r="C252" s="892">
        <f>SUM(D252+E252)</f>
        <v>0</v>
      </c>
      <c r="D252" s="892">
        <f t="shared" ref="D252:E254" si="43">SUM(F252+H252+J252+L252+N252+P252+R252+T252+V252+X252+Z252+AB252+AD252+AF252)</f>
        <v>0</v>
      </c>
      <c r="E252" s="877">
        <f t="shared" si="43"/>
        <v>0</v>
      </c>
      <c r="F252" s="961"/>
      <c r="G252" s="961"/>
      <c r="H252" s="961"/>
      <c r="I252" s="961"/>
      <c r="J252" s="961"/>
      <c r="K252" s="961"/>
      <c r="L252" s="961"/>
      <c r="M252" s="961"/>
      <c r="N252" s="961"/>
      <c r="O252" s="961"/>
      <c r="P252" s="961"/>
      <c r="Q252" s="961"/>
      <c r="R252" s="961"/>
      <c r="S252" s="961"/>
      <c r="T252" s="961"/>
      <c r="U252" s="961"/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>
        <v>0</v>
      </c>
      <c r="AI252" s="867">
        <v>0</v>
      </c>
      <c r="AJ252" s="981">
        <v>0</v>
      </c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BY252" s="569"/>
      <c r="BZ252" s="569"/>
      <c r="CA252" s="569"/>
      <c r="CB252" s="569"/>
      <c r="CC252" s="569"/>
      <c r="CD252" s="569"/>
      <c r="CE252" s="569"/>
      <c r="CF252" s="569"/>
      <c r="CG252" s="582"/>
      <c r="CH252" s="582"/>
      <c r="CI252" s="582"/>
      <c r="CJ252" s="582">
        <v>0</v>
      </c>
      <c r="CK252" s="582"/>
      <c r="CL252" s="582"/>
      <c r="CM252" s="582"/>
      <c r="CN252" s="582"/>
      <c r="CO252" s="569"/>
    </row>
    <row r="253" spans="1:93" s="568" customFormat="1" ht="15.75" thickTop="1" thickBot="1" x14ac:dyDescent="0.25">
      <c r="A253" s="1630" t="s">
        <v>166</v>
      </c>
      <c r="B253" s="1631"/>
      <c r="C253" s="983">
        <f>SUM(D253+E253)</f>
        <v>15</v>
      </c>
      <c r="D253" s="983">
        <f t="shared" si="43"/>
        <v>0</v>
      </c>
      <c r="E253" s="984">
        <f t="shared" si="43"/>
        <v>15</v>
      </c>
      <c r="F253" s="985"/>
      <c r="G253" s="985"/>
      <c r="H253" s="985"/>
      <c r="I253" s="985">
        <v>2</v>
      </c>
      <c r="J253" s="985"/>
      <c r="K253" s="985">
        <v>3</v>
      </c>
      <c r="L253" s="985"/>
      <c r="M253" s="985"/>
      <c r="N253" s="985"/>
      <c r="O253" s="985">
        <v>5</v>
      </c>
      <c r="P253" s="985"/>
      <c r="Q253" s="985"/>
      <c r="R253" s="985"/>
      <c r="S253" s="985">
        <v>5</v>
      </c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>
        <v>0</v>
      </c>
      <c r="AI253" s="986">
        <v>0</v>
      </c>
      <c r="AJ253" s="987">
        <v>0</v>
      </c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BY253" s="569"/>
      <c r="BZ253" s="569"/>
      <c r="CA253" s="569"/>
      <c r="CB253" s="569"/>
      <c r="CC253" s="569"/>
      <c r="CD253" s="569"/>
      <c r="CE253" s="569"/>
      <c r="CF253" s="569"/>
      <c r="CG253" s="582"/>
      <c r="CH253" s="582"/>
      <c r="CI253" s="582"/>
      <c r="CJ253" s="582">
        <v>0</v>
      </c>
      <c r="CK253" s="582"/>
      <c r="CL253" s="582"/>
      <c r="CM253" s="582"/>
      <c r="CN253" s="582"/>
      <c r="CO253" s="569"/>
    </row>
    <row r="254" spans="1:93" s="568" customFormat="1" ht="15" thickTop="1" x14ac:dyDescent="0.2">
      <c r="A254" s="1632" t="s">
        <v>55</v>
      </c>
      <c r="B254" s="1633"/>
      <c r="C254" s="690">
        <f>SUM(D254+E254)</f>
        <v>1</v>
      </c>
      <c r="D254" s="690">
        <f t="shared" si="43"/>
        <v>0</v>
      </c>
      <c r="E254" s="857">
        <f t="shared" si="43"/>
        <v>1</v>
      </c>
      <c r="F254" s="964"/>
      <c r="G254" s="964"/>
      <c r="H254" s="964"/>
      <c r="I254" s="964"/>
      <c r="J254" s="964"/>
      <c r="K254" s="964"/>
      <c r="L254" s="964"/>
      <c r="M254" s="964">
        <v>1</v>
      </c>
      <c r="N254" s="964"/>
      <c r="O254" s="964"/>
      <c r="P254" s="964"/>
      <c r="Q254" s="964"/>
      <c r="R254" s="964"/>
      <c r="S254" s="964"/>
      <c r="T254" s="964"/>
      <c r="U254" s="964"/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>
        <v>0</v>
      </c>
      <c r="AI254" s="656">
        <v>0</v>
      </c>
      <c r="AJ254" s="988">
        <v>0</v>
      </c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BY254" s="569"/>
      <c r="BZ254" s="569"/>
      <c r="CA254" s="569"/>
      <c r="CB254" s="569"/>
      <c r="CC254" s="569"/>
      <c r="CD254" s="569"/>
      <c r="CE254" s="569"/>
      <c r="CF254" s="569"/>
      <c r="CG254" s="582"/>
      <c r="CH254" s="582"/>
      <c r="CI254" s="582"/>
      <c r="CJ254" s="582">
        <v>0</v>
      </c>
      <c r="CK254" s="582"/>
      <c r="CL254" s="582"/>
      <c r="CM254" s="582"/>
      <c r="CN254" s="582"/>
      <c r="CO254" s="569"/>
    </row>
    <row r="255" spans="1:93" s="568" customFormat="1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  <c r="BY255" s="569"/>
      <c r="BZ255" s="569"/>
      <c r="CA255" s="569"/>
      <c r="CB255" s="569"/>
      <c r="CC255" s="569"/>
      <c r="CD255" s="569"/>
      <c r="CE255" s="569"/>
      <c r="CF255" s="569"/>
      <c r="CG255" s="569"/>
      <c r="CH255" s="569"/>
      <c r="CI255" s="569"/>
      <c r="CJ255" s="569"/>
      <c r="CK255" s="569"/>
      <c r="CL255" s="569"/>
      <c r="CM255" s="569"/>
      <c r="CN255" s="569"/>
      <c r="CO255" s="569"/>
    </row>
    <row r="256" spans="1:93" s="568" customFormat="1" ht="14.25" customHeight="1" x14ac:dyDescent="0.2">
      <c r="A256" s="1405" t="s">
        <v>279</v>
      </c>
      <c r="B256" s="1408" t="s">
        <v>280</v>
      </c>
      <c r="C256" s="1409"/>
      <c r="D256" s="1410"/>
      <c r="E256" s="1414" t="s">
        <v>281</v>
      </c>
      <c r="F256" s="1428"/>
      <c r="G256" s="1428"/>
      <c r="H256" s="1428"/>
      <c r="I256" s="1428"/>
      <c r="J256" s="1428"/>
      <c r="K256" s="1428"/>
      <c r="L256" s="1428"/>
      <c r="M256" s="1428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  <c r="BY256" s="569"/>
      <c r="BZ256" s="569"/>
      <c r="CA256" s="569"/>
      <c r="CB256" s="569"/>
      <c r="CC256" s="569"/>
      <c r="CD256" s="569"/>
      <c r="CE256" s="569"/>
      <c r="CF256" s="569"/>
      <c r="CG256" s="569"/>
      <c r="CH256" s="569"/>
      <c r="CI256" s="569"/>
      <c r="CJ256" s="569"/>
      <c r="CK256" s="569"/>
      <c r="CL256" s="569"/>
      <c r="CM256" s="569"/>
      <c r="CN256" s="569"/>
      <c r="CO256" s="569"/>
    </row>
    <row r="257" spans="1:93" s="568" customFormat="1" x14ac:dyDescent="0.2">
      <c r="A257" s="1406"/>
      <c r="B257" s="1411"/>
      <c r="C257" s="1412"/>
      <c r="D257" s="1413"/>
      <c r="E257" s="1414" t="s">
        <v>99</v>
      </c>
      <c r="F257" s="1415"/>
      <c r="G257" s="1414" t="s">
        <v>100</v>
      </c>
      <c r="H257" s="1415"/>
      <c r="I257" s="1414" t="s">
        <v>101</v>
      </c>
      <c r="J257" s="1415"/>
      <c r="K257" s="1414" t="s">
        <v>57</v>
      </c>
      <c r="L257" s="1415"/>
      <c r="M257" s="1414" t="s">
        <v>8</v>
      </c>
      <c r="N257" s="1415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  <c r="BY257" s="569"/>
      <c r="BZ257" s="569"/>
      <c r="CA257" s="569"/>
      <c r="CB257" s="569"/>
      <c r="CC257" s="569"/>
      <c r="CD257" s="569"/>
      <c r="CE257" s="569"/>
      <c r="CF257" s="569"/>
      <c r="CG257" s="569"/>
      <c r="CH257" s="569"/>
      <c r="CI257" s="569"/>
      <c r="CJ257" s="569"/>
      <c r="CK257" s="569"/>
      <c r="CL257" s="569"/>
      <c r="CM257" s="569"/>
      <c r="CN257" s="569"/>
      <c r="CO257" s="569"/>
    </row>
    <row r="258" spans="1:93" s="568" customFormat="1" x14ac:dyDescent="0.2">
      <c r="A258" s="1407"/>
      <c r="B258" s="848" t="s">
        <v>149</v>
      </c>
      <c r="C258" s="627" t="s">
        <v>30</v>
      </c>
      <c r="D258" s="677" t="s">
        <v>48</v>
      </c>
      <c r="E258" s="924" t="s">
        <v>30</v>
      </c>
      <c r="F258" s="679" t="s">
        <v>48</v>
      </c>
      <c r="G258" s="924" t="s">
        <v>30</v>
      </c>
      <c r="H258" s="679" t="s">
        <v>48</v>
      </c>
      <c r="I258" s="924" t="s">
        <v>30</v>
      </c>
      <c r="J258" s="679" t="s">
        <v>48</v>
      </c>
      <c r="K258" s="924" t="s">
        <v>30</v>
      </c>
      <c r="L258" s="679" t="s">
        <v>48</v>
      </c>
      <c r="M258" s="924" t="s">
        <v>30</v>
      </c>
      <c r="N258" s="679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  <c r="BY258" s="569"/>
      <c r="BZ258" s="569"/>
      <c r="CA258" s="569"/>
      <c r="CB258" s="569"/>
      <c r="CC258" s="569"/>
      <c r="CD258" s="569"/>
      <c r="CE258" s="569"/>
      <c r="CF258" s="569"/>
      <c r="CG258" s="569"/>
      <c r="CH258" s="569"/>
      <c r="CI258" s="569"/>
      <c r="CJ258" s="569"/>
      <c r="CK258" s="569"/>
      <c r="CL258" s="569"/>
      <c r="CM258" s="569"/>
      <c r="CN258" s="569"/>
      <c r="CO258" s="569"/>
    </row>
    <row r="259" spans="1:93" s="568" customFormat="1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  <c r="BY259" s="569"/>
      <c r="BZ259" s="569"/>
      <c r="CA259" s="569"/>
      <c r="CB259" s="569"/>
      <c r="CC259" s="569"/>
      <c r="CD259" s="569"/>
      <c r="CE259" s="569"/>
      <c r="CF259" s="569"/>
      <c r="CG259" s="569"/>
      <c r="CH259" s="569"/>
      <c r="CI259" s="569"/>
      <c r="CJ259" s="569"/>
      <c r="CK259" s="569"/>
      <c r="CL259" s="569"/>
      <c r="CM259" s="569"/>
      <c r="CN259" s="569"/>
      <c r="CO259" s="569"/>
    </row>
    <row r="260" spans="1:93" s="568" customFormat="1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  <c r="BY260" s="569"/>
      <c r="BZ260" s="569"/>
      <c r="CA260" s="569"/>
      <c r="CB260" s="569"/>
      <c r="CC260" s="569"/>
      <c r="CD260" s="569"/>
      <c r="CE260" s="569"/>
      <c r="CF260" s="569"/>
      <c r="CG260" s="569"/>
      <c r="CH260" s="569"/>
      <c r="CI260" s="569"/>
      <c r="CJ260" s="569"/>
      <c r="CK260" s="569"/>
      <c r="CL260" s="569"/>
      <c r="CM260" s="569"/>
      <c r="CN260" s="569"/>
      <c r="CO260" s="569"/>
    </row>
    <row r="261" spans="1:93" s="568" customFormat="1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  <c r="BY261" s="569"/>
      <c r="BZ261" s="569"/>
      <c r="CA261" s="569"/>
      <c r="CB261" s="569"/>
      <c r="CC261" s="569"/>
      <c r="CD261" s="569"/>
      <c r="CE261" s="569"/>
      <c r="CF261" s="569"/>
      <c r="CG261" s="569"/>
      <c r="CH261" s="569"/>
      <c r="CI261" s="569"/>
      <c r="CJ261" s="569"/>
      <c r="CK261" s="569"/>
      <c r="CL261" s="569"/>
      <c r="CM261" s="569"/>
      <c r="CN261" s="569"/>
      <c r="CO261" s="569"/>
    </row>
    <row r="262" spans="1:93" s="568" customFormat="1" x14ac:dyDescent="0.2">
      <c r="BY262" s="569"/>
      <c r="BZ262" s="569"/>
      <c r="CA262" s="569"/>
      <c r="CB262" s="569"/>
      <c r="CC262" s="569"/>
      <c r="CD262" s="569"/>
      <c r="CE262" s="569"/>
      <c r="CF262" s="569"/>
      <c r="CG262" s="569"/>
      <c r="CH262" s="569"/>
      <c r="CI262" s="569"/>
      <c r="CJ262" s="569"/>
      <c r="CK262" s="569"/>
      <c r="CL262" s="569"/>
      <c r="CM262" s="569"/>
      <c r="CN262" s="569"/>
      <c r="CO262" s="569"/>
    </row>
    <row r="263" spans="1:93" s="568" customFormat="1" x14ac:dyDescent="0.2">
      <c r="BY263" s="569"/>
      <c r="BZ263" s="569"/>
      <c r="CA263" s="569"/>
      <c r="CB263" s="569"/>
      <c r="CC263" s="569"/>
      <c r="CD263" s="569"/>
      <c r="CE263" s="569"/>
      <c r="CF263" s="569"/>
      <c r="CG263" s="569"/>
      <c r="CH263" s="569"/>
      <c r="CI263" s="569"/>
      <c r="CJ263" s="569"/>
      <c r="CK263" s="569"/>
      <c r="CL263" s="569"/>
      <c r="CM263" s="569"/>
      <c r="CN263" s="569"/>
      <c r="CO263" s="569"/>
    </row>
    <row r="264" spans="1:93" s="568" customFormat="1" x14ac:dyDescent="0.2">
      <c r="BY264" s="569"/>
      <c r="BZ264" s="569"/>
      <c r="CA264" s="569"/>
      <c r="CB264" s="569"/>
      <c r="CC264" s="569"/>
      <c r="CD264" s="569"/>
      <c r="CE264" s="569"/>
      <c r="CF264" s="569"/>
      <c r="CG264" s="569"/>
      <c r="CH264" s="569"/>
      <c r="CI264" s="569"/>
      <c r="CJ264" s="569"/>
      <c r="CK264" s="569"/>
      <c r="CL264" s="569"/>
      <c r="CM264" s="569"/>
      <c r="CN264" s="569"/>
      <c r="CO264" s="569"/>
    </row>
    <row r="265" spans="1:93" s="568" customFormat="1" x14ac:dyDescent="0.2">
      <c r="BY265" s="569"/>
      <c r="BZ265" s="569"/>
      <c r="CA265" s="569"/>
      <c r="CB265" s="569"/>
      <c r="CC265" s="569"/>
      <c r="CD265" s="569"/>
      <c r="CE265" s="569"/>
      <c r="CF265" s="569"/>
      <c r="CG265" s="569"/>
      <c r="CH265" s="569"/>
      <c r="CI265" s="569"/>
      <c r="CJ265" s="569"/>
      <c r="CK265" s="569"/>
      <c r="CL265" s="569"/>
      <c r="CM265" s="569"/>
      <c r="CN265" s="569"/>
      <c r="CO265" s="569"/>
    </row>
    <row r="266" spans="1:93" s="568" customFormat="1" x14ac:dyDescent="0.2">
      <c r="BY266" s="569"/>
      <c r="BZ266" s="569"/>
      <c r="CA266" s="569"/>
      <c r="CB266" s="569"/>
      <c r="CC266" s="569"/>
      <c r="CD266" s="569"/>
      <c r="CE266" s="569"/>
      <c r="CF266" s="569"/>
      <c r="CG266" s="569"/>
      <c r="CH266" s="569"/>
      <c r="CI266" s="569"/>
      <c r="CJ266" s="569"/>
      <c r="CK266" s="569"/>
      <c r="CL266" s="569"/>
      <c r="CM266" s="569"/>
      <c r="CN266" s="569"/>
      <c r="CO266" s="569"/>
    </row>
    <row r="267" spans="1:93" s="568" customFormat="1" x14ac:dyDescent="0.2">
      <c r="BY267" s="569"/>
      <c r="BZ267" s="569"/>
      <c r="CA267" s="569"/>
      <c r="CB267" s="569"/>
      <c r="CC267" s="569"/>
      <c r="CD267" s="569"/>
      <c r="CE267" s="569"/>
      <c r="CF267" s="569"/>
      <c r="CG267" s="569"/>
      <c r="CH267" s="569"/>
      <c r="CI267" s="569"/>
      <c r="CJ267" s="569"/>
      <c r="CK267" s="569"/>
      <c r="CL267" s="569"/>
      <c r="CM267" s="569"/>
      <c r="CN267" s="569"/>
      <c r="CO267" s="569"/>
    </row>
    <row r="268" spans="1:93" s="568" customFormat="1" x14ac:dyDescent="0.2">
      <c r="BY268" s="569"/>
      <c r="BZ268" s="569"/>
      <c r="CA268" s="569"/>
      <c r="CB268" s="569"/>
      <c r="CC268" s="569"/>
      <c r="CD268" s="569"/>
      <c r="CE268" s="569"/>
      <c r="CF268" s="569"/>
      <c r="CG268" s="569"/>
      <c r="CH268" s="569"/>
      <c r="CI268" s="569"/>
      <c r="CJ268" s="569"/>
      <c r="CK268" s="569"/>
      <c r="CL268" s="569"/>
      <c r="CM268" s="569"/>
      <c r="CN268" s="569"/>
      <c r="CO268" s="569"/>
    </row>
    <row r="269" spans="1:93" s="568" customFormat="1" x14ac:dyDescent="0.2">
      <c r="BY269" s="569"/>
      <c r="BZ269" s="569"/>
      <c r="CA269" s="569"/>
      <c r="CB269" s="569"/>
      <c r="CC269" s="569"/>
      <c r="CD269" s="569"/>
      <c r="CE269" s="569"/>
      <c r="CF269" s="569"/>
      <c r="CG269" s="569"/>
      <c r="CH269" s="569"/>
      <c r="CI269" s="569"/>
      <c r="CJ269" s="569"/>
      <c r="CK269" s="569"/>
      <c r="CL269" s="569"/>
      <c r="CM269" s="569"/>
      <c r="CN269" s="569"/>
      <c r="CO269" s="569"/>
    </row>
    <row r="270" spans="1:93" s="568" customFormat="1" x14ac:dyDescent="0.2">
      <c r="BY270" s="569"/>
      <c r="BZ270" s="569"/>
      <c r="CA270" s="569"/>
      <c r="CB270" s="569"/>
      <c r="CC270" s="569"/>
      <c r="CD270" s="569"/>
      <c r="CE270" s="569"/>
      <c r="CF270" s="569"/>
      <c r="CG270" s="569"/>
      <c r="CH270" s="569"/>
      <c r="CI270" s="569"/>
      <c r="CJ270" s="569"/>
      <c r="CK270" s="569"/>
      <c r="CL270" s="569"/>
      <c r="CM270" s="569"/>
      <c r="CN270" s="569"/>
      <c r="CO270" s="569"/>
    </row>
    <row r="271" spans="1:93" s="568" customFormat="1" x14ac:dyDescent="0.2">
      <c r="BY271" s="569"/>
      <c r="BZ271" s="569"/>
      <c r="CA271" s="569"/>
      <c r="CB271" s="569"/>
      <c r="CC271" s="569"/>
      <c r="CD271" s="569"/>
      <c r="CE271" s="569"/>
      <c r="CF271" s="569"/>
      <c r="CG271" s="569"/>
      <c r="CH271" s="569"/>
      <c r="CI271" s="569"/>
      <c r="CJ271" s="569"/>
      <c r="CK271" s="569"/>
      <c r="CL271" s="569"/>
      <c r="CM271" s="569"/>
      <c r="CN271" s="569"/>
      <c r="CO271" s="569"/>
    </row>
    <row r="272" spans="1:93" s="568" customFormat="1" x14ac:dyDescent="0.2">
      <c r="BY272" s="569"/>
      <c r="BZ272" s="569"/>
      <c r="CA272" s="569"/>
      <c r="CB272" s="569"/>
      <c r="CC272" s="569"/>
      <c r="CD272" s="569"/>
      <c r="CE272" s="569"/>
      <c r="CF272" s="569"/>
      <c r="CG272" s="569"/>
      <c r="CH272" s="569"/>
      <c r="CI272" s="569"/>
      <c r="CJ272" s="569"/>
      <c r="CK272" s="569"/>
      <c r="CL272" s="569"/>
      <c r="CM272" s="569"/>
      <c r="CN272" s="569"/>
      <c r="CO272" s="569"/>
    </row>
    <row r="273" spans="1:93" s="568" customFormat="1" x14ac:dyDescent="0.2">
      <c r="BY273" s="569"/>
      <c r="BZ273" s="569"/>
      <c r="CA273" s="569"/>
      <c r="CB273" s="569"/>
      <c r="CC273" s="569"/>
      <c r="CD273" s="569"/>
      <c r="CE273" s="569"/>
      <c r="CF273" s="569"/>
      <c r="CG273" s="569"/>
      <c r="CH273" s="569"/>
      <c r="CI273" s="569"/>
      <c r="CJ273" s="569"/>
      <c r="CK273" s="569"/>
      <c r="CL273" s="569"/>
      <c r="CM273" s="569"/>
      <c r="CN273" s="569"/>
      <c r="CO273" s="569"/>
    </row>
    <row r="274" spans="1:93" s="568" customFormat="1" x14ac:dyDescent="0.2">
      <c r="BY274" s="569"/>
      <c r="BZ274" s="569"/>
      <c r="CA274" s="569"/>
      <c r="CB274" s="569"/>
      <c r="CC274" s="569"/>
      <c r="CD274" s="569"/>
      <c r="CE274" s="569"/>
      <c r="CF274" s="569"/>
      <c r="CG274" s="569"/>
      <c r="CH274" s="569"/>
      <c r="CI274" s="569"/>
      <c r="CJ274" s="569"/>
      <c r="CK274" s="569"/>
      <c r="CL274" s="569"/>
      <c r="CM274" s="569"/>
      <c r="CN274" s="569"/>
      <c r="CO274" s="569"/>
    </row>
    <row r="275" spans="1:93" s="568" customFormat="1" x14ac:dyDescent="0.2">
      <c r="BY275" s="569"/>
      <c r="BZ275" s="569"/>
      <c r="CA275" s="569"/>
      <c r="CB275" s="569"/>
      <c r="CC275" s="569"/>
      <c r="CD275" s="569"/>
      <c r="CE275" s="569"/>
      <c r="CF275" s="569"/>
      <c r="CG275" s="569"/>
      <c r="CH275" s="569"/>
      <c r="CI275" s="569"/>
      <c r="CJ275" s="569"/>
      <c r="CK275" s="569"/>
      <c r="CL275" s="569"/>
      <c r="CM275" s="569"/>
      <c r="CN275" s="569"/>
      <c r="CO275" s="569"/>
    </row>
    <row r="276" spans="1:93" s="568" customFormat="1" x14ac:dyDescent="0.2">
      <c r="BY276" s="569"/>
      <c r="BZ276" s="569"/>
      <c r="CA276" s="569"/>
      <c r="CB276" s="569"/>
      <c r="CC276" s="569"/>
      <c r="CD276" s="569"/>
      <c r="CE276" s="569"/>
      <c r="CF276" s="569"/>
      <c r="CG276" s="569"/>
      <c r="CH276" s="569"/>
      <c r="CI276" s="569"/>
      <c r="CJ276" s="569"/>
      <c r="CK276" s="569"/>
      <c r="CL276" s="569"/>
      <c r="CM276" s="569"/>
      <c r="CN276" s="569"/>
      <c r="CO276" s="569"/>
    </row>
    <row r="277" spans="1:93" s="568" customFormat="1" x14ac:dyDescent="0.2">
      <c r="BY277" s="569"/>
      <c r="BZ277" s="569"/>
      <c r="CA277" s="569"/>
      <c r="CB277" s="569"/>
      <c r="CC277" s="569"/>
      <c r="CD277" s="569"/>
      <c r="CE277" s="569"/>
      <c r="CF277" s="569"/>
      <c r="CG277" s="569"/>
      <c r="CH277" s="569"/>
      <c r="CI277" s="569"/>
      <c r="CJ277" s="569"/>
      <c r="CK277" s="569"/>
      <c r="CL277" s="569"/>
      <c r="CM277" s="569"/>
      <c r="CN277" s="569"/>
      <c r="CO277" s="569"/>
    </row>
    <row r="278" spans="1:93" s="568" customFormat="1" x14ac:dyDescent="0.2">
      <c r="BY278" s="569"/>
      <c r="BZ278" s="569"/>
      <c r="CA278" s="569"/>
      <c r="CB278" s="569"/>
      <c r="CC278" s="569"/>
      <c r="CD278" s="569"/>
      <c r="CE278" s="569"/>
      <c r="CF278" s="569"/>
      <c r="CG278" s="569"/>
      <c r="CH278" s="569"/>
      <c r="CI278" s="569"/>
      <c r="CJ278" s="569"/>
      <c r="CK278" s="569"/>
      <c r="CL278" s="569"/>
      <c r="CM278" s="569"/>
      <c r="CN278" s="569"/>
      <c r="CO278" s="569"/>
    </row>
    <row r="279" spans="1:93" s="568" customFormat="1" x14ac:dyDescent="0.2">
      <c r="BY279" s="569"/>
      <c r="BZ279" s="569"/>
      <c r="CA279" s="569"/>
      <c r="CB279" s="569"/>
      <c r="CC279" s="569"/>
      <c r="CD279" s="569"/>
      <c r="CE279" s="569"/>
      <c r="CF279" s="569"/>
      <c r="CG279" s="569"/>
      <c r="CH279" s="569"/>
      <c r="CI279" s="569"/>
      <c r="CJ279" s="569"/>
      <c r="CK279" s="569"/>
      <c r="CL279" s="569"/>
      <c r="CM279" s="569"/>
      <c r="CN279" s="569"/>
      <c r="CO279" s="569"/>
    </row>
    <row r="280" spans="1:93" s="568" customFormat="1" x14ac:dyDescent="0.2">
      <c r="BY280" s="569"/>
      <c r="BZ280" s="569"/>
      <c r="CA280" s="569"/>
      <c r="CB280" s="569"/>
      <c r="CC280" s="569"/>
      <c r="CD280" s="569"/>
      <c r="CE280" s="569"/>
      <c r="CF280" s="569"/>
      <c r="CG280" s="569"/>
      <c r="CH280" s="569"/>
      <c r="CI280" s="569"/>
      <c r="CJ280" s="569"/>
      <c r="CK280" s="569"/>
      <c r="CL280" s="569"/>
      <c r="CM280" s="569"/>
      <c r="CN280" s="569"/>
      <c r="CO280" s="569"/>
    </row>
    <row r="281" spans="1:93" s="568" customFormat="1" x14ac:dyDescent="0.2">
      <c r="BY281" s="569"/>
      <c r="BZ281" s="569"/>
      <c r="CA281" s="569"/>
      <c r="CB281" s="569"/>
      <c r="CC281" s="569"/>
      <c r="CD281" s="569"/>
      <c r="CE281" s="569"/>
      <c r="CF281" s="569"/>
      <c r="CG281" s="569"/>
      <c r="CH281" s="569"/>
      <c r="CI281" s="569"/>
      <c r="CJ281" s="569"/>
      <c r="CK281" s="569"/>
      <c r="CL281" s="569"/>
      <c r="CM281" s="569"/>
      <c r="CN281" s="569"/>
      <c r="CO281" s="569"/>
    </row>
    <row r="282" spans="1:93" s="568" customFormat="1" x14ac:dyDescent="0.2">
      <c r="BY282" s="569"/>
      <c r="BZ282" s="569"/>
      <c r="CA282" s="569"/>
      <c r="CB282" s="569"/>
      <c r="CC282" s="569"/>
      <c r="CD282" s="569"/>
      <c r="CE282" s="569"/>
      <c r="CF282" s="569"/>
      <c r="CG282" s="569"/>
      <c r="CH282" s="569"/>
      <c r="CI282" s="569"/>
      <c r="CJ282" s="569"/>
      <c r="CK282" s="569"/>
      <c r="CL282" s="569"/>
      <c r="CM282" s="569"/>
      <c r="CN282" s="569"/>
      <c r="CO282" s="569"/>
    </row>
    <row r="283" spans="1:93" s="568" customFormat="1" x14ac:dyDescent="0.2">
      <c r="BY283" s="569"/>
      <c r="BZ283" s="569"/>
      <c r="CA283" s="569"/>
      <c r="CB283" s="569"/>
      <c r="CC283" s="569"/>
      <c r="CD283" s="569"/>
      <c r="CE283" s="569"/>
      <c r="CF283" s="569"/>
      <c r="CG283" s="569"/>
      <c r="CH283" s="569"/>
      <c r="CI283" s="569"/>
      <c r="CJ283" s="569"/>
      <c r="CK283" s="569"/>
      <c r="CL283" s="569"/>
      <c r="CM283" s="569"/>
      <c r="CN283" s="569"/>
      <c r="CO283" s="569"/>
    </row>
    <row r="284" spans="1:93" s="568" customFormat="1" x14ac:dyDescent="0.2">
      <c r="BY284" s="569"/>
      <c r="BZ284" s="569"/>
      <c r="CA284" s="569"/>
      <c r="CB284" s="569"/>
      <c r="CC284" s="569"/>
      <c r="CD284" s="569"/>
      <c r="CE284" s="569"/>
      <c r="CF284" s="569"/>
      <c r="CG284" s="569"/>
      <c r="CH284" s="569"/>
      <c r="CI284" s="569"/>
      <c r="CJ284" s="569"/>
      <c r="CK284" s="569"/>
      <c r="CL284" s="569"/>
      <c r="CM284" s="569"/>
      <c r="CN284" s="569"/>
      <c r="CO284" s="569"/>
    </row>
    <row r="285" spans="1:93" s="568" customFormat="1" x14ac:dyDescent="0.2">
      <c r="BY285" s="569"/>
      <c r="BZ285" s="569"/>
      <c r="CA285" s="569"/>
      <c r="CB285" s="569"/>
      <c r="CC285" s="569"/>
      <c r="CD285" s="569"/>
      <c r="CE285" s="569"/>
      <c r="CF285" s="569"/>
      <c r="CG285" s="569"/>
      <c r="CH285" s="569"/>
      <c r="CI285" s="569"/>
      <c r="CJ285" s="569"/>
      <c r="CK285" s="569"/>
      <c r="CL285" s="569"/>
      <c r="CM285" s="569"/>
      <c r="CN285" s="569"/>
      <c r="CO285" s="569"/>
    </row>
    <row r="286" spans="1:93" s="568" customFormat="1" x14ac:dyDescent="0.2">
      <c r="BY286" s="569"/>
      <c r="BZ286" s="569"/>
      <c r="CA286" s="569"/>
      <c r="CB286" s="569"/>
      <c r="CC286" s="569"/>
      <c r="CD286" s="569"/>
      <c r="CE286" s="569"/>
      <c r="CF286" s="569"/>
      <c r="CG286" s="569"/>
      <c r="CH286" s="569"/>
      <c r="CI286" s="569"/>
      <c r="CJ286" s="569"/>
      <c r="CK286" s="569"/>
      <c r="CL286" s="569"/>
      <c r="CM286" s="569"/>
      <c r="CN286" s="569"/>
      <c r="CO286" s="569"/>
    </row>
    <row r="287" spans="1:93" s="568" customFormat="1" ht="14.25" hidden="1" customHeight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344</v>
      </c>
      <c r="B287" s="1002">
        <f>SUM(CG8:CN254)</f>
        <v>0</v>
      </c>
      <c r="BY287" s="569"/>
      <c r="BZ287" s="569"/>
      <c r="CA287" s="569"/>
      <c r="CB287" s="569"/>
      <c r="CC287" s="569"/>
      <c r="CD287" s="569"/>
      <c r="CE287" s="569"/>
      <c r="CF287" s="569"/>
      <c r="CG287" s="569"/>
      <c r="CH287" s="569"/>
      <c r="CI287" s="569"/>
      <c r="CJ287" s="569"/>
      <c r="CK287" s="569"/>
      <c r="CL287" s="569"/>
      <c r="CM287" s="569"/>
      <c r="CN287" s="569"/>
      <c r="CO287" s="569"/>
    </row>
    <row r="288" spans="1:93" s="568" customFormat="1" x14ac:dyDescent="0.2">
      <c r="BY288" s="569"/>
      <c r="BZ288" s="569"/>
      <c r="CA288" s="569"/>
      <c r="CB288" s="569"/>
      <c r="CC288" s="569"/>
      <c r="CD288" s="569"/>
      <c r="CE288" s="569"/>
      <c r="CF288" s="569"/>
      <c r="CG288" s="569"/>
      <c r="CH288" s="569"/>
      <c r="CI288" s="569"/>
      <c r="CJ288" s="569"/>
      <c r="CK288" s="569"/>
      <c r="CL288" s="569"/>
      <c r="CM288" s="569"/>
      <c r="CN288" s="569"/>
      <c r="CO288" s="569"/>
    </row>
    <row r="289" spans="77:93" s="568" customFormat="1" x14ac:dyDescent="0.2">
      <c r="BY289" s="569"/>
      <c r="BZ289" s="569"/>
      <c r="CA289" s="569"/>
      <c r="CB289" s="569"/>
      <c r="CC289" s="569"/>
      <c r="CD289" s="569"/>
      <c r="CE289" s="569"/>
      <c r="CF289" s="569"/>
      <c r="CG289" s="569"/>
      <c r="CH289" s="569"/>
      <c r="CI289" s="569"/>
      <c r="CJ289" s="569"/>
      <c r="CK289" s="569"/>
      <c r="CL289" s="569"/>
      <c r="CM289" s="569"/>
      <c r="CN289" s="569"/>
      <c r="CO289" s="569"/>
    </row>
    <row r="290" spans="77:93" s="568" customFormat="1" x14ac:dyDescent="0.2">
      <c r="BY290" s="569"/>
      <c r="BZ290" s="569"/>
      <c r="CA290" s="569"/>
      <c r="CB290" s="569"/>
      <c r="CC290" s="569"/>
      <c r="CD290" s="569"/>
      <c r="CE290" s="569"/>
      <c r="CF290" s="569"/>
      <c r="CG290" s="569"/>
      <c r="CH290" s="569"/>
      <c r="CI290" s="569"/>
      <c r="CJ290" s="569"/>
      <c r="CK290" s="569"/>
      <c r="CL290" s="569"/>
      <c r="CM290" s="569"/>
      <c r="CN290" s="569"/>
      <c r="CO290" s="569"/>
    </row>
    <row r="291" spans="77:93" s="568" customFormat="1" x14ac:dyDescent="0.2">
      <c r="BY291" s="569"/>
      <c r="BZ291" s="569"/>
      <c r="CA291" s="569"/>
      <c r="CB291" s="569"/>
      <c r="CC291" s="569"/>
      <c r="CD291" s="569"/>
      <c r="CE291" s="569"/>
      <c r="CF291" s="569"/>
      <c r="CG291" s="569"/>
      <c r="CH291" s="569"/>
      <c r="CI291" s="569"/>
      <c r="CJ291" s="569"/>
      <c r="CK291" s="569"/>
      <c r="CL291" s="569"/>
      <c r="CM291" s="569"/>
      <c r="CN291" s="569"/>
      <c r="CO291" s="569"/>
    </row>
    <row r="292" spans="77:93" s="568" customFormat="1" x14ac:dyDescent="0.2">
      <c r="BY292" s="569"/>
      <c r="BZ292" s="569"/>
      <c r="CA292" s="569"/>
      <c r="CB292" s="569"/>
      <c r="CC292" s="569"/>
      <c r="CD292" s="569"/>
      <c r="CE292" s="569"/>
      <c r="CF292" s="569"/>
      <c r="CG292" s="569"/>
      <c r="CH292" s="569"/>
      <c r="CI292" s="569"/>
      <c r="CJ292" s="569"/>
      <c r="CK292" s="569"/>
      <c r="CL292" s="569"/>
      <c r="CM292" s="569"/>
      <c r="CN292" s="569"/>
      <c r="CO292" s="569"/>
    </row>
    <row r="293" spans="77:93" s="568" customFormat="1" x14ac:dyDescent="0.2">
      <c r="BY293" s="569"/>
      <c r="BZ293" s="569"/>
      <c r="CA293" s="569"/>
      <c r="CB293" s="569"/>
      <c r="CC293" s="569"/>
      <c r="CD293" s="569"/>
      <c r="CE293" s="569"/>
      <c r="CF293" s="569"/>
      <c r="CG293" s="569"/>
      <c r="CH293" s="569"/>
      <c r="CI293" s="569"/>
      <c r="CJ293" s="569"/>
      <c r="CK293" s="569"/>
      <c r="CL293" s="569"/>
      <c r="CM293" s="569"/>
      <c r="CN293" s="569"/>
      <c r="CO293" s="569"/>
    </row>
    <row r="294" spans="77:93" s="568" customFormat="1" x14ac:dyDescent="0.2">
      <c r="BY294" s="569"/>
      <c r="BZ294" s="569"/>
      <c r="CA294" s="569"/>
      <c r="CB294" s="569"/>
      <c r="CC294" s="569"/>
      <c r="CD294" s="569"/>
      <c r="CE294" s="569"/>
      <c r="CF294" s="569"/>
      <c r="CG294" s="569"/>
      <c r="CH294" s="569"/>
      <c r="CI294" s="569"/>
      <c r="CJ294" s="569"/>
      <c r="CK294" s="569"/>
      <c r="CL294" s="569"/>
      <c r="CM294" s="569"/>
      <c r="CN294" s="569"/>
      <c r="CO294" s="569"/>
    </row>
    <row r="295" spans="77:93" s="568" customFormat="1" x14ac:dyDescent="0.2">
      <c r="BY295" s="569"/>
      <c r="BZ295" s="569"/>
      <c r="CA295" s="569"/>
      <c r="CB295" s="569"/>
      <c r="CC295" s="569"/>
      <c r="CD295" s="569"/>
      <c r="CE295" s="569"/>
      <c r="CF295" s="569"/>
      <c r="CG295" s="569"/>
      <c r="CH295" s="569"/>
      <c r="CI295" s="569"/>
      <c r="CJ295" s="569"/>
      <c r="CK295" s="569"/>
      <c r="CL295" s="569"/>
      <c r="CM295" s="569"/>
      <c r="CN295" s="569"/>
      <c r="CO295" s="569"/>
    </row>
    <row r="296" spans="77:93" s="568" customFormat="1" x14ac:dyDescent="0.2">
      <c r="BY296" s="569"/>
      <c r="BZ296" s="569"/>
      <c r="CA296" s="569"/>
      <c r="CB296" s="569"/>
      <c r="CC296" s="569"/>
      <c r="CD296" s="569"/>
      <c r="CE296" s="569"/>
      <c r="CF296" s="569"/>
      <c r="CG296" s="569"/>
      <c r="CH296" s="569"/>
      <c r="CI296" s="569"/>
      <c r="CJ296" s="569"/>
      <c r="CK296" s="569"/>
      <c r="CL296" s="569"/>
      <c r="CM296" s="569"/>
      <c r="CN296" s="569"/>
      <c r="CO296" s="569"/>
    </row>
    <row r="297" spans="77:93" s="568" customFormat="1" x14ac:dyDescent="0.2">
      <c r="BY297" s="569"/>
      <c r="BZ297" s="569"/>
      <c r="CA297" s="569"/>
      <c r="CB297" s="569"/>
      <c r="CC297" s="569"/>
      <c r="CD297" s="569"/>
      <c r="CE297" s="569"/>
      <c r="CF297" s="569"/>
      <c r="CG297" s="569"/>
      <c r="CH297" s="569"/>
      <c r="CI297" s="569"/>
      <c r="CJ297" s="569"/>
      <c r="CK297" s="569"/>
      <c r="CL297" s="569"/>
      <c r="CM297" s="569"/>
      <c r="CN297" s="569"/>
      <c r="CO297" s="569"/>
    </row>
    <row r="298" spans="77:93" s="568" customFormat="1" x14ac:dyDescent="0.2">
      <c r="BY298" s="569"/>
      <c r="BZ298" s="569"/>
      <c r="CA298" s="569"/>
      <c r="CB298" s="569"/>
      <c r="CC298" s="569"/>
      <c r="CD298" s="569"/>
      <c r="CE298" s="569"/>
      <c r="CF298" s="569"/>
      <c r="CG298" s="569"/>
      <c r="CH298" s="569"/>
      <c r="CI298" s="569"/>
      <c r="CJ298" s="569"/>
      <c r="CK298" s="569"/>
      <c r="CL298" s="569"/>
      <c r="CM298" s="569"/>
      <c r="CN298" s="569"/>
      <c r="CO298" s="569"/>
    </row>
    <row r="299" spans="77:93" s="568" customFormat="1" x14ac:dyDescent="0.2">
      <c r="BY299" s="569"/>
      <c r="BZ299" s="569"/>
      <c r="CA299" s="569"/>
      <c r="CB299" s="569"/>
      <c r="CC299" s="569"/>
      <c r="CD299" s="569"/>
      <c r="CE299" s="569"/>
      <c r="CF299" s="569"/>
      <c r="CG299" s="569"/>
      <c r="CH299" s="569"/>
      <c r="CI299" s="569"/>
      <c r="CJ299" s="569"/>
      <c r="CK299" s="569"/>
      <c r="CL299" s="569"/>
      <c r="CM299" s="569"/>
      <c r="CN299" s="569"/>
      <c r="CO299" s="569"/>
    </row>
    <row r="300" spans="77:93" s="568" customFormat="1" x14ac:dyDescent="0.2">
      <c r="BY300" s="569"/>
      <c r="BZ300" s="569"/>
      <c r="CA300" s="569"/>
      <c r="CB300" s="569"/>
      <c r="CC300" s="569"/>
      <c r="CD300" s="569"/>
      <c r="CE300" s="569"/>
      <c r="CF300" s="569"/>
      <c r="CG300" s="569"/>
      <c r="CH300" s="569"/>
      <c r="CI300" s="569"/>
      <c r="CJ300" s="569"/>
      <c r="CK300" s="569"/>
      <c r="CL300" s="569"/>
      <c r="CM300" s="569"/>
      <c r="CN300" s="569"/>
      <c r="CO300" s="569"/>
    </row>
    <row r="301" spans="77:93" s="568" customFormat="1" x14ac:dyDescent="0.2">
      <c r="BY301" s="569"/>
      <c r="BZ301" s="569"/>
      <c r="CA301" s="569"/>
      <c r="CB301" s="569"/>
      <c r="CC301" s="569"/>
      <c r="CD301" s="569"/>
      <c r="CE301" s="569"/>
      <c r="CF301" s="569"/>
      <c r="CG301" s="569"/>
      <c r="CH301" s="569"/>
      <c r="CI301" s="569"/>
      <c r="CJ301" s="569"/>
      <c r="CK301" s="569"/>
      <c r="CL301" s="569"/>
      <c r="CM301" s="569"/>
      <c r="CN301" s="569"/>
      <c r="CO301" s="569"/>
    </row>
    <row r="302" spans="77:93" s="568" customFormat="1" x14ac:dyDescent="0.2">
      <c r="BY302" s="569"/>
      <c r="BZ302" s="569"/>
      <c r="CA302" s="569"/>
      <c r="CB302" s="569"/>
      <c r="CC302" s="569"/>
      <c r="CD302" s="569"/>
      <c r="CE302" s="569"/>
      <c r="CF302" s="569"/>
      <c r="CG302" s="569"/>
      <c r="CH302" s="569"/>
      <c r="CI302" s="569"/>
      <c r="CJ302" s="569"/>
      <c r="CK302" s="569"/>
      <c r="CL302" s="569"/>
      <c r="CM302" s="569"/>
      <c r="CN302" s="569"/>
      <c r="CO302" s="569"/>
    </row>
    <row r="303" spans="77:93" s="568" customFormat="1" x14ac:dyDescent="0.2">
      <c r="BY303" s="569"/>
      <c r="BZ303" s="569"/>
      <c r="CA303" s="569"/>
      <c r="CB303" s="569"/>
      <c r="CC303" s="569"/>
      <c r="CD303" s="569"/>
      <c r="CE303" s="569"/>
      <c r="CF303" s="569"/>
      <c r="CG303" s="569"/>
      <c r="CH303" s="569"/>
      <c r="CI303" s="569"/>
      <c r="CJ303" s="569"/>
      <c r="CK303" s="569"/>
      <c r="CL303" s="569"/>
      <c r="CM303" s="569"/>
      <c r="CN303" s="569"/>
      <c r="CO303" s="569"/>
    </row>
    <row r="304" spans="77:93" s="568" customFormat="1" x14ac:dyDescent="0.2">
      <c r="BY304" s="569"/>
      <c r="BZ304" s="569"/>
      <c r="CA304" s="569"/>
      <c r="CB304" s="569"/>
      <c r="CC304" s="569"/>
      <c r="CD304" s="569"/>
      <c r="CE304" s="569"/>
      <c r="CF304" s="569"/>
      <c r="CG304" s="569"/>
      <c r="CH304" s="569"/>
      <c r="CI304" s="569"/>
      <c r="CJ304" s="569"/>
      <c r="CK304" s="569"/>
      <c r="CL304" s="569"/>
      <c r="CM304" s="569"/>
      <c r="CN304" s="569"/>
      <c r="CO304" s="569"/>
    </row>
    <row r="305" spans="77:93" s="568" customFormat="1" x14ac:dyDescent="0.2">
      <c r="BY305" s="569"/>
      <c r="BZ305" s="569"/>
      <c r="CA305" s="569"/>
      <c r="CB305" s="569"/>
      <c r="CC305" s="569"/>
      <c r="CD305" s="569"/>
      <c r="CE305" s="569"/>
      <c r="CF305" s="569"/>
      <c r="CG305" s="569"/>
      <c r="CH305" s="569"/>
      <c r="CI305" s="569"/>
      <c r="CJ305" s="569"/>
      <c r="CK305" s="569"/>
      <c r="CL305" s="569"/>
      <c r="CM305" s="569"/>
      <c r="CN305" s="569"/>
      <c r="CO305" s="569"/>
    </row>
    <row r="306" spans="77:93" s="568" customFormat="1" x14ac:dyDescent="0.2">
      <c r="BY306" s="569"/>
      <c r="BZ306" s="569"/>
      <c r="CA306" s="569"/>
      <c r="CB306" s="569"/>
      <c r="CC306" s="569"/>
      <c r="CD306" s="569"/>
      <c r="CE306" s="569"/>
      <c r="CF306" s="569"/>
      <c r="CG306" s="569"/>
      <c r="CH306" s="569"/>
      <c r="CI306" s="569"/>
      <c r="CJ306" s="569"/>
      <c r="CK306" s="569"/>
      <c r="CL306" s="569"/>
      <c r="CM306" s="569"/>
      <c r="CN306" s="569"/>
      <c r="CO306" s="569"/>
    </row>
    <row r="307" spans="77:93" s="568" customFormat="1" x14ac:dyDescent="0.2">
      <c r="BY307" s="569"/>
      <c r="BZ307" s="569"/>
      <c r="CA307" s="569"/>
      <c r="CB307" s="569"/>
      <c r="CC307" s="569"/>
      <c r="CD307" s="569"/>
      <c r="CE307" s="569"/>
      <c r="CF307" s="569"/>
      <c r="CG307" s="569"/>
      <c r="CH307" s="569"/>
      <c r="CI307" s="569"/>
      <c r="CJ307" s="569"/>
      <c r="CK307" s="569"/>
      <c r="CL307" s="569"/>
      <c r="CM307" s="569"/>
      <c r="CN307" s="569"/>
      <c r="CO307" s="569"/>
    </row>
    <row r="308" spans="77:93" s="568" customFormat="1" x14ac:dyDescent="0.2">
      <c r="BY308" s="569"/>
      <c r="BZ308" s="569"/>
      <c r="CA308" s="569"/>
      <c r="CB308" s="569"/>
      <c r="CC308" s="569"/>
      <c r="CD308" s="569"/>
      <c r="CE308" s="569"/>
      <c r="CF308" s="569"/>
      <c r="CG308" s="569"/>
      <c r="CH308" s="569"/>
      <c r="CI308" s="569"/>
      <c r="CJ308" s="569"/>
      <c r="CK308" s="569"/>
      <c r="CL308" s="569"/>
      <c r="CM308" s="569"/>
      <c r="CN308" s="569"/>
      <c r="CO308" s="569"/>
    </row>
    <row r="309" spans="77:93" s="568" customFormat="1" x14ac:dyDescent="0.2">
      <c r="BY309" s="569"/>
      <c r="BZ309" s="569"/>
      <c r="CA309" s="569"/>
      <c r="CB309" s="569"/>
      <c r="CC309" s="569"/>
      <c r="CD309" s="569"/>
      <c r="CE309" s="569"/>
      <c r="CF309" s="569"/>
      <c r="CG309" s="569"/>
      <c r="CH309" s="569"/>
      <c r="CI309" s="569"/>
      <c r="CJ309" s="569"/>
      <c r="CK309" s="569"/>
      <c r="CL309" s="569"/>
      <c r="CM309" s="569"/>
      <c r="CN309" s="569"/>
      <c r="CO309" s="569"/>
    </row>
    <row r="310" spans="77:93" s="568" customFormat="1" x14ac:dyDescent="0.2">
      <c r="BY310" s="569"/>
      <c r="BZ310" s="569"/>
      <c r="CA310" s="569"/>
      <c r="CB310" s="569"/>
      <c r="CC310" s="569"/>
      <c r="CD310" s="569"/>
      <c r="CE310" s="569"/>
      <c r="CF310" s="569"/>
      <c r="CG310" s="569"/>
      <c r="CH310" s="569"/>
      <c r="CI310" s="569"/>
      <c r="CJ310" s="569"/>
      <c r="CK310" s="569"/>
      <c r="CL310" s="569"/>
      <c r="CM310" s="569"/>
      <c r="CN310" s="569"/>
      <c r="CO310" s="569"/>
    </row>
    <row r="321" spans="77:93" s="568" customFormat="1" x14ac:dyDescent="0.2">
      <c r="BY321" s="569"/>
      <c r="BZ321" s="569"/>
      <c r="CA321" s="569"/>
      <c r="CB321" s="569"/>
      <c r="CC321" s="569"/>
      <c r="CD321" s="569"/>
      <c r="CE321" s="569"/>
      <c r="CF321" s="569"/>
      <c r="CG321" s="569"/>
      <c r="CH321" s="569"/>
      <c r="CI321" s="569"/>
      <c r="CJ321" s="569"/>
      <c r="CK321" s="569"/>
      <c r="CL321" s="569"/>
      <c r="CM321" s="569"/>
      <c r="CN321" s="569"/>
      <c r="CO321" s="569"/>
    </row>
    <row r="322" spans="77:93" s="568" customFormat="1" x14ac:dyDescent="0.2">
      <c r="BY322" s="569"/>
      <c r="BZ322" s="569"/>
      <c r="CA322" s="569"/>
      <c r="CB322" s="569"/>
      <c r="CC322" s="569"/>
      <c r="CD322" s="569"/>
      <c r="CE322" s="569"/>
      <c r="CF322" s="569"/>
      <c r="CG322" s="569"/>
      <c r="CH322" s="569"/>
      <c r="CI322" s="569"/>
      <c r="CJ322" s="569"/>
      <c r="CK322" s="569"/>
      <c r="CL322" s="569"/>
      <c r="CM322" s="569"/>
      <c r="CN322" s="569"/>
      <c r="CO322" s="569"/>
    </row>
    <row r="326" spans="77:93" s="568" customFormat="1" x14ac:dyDescent="0.2">
      <c r="BY326" s="569"/>
      <c r="BZ326" s="569"/>
      <c r="CA326" s="569"/>
      <c r="CB326" s="569"/>
      <c r="CC326" s="569"/>
      <c r="CD326" s="569"/>
      <c r="CE326" s="569"/>
      <c r="CF326" s="569"/>
      <c r="CG326" s="569"/>
      <c r="CH326" s="569"/>
      <c r="CI326" s="569"/>
      <c r="CJ326" s="569"/>
      <c r="CK326" s="569"/>
      <c r="CL326" s="569"/>
      <c r="CM326" s="569"/>
      <c r="CN326" s="569"/>
      <c r="CO326" s="569"/>
    </row>
    <row r="327" spans="77:93" s="568" customFormat="1" x14ac:dyDescent="0.2">
      <c r="BY327" s="569"/>
      <c r="BZ327" s="569"/>
      <c r="CA327" s="569"/>
      <c r="CB327" s="569"/>
      <c r="CC327" s="569"/>
      <c r="CD327" s="569"/>
      <c r="CE327" s="569"/>
      <c r="CF327" s="569"/>
      <c r="CG327" s="569"/>
      <c r="CH327" s="569"/>
      <c r="CI327" s="569"/>
      <c r="CJ327" s="569"/>
      <c r="CK327" s="569"/>
      <c r="CL327" s="569"/>
      <c r="CM327" s="569"/>
      <c r="CN327" s="569"/>
      <c r="CO327" s="569"/>
    </row>
    <row r="328" spans="77:93" s="568" customFormat="1" x14ac:dyDescent="0.2">
      <c r="BY328" s="569"/>
      <c r="BZ328" s="569"/>
      <c r="CA328" s="569"/>
      <c r="CB328" s="569"/>
      <c r="CC328" s="569"/>
      <c r="CD328" s="569"/>
      <c r="CE328" s="569"/>
      <c r="CF328" s="569"/>
      <c r="CG328" s="569"/>
      <c r="CH328" s="569"/>
      <c r="CI328" s="569"/>
      <c r="CJ328" s="569"/>
      <c r="CK328" s="569"/>
      <c r="CL328" s="569"/>
      <c r="CM328" s="569"/>
      <c r="CN328" s="569"/>
      <c r="CO328" s="569"/>
    </row>
    <row r="329" spans="77:93" s="568" customFormat="1" x14ac:dyDescent="0.2">
      <c r="BY329" s="569"/>
      <c r="BZ329" s="569"/>
      <c r="CA329" s="569"/>
      <c r="CB329" s="569"/>
      <c r="CC329" s="569"/>
      <c r="CD329" s="569"/>
      <c r="CE329" s="569"/>
      <c r="CF329" s="569"/>
      <c r="CG329" s="569"/>
      <c r="CH329" s="569"/>
      <c r="CI329" s="569"/>
      <c r="CJ329" s="569"/>
      <c r="CK329" s="569"/>
      <c r="CL329" s="569"/>
      <c r="CM329" s="569"/>
      <c r="CN329" s="569"/>
      <c r="CO329" s="569"/>
    </row>
    <row r="331" spans="77:93" s="568" customFormat="1" x14ac:dyDescent="0.2">
      <c r="BY331" s="569"/>
      <c r="BZ331" s="569"/>
      <c r="CA331" s="569"/>
      <c r="CB331" s="569"/>
      <c r="CC331" s="569"/>
      <c r="CD331" s="569"/>
      <c r="CE331" s="569"/>
      <c r="CF331" s="569"/>
      <c r="CG331" s="569"/>
      <c r="CH331" s="569"/>
      <c r="CI331" s="569"/>
      <c r="CJ331" s="569"/>
      <c r="CK331" s="569"/>
      <c r="CL331" s="569"/>
      <c r="CM331" s="569"/>
      <c r="CN331" s="569"/>
      <c r="CO331" s="569"/>
    </row>
  </sheetData>
  <mergeCells count="421">
    <mergeCell ref="AH86:AJ86"/>
    <mergeCell ref="AH87:AH88"/>
    <mergeCell ref="AI87:AI88"/>
    <mergeCell ref="AJ87:AJ88"/>
    <mergeCell ref="A123:A126"/>
    <mergeCell ref="A161:C161"/>
    <mergeCell ref="A162:C162"/>
    <mergeCell ref="AD202:AE202"/>
    <mergeCell ref="AF202:AG202"/>
    <mergeCell ref="AH202:AI202"/>
    <mergeCell ref="AJ202:AK202"/>
    <mergeCell ref="A105:B105"/>
    <mergeCell ref="A100:B100"/>
    <mergeCell ref="A97:A99"/>
    <mergeCell ref="A101:A104"/>
    <mergeCell ref="A106:B106"/>
    <mergeCell ref="A89:B89"/>
    <mergeCell ref="X87:Y87"/>
    <mergeCell ref="Z87:AA87"/>
    <mergeCell ref="AB87:AC87"/>
    <mergeCell ref="B144:C144"/>
    <mergeCell ref="B145:C145"/>
    <mergeCell ref="A134:C135"/>
    <mergeCell ref="B138:C138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55:B55"/>
    <mergeCell ref="A56:B56"/>
    <mergeCell ref="A49:B49"/>
    <mergeCell ref="A57:B57"/>
    <mergeCell ref="A58:B58"/>
    <mergeCell ref="A59:B59"/>
    <mergeCell ref="A34:B34"/>
    <mergeCell ref="A35:B35"/>
    <mergeCell ref="A32:B33"/>
    <mergeCell ref="A44:B44"/>
    <mergeCell ref="A50:B50"/>
    <mergeCell ref="A52:B54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79:B79"/>
    <mergeCell ref="A80:A84"/>
    <mergeCell ref="AD87:AE87"/>
    <mergeCell ref="AF87:AG87"/>
    <mergeCell ref="A66:B68"/>
    <mergeCell ref="C66:E67"/>
    <mergeCell ref="F66:AG66"/>
    <mergeCell ref="F67:G67"/>
    <mergeCell ref="H67:I67"/>
    <mergeCell ref="J67:K67"/>
    <mergeCell ref="L67:M67"/>
    <mergeCell ref="N67:O67"/>
    <mergeCell ref="A86:B88"/>
    <mergeCell ref="C86:E87"/>
    <mergeCell ref="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B139:C139"/>
    <mergeCell ref="B142:C142"/>
    <mergeCell ref="B143:C143"/>
    <mergeCell ref="A127:A130"/>
    <mergeCell ref="A118:B118"/>
    <mergeCell ref="D168:F168"/>
    <mergeCell ref="G168:H168"/>
    <mergeCell ref="A157:C157"/>
    <mergeCell ref="B146:C146"/>
    <mergeCell ref="B147:C147"/>
    <mergeCell ref="B148:C148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65:C165"/>
    <mergeCell ref="A166:C166"/>
    <mergeCell ref="G134:H134"/>
    <mergeCell ref="B172:C172"/>
    <mergeCell ref="B173:C173"/>
    <mergeCell ref="A158:A160"/>
    <mergeCell ref="B158:C158"/>
    <mergeCell ref="B159:C159"/>
    <mergeCell ref="B160:C160"/>
    <mergeCell ref="A163:C163"/>
    <mergeCell ref="A164:C164"/>
    <mergeCell ref="A168:C169"/>
    <mergeCell ref="A184:A186"/>
    <mergeCell ref="B184:C184"/>
    <mergeCell ref="B185:C185"/>
    <mergeCell ref="B186:C186"/>
    <mergeCell ref="A187:A190"/>
    <mergeCell ref="B187:C187"/>
    <mergeCell ref="B188:C188"/>
    <mergeCell ref="B176:C176"/>
    <mergeCell ref="B177:C177"/>
    <mergeCell ref="B178:C178"/>
    <mergeCell ref="B179:C179"/>
    <mergeCell ref="B180:C180"/>
    <mergeCell ref="B181:C181"/>
    <mergeCell ref="B189:C189"/>
    <mergeCell ref="B190:C190"/>
    <mergeCell ref="A219:A227"/>
    <mergeCell ref="A228:A236"/>
    <mergeCell ref="A238:B240"/>
    <mergeCell ref="C238:E239"/>
    <mergeCell ref="F238:AO238"/>
    <mergeCell ref="A241:B241"/>
    <mergeCell ref="A204:A205"/>
    <mergeCell ref="C207:E208"/>
    <mergeCell ref="A218:B218"/>
    <mergeCell ref="F208:G208"/>
    <mergeCell ref="H208:I208"/>
    <mergeCell ref="J208: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13:B113"/>
    <mergeCell ref="A108:B109"/>
    <mergeCell ref="C108:E108"/>
    <mergeCell ref="F108:G108"/>
    <mergeCell ref="H108:I108"/>
    <mergeCell ref="J108:K108"/>
    <mergeCell ref="L108:M108"/>
    <mergeCell ref="N108:P108"/>
    <mergeCell ref="I134:J134"/>
    <mergeCell ref="K134:L134"/>
    <mergeCell ref="M134:N134"/>
    <mergeCell ref="O134:P134"/>
    <mergeCell ref="Q134:R134"/>
    <mergeCell ref="S134:T134"/>
    <mergeCell ref="U134:V134"/>
    <mergeCell ref="Q108:R108"/>
    <mergeCell ref="S108:T108"/>
    <mergeCell ref="U108:V108"/>
    <mergeCell ref="S168:T168"/>
    <mergeCell ref="U168:V168"/>
    <mergeCell ref="W168:X168"/>
    <mergeCell ref="Y168:Z168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AS168:AS169"/>
    <mergeCell ref="AT168:AU168"/>
    <mergeCell ref="A170:C170"/>
    <mergeCell ref="A171:C171"/>
    <mergeCell ref="A172:A173"/>
    <mergeCell ref="A174:C174"/>
    <mergeCell ref="A175:C175"/>
    <mergeCell ref="A176:A183"/>
    <mergeCell ref="B182:C182"/>
    <mergeCell ref="B183:C183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I168:J168"/>
    <mergeCell ref="K168:L168"/>
    <mergeCell ref="M168:N168"/>
    <mergeCell ref="O168:P168"/>
    <mergeCell ref="Q168:R168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207:A209"/>
    <mergeCell ref="B207:B209"/>
    <mergeCell ref="F207:AK207"/>
    <mergeCell ref="AL207:AL209"/>
    <mergeCell ref="A210:A211"/>
    <mergeCell ref="A212:A213"/>
    <mergeCell ref="A215:B217"/>
    <mergeCell ref="C215:E216"/>
    <mergeCell ref="F215:AM215"/>
    <mergeCell ref="T208:U208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44:B244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allowBlank="1" showInputMessage="1" showErrorMessage="1" errorTitle="ERROR" error="Por favor ingrese solo Números." sqref="A97:A99 A110:A112"/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workbookViewId="0">
      <selection activeCell="H23" sqref="H23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16384" width="11.42578125" style="568"/>
  </cols>
  <sheetData>
    <row r="1" spans="1:92" x14ac:dyDescent="0.2">
      <c r="A1" s="567" t="s">
        <v>0</v>
      </c>
    </row>
    <row r="2" spans="1:92" x14ac:dyDescent="0.2">
      <c r="A2" s="567" t="str">
        <f>CONCATENATE("COMUNA: ",[7]NOMBRE!B2," - ","( ",[7]NOMBRE!C2,[7]NOMBRE!D2,[7]NOMBRE!E2,[7]NOMBRE!F2,[7]NOMBRE!G2," )")</f>
        <v>COMUNA: Linares - ( 07401 )</v>
      </c>
    </row>
    <row r="3" spans="1:92" x14ac:dyDescent="0.2">
      <c r="A3" s="567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</row>
    <row r="4" spans="1:92" x14ac:dyDescent="0.2">
      <c r="A4" s="567" t="str">
        <f>CONCATENATE("MES: ",[7]NOMBRE!B6," - ","( ",[7]NOMBRE!C6,[7]NOMBRE!D6," )")</f>
        <v>MES: JULIO - ( 07 )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</row>
    <row r="5" spans="1:92" x14ac:dyDescent="0.2">
      <c r="A5" s="567" t="str">
        <f>CONCATENATE("AÑO: ",[7]NOMBRE!B7)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</row>
    <row r="6" spans="1:92" ht="15" x14ac:dyDescent="0.2">
      <c r="A6" s="1546" t="s">
        <v>1</v>
      </c>
      <c r="B6" s="1546"/>
      <c r="C6" s="1546"/>
      <c r="D6" s="1546"/>
      <c r="E6" s="1546"/>
      <c r="F6" s="1546"/>
      <c r="G6" s="1546"/>
      <c r="H6" s="1546"/>
      <c r="I6" s="1546"/>
      <c r="J6" s="1546"/>
      <c r="K6" s="1546"/>
      <c r="L6" s="1546"/>
      <c r="M6" s="1546"/>
      <c r="N6" s="1546"/>
      <c r="O6" s="1546"/>
      <c r="P6" s="1546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</row>
    <row r="7" spans="1:92" ht="15" x14ac:dyDescent="0.2">
      <c r="A7" s="1025"/>
      <c r="B7" s="1025"/>
      <c r="C7" s="1025"/>
      <c r="D7" s="1025"/>
      <c r="E7" s="1025"/>
      <c r="F7" s="1025"/>
      <c r="G7" s="1025"/>
      <c r="H7" s="1025"/>
      <c r="I7" s="1025"/>
      <c r="J7" s="1025"/>
      <c r="K7" s="1025"/>
      <c r="L7" s="1025"/>
      <c r="M7" s="1025"/>
      <c r="N7" s="1025"/>
      <c r="O7" s="1025"/>
      <c r="P7" s="1025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</row>
    <row r="8" spans="1:92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CG8" s="582"/>
      <c r="CH8" s="582"/>
      <c r="CI8" s="582"/>
      <c r="CJ8" s="582"/>
      <c r="CK8" s="582"/>
      <c r="CL8" s="582"/>
      <c r="CM8" s="582"/>
      <c r="CN8" s="582"/>
    </row>
    <row r="9" spans="1:92" ht="14.25" customHeight="1" x14ac:dyDescent="0.2">
      <c r="A9" s="1549" t="s">
        <v>3</v>
      </c>
      <c r="B9" s="1514"/>
      <c r="C9" s="1429" t="s">
        <v>4</v>
      </c>
      <c r="D9" s="1551" t="s">
        <v>5</v>
      </c>
      <c r="E9" s="1552"/>
      <c r="F9" s="1552"/>
      <c r="G9" s="1552"/>
      <c r="H9" s="1552"/>
      <c r="I9" s="1552"/>
      <c r="J9" s="1552"/>
      <c r="K9" s="1552"/>
      <c r="L9" s="1553"/>
      <c r="M9" s="1425" t="s">
        <v>185</v>
      </c>
      <c r="N9" s="1425" t="s">
        <v>186</v>
      </c>
      <c r="O9" s="1425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CG9" s="582"/>
      <c r="CH9" s="582"/>
      <c r="CI9" s="582"/>
      <c r="CJ9" s="582"/>
      <c r="CK9" s="582"/>
      <c r="CL9" s="582"/>
      <c r="CM9" s="582"/>
      <c r="CN9" s="582"/>
    </row>
    <row r="10" spans="1:92" ht="21" x14ac:dyDescent="0.2">
      <c r="A10" s="1550"/>
      <c r="B10" s="1518"/>
      <c r="C10" s="1430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427"/>
      <c r="N10" s="1427"/>
      <c r="O10" s="1427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CG10" s="582"/>
      <c r="CH10" s="582"/>
      <c r="CI10" s="582"/>
      <c r="CJ10" s="582"/>
      <c r="CK10" s="582"/>
      <c r="CL10" s="582"/>
      <c r="CM10" s="582"/>
      <c r="CN10" s="582"/>
    </row>
    <row r="11" spans="1:92" x14ac:dyDescent="0.2">
      <c r="A11" s="1547" t="s">
        <v>189</v>
      </c>
      <c r="B11" s="1548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CD11" s="569" t="str">
        <f>IF(C11&gt;=[7]A03!C77,"","Total Gestantes ingresadas a control prenatal debe ser MAYOR o IGUAL que el Total de Evaluaciones a Gestantes de REM A03 Sección B2")</f>
        <v/>
      </c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</row>
    <row r="12" spans="1:92" x14ac:dyDescent="0.2">
      <c r="A12" s="1543" t="s">
        <v>15</v>
      </c>
      <c r="B12" s="1543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CD12" s="569" t="str">
        <f>IF(C11&lt;C12," Total Gestantes debe ser Mayor a primigestas","")</f>
        <v/>
      </c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</row>
    <row r="13" spans="1:92" x14ac:dyDescent="0.2">
      <c r="A13" s="1533" t="s">
        <v>16</v>
      </c>
      <c r="B13" s="1534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CD13" s="569" t="str">
        <f>IF(C11&lt;C13,"  Total Gestantes debe ser Mayor que Gestantes Ingresadas Antes De Las 14 Semanas","")</f>
        <v/>
      </c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</row>
    <row r="14" spans="1:92" x14ac:dyDescent="0.2">
      <c r="A14" s="1533" t="s">
        <v>17</v>
      </c>
      <c r="B14" s="1534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CD14" s="569" t="str">
        <f>IF(C11&lt;C14,"  Total Gestantes debe ser Mayor que Gestantes con Eco Antes De Las 20 Semanas","")</f>
        <v/>
      </c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</row>
    <row r="15" spans="1:92" x14ac:dyDescent="0.2">
      <c r="A15" s="1544" t="s">
        <v>18</v>
      </c>
      <c r="B15" s="1545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CD15" s="569" t="str">
        <f>IF(C11&lt;C15," Total Gestantes debe ser Mayor Que  Gestantes Con Embarazo No Planificado","")</f>
        <v/>
      </c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</row>
    <row r="16" spans="1:92" x14ac:dyDescent="0.2">
      <c r="A16" s="1531" t="s">
        <v>191</v>
      </c>
      <c r="B16" s="1532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</row>
    <row r="17" spans="1:92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CG17" s="582"/>
      <c r="CH17" s="582"/>
      <c r="CI17" s="582"/>
      <c r="CJ17" s="582"/>
      <c r="CK17" s="582"/>
      <c r="CL17" s="582"/>
      <c r="CM17" s="582"/>
      <c r="CN17" s="582"/>
    </row>
    <row r="18" spans="1:92" x14ac:dyDescent="0.2">
      <c r="A18" s="1408" t="s">
        <v>20</v>
      </c>
      <c r="B18" s="1410"/>
      <c r="C18" s="1425" t="s">
        <v>21</v>
      </c>
      <c r="D18" s="1425" t="s">
        <v>192</v>
      </c>
      <c r="E18" s="1425" t="s">
        <v>193</v>
      </c>
      <c r="F18" s="1425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CG18" s="582"/>
      <c r="CH18" s="582"/>
      <c r="CI18" s="582"/>
      <c r="CJ18" s="582"/>
      <c r="CK18" s="582"/>
      <c r="CL18" s="582"/>
      <c r="CM18" s="582"/>
      <c r="CN18" s="582"/>
    </row>
    <row r="19" spans="1:92" ht="18.75" customHeight="1" x14ac:dyDescent="0.2">
      <c r="A19" s="1411"/>
      <c r="B19" s="1413"/>
      <c r="C19" s="1427"/>
      <c r="D19" s="1427"/>
      <c r="E19" s="1427"/>
      <c r="F19" s="1427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CG19" s="582"/>
      <c r="CH19" s="582"/>
      <c r="CI19" s="582"/>
      <c r="CJ19" s="582"/>
      <c r="CK19" s="582"/>
      <c r="CL19" s="582"/>
      <c r="CM19" s="582"/>
      <c r="CN19" s="582"/>
    </row>
    <row r="20" spans="1:92" x14ac:dyDescent="0.2">
      <c r="A20" s="1556" t="s">
        <v>22</v>
      </c>
      <c r="B20" s="1557"/>
      <c r="C20" s="613">
        <v>78</v>
      </c>
      <c r="D20" s="613">
        <v>0</v>
      </c>
      <c r="E20" s="613">
        <v>2</v>
      </c>
      <c r="F20" s="613">
        <v>0</v>
      </c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CD20" s="569" t="str">
        <f>IF(AND(SUM(C21:C30)&lt;&gt;0,C20=0),"Debe ingresar el total de gestantes Ingresadas a ARO","")</f>
        <v/>
      </c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</row>
    <row r="21" spans="1:92" x14ac:dyDescent="0.2">
      <c r="A21" s="1558" t="s">
        <v>195</v>
      </c>
      <c r="B21" s="1559"/>
      <c r="C21" s="616">
        <v>1</v>
      </c>
      <c r="D21" s="616">
        <v>0</v>
      </c>
      <c r="E21" s="616">
        <v>0</v>
      </c>
      <c r="F21" s="616">
        <v>0</v>
      </c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</row>
    <row r="22" spans="1:92" ht="14.25" customHeight="1" x14ac:dyDescent="0.2">
      <c r="A22" s="1533" t="s">
        <v>196</v>
      </c>
      <c r="B22" s="1534"/>
      <c r="C22" s="617">
        <v>7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</row>
    <row r="23" spans="1:92" ht="14.25" customHeight="1" x14ac:dyDescent="0.2">
      <c r="A23" s="1533" t="s">
        <v>197</v>
      </c>
      <c r="B23" s="1534"/>
      <c r="C23" s="617">
        <v>7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</row>
    <row r="24" spans="1:92" ht="14.25" customHeight="1" x14ac:dyDescent="0.2">
      <c r="A24" s="1554" t="s">
        <v>198</v>
      </c>
      <c r="B24" s="1555"/>
      <c r="C24" s="617">
        <v>7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</row>
    <row r="25" spans="1:92" x14ac:dyDescent="0.2">
      <c r="A25" s="1554" t="s">
        <v>23</v>
      </c>
      <c r="B25" s="1555"/>
      <c r="C25" s="617"/>
      <c r="D25" s="617">
        <v>0</v>
      </c>
      <c r="E25" s="617">
        <v>0</v>
      </c>
      <c r="F25" s="617">
        <v>0</v>
      </c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</row>
    <row r="26" spans="1:92" x14ac:dyDescent="0.2">
      <c r="A26" s="1554" t="s">
        <v>24</v>
      </c>
      <c r="B26" s="1555"/>
      <c r="C26" s="617">
        <v>1</v>
      </c>
      <c r="D26" s="617">
        <v>0</v>
      </c>
      <c r="E26" s="617">
        <v>0</v>
      </c>
      <c r="F26" s="617">
        <v>0</v>
      </c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</row>
    <row r="27" spans="1:92" x14ac:dyDescent="0.2">
      <c r="A27" s="1554" t="s">
        <v>199</v>
      </c>
      <c r="B27" s="1555"/>
      <c r="C27" s="617">
        <v>11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</row>
    <row r="28" spans="1:92" x14ac:dyDescent="0.2">
      <c r="A28" s="1554" t="s">
        <v>200</v>
      </c>
      <c r="B28" s="1555"/>
      <c r="C28" s="617">
        <v>14</v>
      </c>
      <c r="D28" s="617">
        <v>0</v>
      </c>
      <c r="E28" s="617">
        <v>0</v>
      </c>
      <c r="F28" s="617">
        <v>0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</row>
    <row r="29" spans="1:92" x14ac:dyDescent="0.2">
      <c r="A29" s="1560" t="s">
        <v>201</v>
      </c>
      <c r="B29" s="1561"/>
      <c r="C29" s="617">
        <v>2</v>
      </c>
      <c r="D29" s="617">
        <v>0</v>
      </c>
      <c r="E29" s="617">
        <v>0</v>
      </c>
      <c r="F29" s="617">
        <v>0</v>
      </c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</row>
    <row r="30" spans="1:92" ht="14.25" customHeight="1" x14ac:dyDescent="0.2">
      <c r="A30" s="1562" t="s">
        <v>202</v>
      </c>
      <c r="B30" s="1563"/>
      <c r="C30" s="618">
        <v>28</v>
      </c>
      <c r="D30" s="618">
        <v>0</v>
      </c>
      <c r="E30" s="618">
        <v>2</v>
      </c>
      <c r="F30" s="618">
        <v>0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</row>
    <row r="31" spans="1:92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CG31" s="582"/>
      <c r="CH31" s="582"/>
      <c r="CI31" s="582"/>
      <c r="CJ31" s="582"/>
      <c r="CK31" s="582"/>
      <c r="CL31" s="582"/>
      <c r="CM31" s="582"/>
      <c r="CN31" s="582"/>
    </row>
    <row r="32" spans="1:92" x14ac:dyDescent="0.2">
      <c r="A32" s="1549" t="s">
        <v>26</v>
      </c>
      <c r="B32" s="1514"/>
      <c r="C32" s="1429" t="s">
        <v>4</v>
      </c>
      <c r="D32" s="1551" t="s">
        <v>5</v>
      </c>
      <c r="E32" s="1552"/>
      <c r="F32" s="1552"/>
      <c r="G32" s="1552"/>
      <c r="H32" s="1552"/>
      <c r="I32" s="1552"/>
      <c r="J32" s="1552"/>
      <c r="K32" s="1552"/>
      <c r="L32" s="1553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CG32" s="582"/>
      <c r="CH32" s="582"/>
      <c r="CI32" s="582"/>
      <c r="CJ32" s="582"/>
      <c r="CK32" s="582"/>
      <c r="CL32" s="582"/>
      <c r="CM32" s="582"/>
      <c r="CN32" s="582"/>
    </row>
    <row r="33" spans="1:92" ht="21" x14ac:dyDescent="0.2">
      <c r="A33" s="1550"/>
      <c r="B33" s="1518"/>
      <c r="C33" s="1430"/>
      <c r="D33" s="1019" t="s">
        <v>6</v>
      </c>
      <c r="E33" s="1012" t="s">
        <v>7</v>
      </c>
      <c r="F33" s="1012" t="s">
        <v>8</v>
      </c>
      <c r="G33" s="1012" t="s">
        <v>9</v>
      </c>
      <c r="H33" s="1012" t="s">
        <v>10</v>
      </c>
      <c r="I33" s="1012" t="s">
        <v>11</v>
      </c>
      <c r="J33" s="1012" t="s">
        <v>12</v>
      </c>
      <c r="K33" s="1012" t="s">
        <v>13</v>
      </c>
      <c r="L33" s="1012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CG33" s="582"/>
      <c r="CH33" s="582"/>
      <c r="CI33" s="582"/>
      <c r="CJ33" s="582"/>
      <c r="CK33" s="582"/>
      <c r="CL33" s="582"/>
      <c r="CM33" s="582"/>
      <c r="CN33" s="582"/>
    </row>
    <row r="34" spans="1:92" x14ac:dyDescent="0.2">
      <c r="A34" s="1421" t="s">
        <v>27</v>
      </c>
      <c r="B34" s="1421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CG34" s="582"/>
      <c r="CH34" s="582"/>
      <c r="CI34" s="582"/>
      <c r="CJ34" s="582"/>
      <c r="CK34" s="582"/>
      <c r="CL34" s="582"/>
      <c r="CM34" s="582"/>
      <c r="CN34" s="582"/>
    </row>
    <row r="35" spans="1:92" x14ac:dyDescent="0.2">
      <c r="A35" s="1564" t="s">
        <v>203</v>
      </c>
      <c r="B35" s="1565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CG35" s="582"/>
      <c r="CH35" s="582"/>
      <c r="CI35" s="582"/>
      <c r="CJ35" s="582"/>
      <c r="CK35" s="582"/>
      <c r="CL35" s="582"/>
      <c r="CM35" s="582"/>
      <c r="CN35" s="582"/>
    </row>
    <row r="36" spans="1:92" x14ac:dyDescent="0.2">
      <c r="A36" s="1566" t="s">
        <v>204</v>
      </c>
      <c r="B36" s="1567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CG36" s="582"/>
      <c r="CH36" s="582"/>
      <c r="CI36" s="582"/>
      <c r="CJ36" s="582"/>
      <c r="CK36" s="582"/>
      <c r="CL36" s="582"/>
      <c r="CM36" s="582"/>
      <c r="CN36" s="582"/>
    </row>
    <row r="37" spans="1:92" x14ac:dyDescent="0.2">
      <c r="A37" s="1468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CG37" s="582"/>
      <c r="CH37" s="582"/>
      <c r="CI37" s="582"/>
      <c r="CJ37" s="582"/>
      <c r="CK37" s="582"/>
      <c r="CL37" s="582"/>
      <c r="CM37" s="582"/>
      <c r="CN37" s="582"/>
    </row>
    <row r="38" spans="1:92" x14ac:dyDescent="0.2">
      <c r="A38" s="1568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CG38" s="582"/>
      <c r="CH38" s="582"/>
      <c r="CI38" s="582"/>
      <c r="CJ38" s="582"/>
      <c r="CK38" s="582"/>
      <c r="CL38" s="582"/>
      <c r="CM38" s="582"/>
      <c r="CN38" s="582"/>
    </row>
    <row r="39" spans="1:92" x14ac:dyDescent="0.2">
      <c r="A39" s="1568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CG39" s="582"/>
      <c r="CH39" s="582"/>
      <c r="CI39" s="582"/>
      <c r="CJ39" s="582"/>
      <c r="CK39" s="582"/>
      <c r="CL39" s="582"/>
      <c r="CM39" s="582"/>
      <c r="CN39" s="582"/>
    </row>
    <row r="40" spans="1:92" x14ac:dyDescent="0.2">
      <c r="A40" s="1568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CG40" s="582"/>
      <c r="CH40" s="582"/>
      <c r="CI40" s="582"/>
      <c r="CJ40" s="582"/>
      <c r="CK40" s="582"/>
      <c r="CL40" s="582"/>
      <c r="CM40" s="582"/>
      <c r="CN40" s="582"/>
    </row>
    <row r="41" spans="1:92" x14ac:dyDescent="0.2">
      <c r="A41" s="1469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CG41" s="582"/>
      <c r="CH41" s="582"/>
      <c r="CI41" s="582"/>
      <c r="CJ41" s="582"/>
      <c r="CK41" s="582"/>
      <c r="CL41" s="582"/>
      <c r="CM41" s="582"/>
      <c r="CN41" s="582"/>
    </row>
    <row r="42" spans="1:92" x14ac:dyDescent="0.2">
      <c r="A42" s="1569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CG42" s="582"/>
      <c r="CH42" s="582"/>
      <c r="CI42" s="582"/>
      <c r="CJ42" s="582"/>
      <c r="CK42" s="582"/>
      <c r="CL42" s="582"/>
      <c r="CM42" s="582"/>
      <c r="CN42" s="582"/>
    </row>
    <row r="43" spans="1:92" ht="15" thickBot="1" x14ac:dyDescent="0.25">
      <c r="A43" s="1570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CG43" s="582"/>
      <c r="CH43" s="582"/>
      <c r="CI43" s="582"/>
      <c r="CJ43" s="582"/>
      <c r="CK43" s="582"/>
      <c r="CL43" s="582"/>
      <c r="CM43" s="582"/>
      <c r="CN43" s="582"/>
    </row>
    <row r="44" spans="1:92" ht="15" thickTop="1" x14ac:dyDescent="0.2">
      <c r="A44" s="1571" t="s">
        <v>212</v>
      </c>
      <c r="B44" s="1572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CG44" s="582"/>
      <c r="CH44" s="582"/>
      <c r="CI44" s="582"/>
      <c r="CJ44" s="582"/>
      <c r="CK44" s="582"/>
      <c r="CL44" s="582"/>
      <c r="CM44" s="582"/>
      <c r="CN44" s="582"/>
    </row>
    <row r="45" spans="1:92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CG45" s="582"/>
      <c r="CH45" s="582"/>
      <c r="CI45" s="582"/>
      <c r="CJ45" s="582"/>
      <c r="CK45" s="582"/>
      <c r="CL45" s="582"/>
      <c r="CM45" s="582"/>
      <c r="CN45" s="582"/>
    </row>
    <row r="46" spans="1:92" x14ac:dyDescent="0.2">
      <c r="A46" s="1010" t="s">
        <v>32</v>
      </c>
      <c r="B46" s="1019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CG46" s="582"/>
      <c r="CH46" s="582"/>
      <c r="CI46" s="582"/>
      <c r="CJ46" s="582"/>
      <c r="CK46" s="582"/>
      <c r="CL46" s="582"/>
      <c r="CM46" s="582"/>
      <c r="CN46" s="582"/>
    </row>
    <row r="47" spans="1:92" x14ac:dyDescent="0.2">
      <c r="A47" s="1033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CG47" s="582"/>
      <c r="CH47" s="582"/>
      <c r="CI47" s="582"/>
      <c r="CJ47" s="582"/>
      <c r="CK47" s="582"/>
      <c r="CL47" s="582"/>
      <c r="CM47" s="582"/>
      <c r="CN47" s="582"/>
    </row>
    <row r="48" spans="1:92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CG48" s="582"/>
      <c r="CH48" s="582"/>
      <c r="CI48" s="582"/>
      <c r="CJ48" s="582"/>
      <c r="CK48" s="582"/>
      <c r="CL48" s="582"/>
      <c r="CM48" s="582"/>
      <c r="CN48" s="582"/>
    </row>
    <row r="49" spans="1:92" x14ac:dyDescent="0.2">
      <c r="A49" s="1422" t="s">
        <v>36</v>
      </c>
      <c r="B49" s="1424"/>
      <c r="C49" s="1019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CG49" s="582"/>
      <c r="CH49" s="582"/>
      <c r="CI49" s="582"/>
      <c r="CJ49" s="582"/>
      <c r="CK49" s="582"/>
      <c r="CL49" s="582"/>
      <c r="CM49" s="582"/>
      <c r="CN49" s="582"/>
    </row>
    <row r="50" spans="1:92" x14ac:dyDescent="0.2">
      <c r="A50" s="1538" t="s">
        <v>39</v>
      </c>
      <c r="B50" s="1539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CA50" s="569" t="str">
        <f>IF(AND(([7]A01!$C18+[7]A01!$C19+[7]A01!$C20+[7]A01!$C21+[7]A01!$F31+[7]A01!$F32+[7]A01!$F33)&lt;&gt;0,D50=0,E50=""),"Observacion : En A01 existen contoles no ingresados, Revisar","")</f>
        <v/>
      </c>
      <c r="CG50" s="582"/>
      <c r="CH50" s="582"/>
      <c r="CI50" s="582"/>
      <c r="CJ50" s="582"/>
      <c r="CK50" s="582"/>
      <c r="CL50" s="582"/>
      <c r="CM50" s="582"/>
      <c r="CN50" s="582"/>
    </row>
    <row r="51" spans="1:92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CG51" s="582"/>
      <c r="CH51" s="582"/>
      <c r="CI51" s="582"/>
      <c r="CJ51" s="582"/>
      <c r="CK51" s="582"/>
      <c r="CL51" s="582"/>
      <c r="CM51" s="582"/>
      <c r="CN51" s="582"/>
    </row>
    <row r="52" spans="1:92" ht="14.25" customHeight="1" x14ac:dyDescent="0.2">
      <c r="A52" s="1408" t="s">
        <v>40</v>
      </c>
      <c r="B52" s="1410"/>
      <c r="C52" s="1408" t="s">
        <v>41</v>
      </c>
      <c r="D52" s="1409"/>
      <c r="E52" s="1410"/>
      <c r="F52" s="1428" t="s">
        <v>34</v>
      </c>
      <c r="G52" s="1428"/>
      <c r="H52" s="1428"/>
      <c r="I52" s="1428"/>
      <c r="J52" s="1428"/>
      <c r="K52" s="1428"/>
      <c r="L52" s="1428"/>
      <c r="M52" s="1428"/>
      <c r="N52" s="1428"/>
      <c r="O52" s="1428"/>
      <c r="P52" s="1428"/>
      <c r="Q52" s="1415"/>
      <c r="R52" s="1535" t="s">
        <v>214</v>
      </c>
      <c r="S52" s="1536"/>
      <c r="T52" s="1536"/>
      <c r="U52" s="1536"/>
      <c r="V52" s="1537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CG52" s="582"/>
      <c r="CH52" s="582"/>
      <c r="CI52" s="582"/>
      <c r="CJ52" s="582"/>
      <c r="CK52" s="582"/>
      <c r="CL52" s="582"/>
      <c r="CM52" s="582"/>
      <c r="CN52" s="582"/>
    </row>
    <row r="53" spans="1:92" ht="22.5" customHeight="1" x14ac:dyDescent="0.2">
      <c r="A53" s="1419"/>
      <c r="B53" s="1420"/>
      <c r="C53" s="1411"/>
      <c r="D53" s="1412"/>
      <c r="E53" s="1413"/>
      <c r="F53" s="1414" t="s">
        <v>42</v>
      </c>
      <c r="G53" s="1415"/>
      <c r="H53" s="1414" t="s">
        <v>43</v>
      </c>
      <c r="I53" s="1415"/>
      <c r="J53" s="1414" t="s">
        <v>44</v>
      </c>
      <c r="K53" s="1415"/>
      <c r="L53" s="1414" t="s">
        <v>45</v>
      </c>
      <c r="M53" s="1415"/>
      <c r="N53" s="1414" t="s">
        <v>46</v>
      </c>
      <c r="O53" s="1415"/>
      <c r="P53" s="1414" t="s">
        <v>47</v>
      </c>
      <c r="Q53" s="1415"/>
      <c r="R53" s="1414" t="s">
        <v>53</v>
      </c>
      <c r="S53" s="1415"/>
      <c r="T53" s="1425" t="s">
        <v>215</v>
      </c>
      <c r="U53" s="1414" t="s">
        <v>54</v>
      </c>
      <c r="V53" s="1415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CG53" s="582"/>
      <c r="CH53" s="582"/>
      <c r="CI53" s="582"/>
      <c r="CJ53" s="582"/>
      <c r="CK53" s="582"/>
      <c r="CL53" s="582"/>
      <c r="CM53" s="582"/>
      <c r="CN53" s="582"/>
    </row>
    <row r="54" spans="1:92" ht="31.5" x14ac:dyDescent="0.2">
      <c r="A54" s="1411"/>
      <c r="B54" s="1413"/>
      <c r="C54" s="1014" t="s">
        <v>149</v>
      </c>
      <c r="D54" s="1020" t="s">
        <v>30</v>
      </c>
      <c r="E54" s="1009" t="s">
        <v>48</v>
      </c>
      <c r="F54" s="1021" t="s">
        <v>30</v>
      </c>
      <c r="G54" s="1011" t="s">
        <v>48</v>
      </c>
      <c r="H54" s="1021" t="s">
        <v>30</v>
      </c>
      <c r="I54" s="1011" t="s">
        <v>48</v>
      </c>
      <c r="J54" s="1021" t="s">
        <v>30</v>
      </c>
      <c r="K54" s="1011" t="s">
        <v>48</v>
      </c>
      <c r="L54" s="1021" t="s">
        <v>30</v>
      </c>
      <c r="M54" s="1011" t="s">
        <v>48</v>
      </c>
      <c r="N54" s="1021" t="s">
        <v>30</v>
      </c>
      <c r="O54" s="1011" t="s">
        <v>48</v>
      </c>
      <c r="P54" s="1021" t="s">
        <v>30</v>
      </c>
      <c r="Q54" s="1011" t="s">
        <v>48</v>
      </c>
      <c r="R54" s="1020" t="s">
        <v>216</v>
      </c>
      <c r="S54" s="1020" t="s">
        <v>217</v>
      </c>
      <c r="T54" s="1427"/>
      <c r="U54" s="1010" t="s">
        <v>218</v>
      </c>
      <c r="V54" s="1020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CG54" s="582"/>
      <c r="CH54" s="582"/>
      <c r="CI54" s="582"/>
      <c r="CJ54" s="582"/>
      <c r="CK54" s="582"/>
      <c r="CL54" s="582"/>
      <c r="CM54" s="582"/>
      <c r="CN54" s="582"/>
    </row>
    <row r="55" spans="1:92" x14ac:dyDescent="0.2">
      <c r="A55" s="1573" t="s">
        <v>49</v>
      </c>
      <c r="B55" s="1574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CG55" s="582"/>
      <c r="CH55" s="582"/>
      <c r="CI55" s="582"/>
      <c r="CJ55" s="582"/>
      <c r="CK55" s="582"/>
      <c r="CL55" s="582"/>
      <c r="CM55" s="582"/>
      <c r="CN55" s="582"/>
    </row>
    <row r="56" spans="1:92" x14ac:dyDescent="0.2">
      <c r="A56" s="1511" t="s">
        <v>50</v>
      </c>
      <c r="B56" s="1513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CG56" s="582"/>
      <c r="CH56" s="582"/>
      <c r="CI56" s="582"/>
      <c r="CJ56" s="582"/>
      <c r="CK56" s="582"/>
      <c r="CL56" s="582"/>
      <c r="CM56" s="582"/>
      <c r="CN56" s="582"/>
    </row>
    <row r="57" spans="1:92" x14ac:dyDescent="0.2">
      <c r="A57" s="1511" t="s">
        <v>51</v>
      </c>
      <c r="B57" s="1513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CG57" s="582"/>
      <c r="CH57" s="582"/>
      <c r="CI57" s="582"/>
      <c r="CJ57" s="582"/>
      <c r="CK57" s="582"/>
      <c r="CL57" s="582"/>
      <c r="CM57" s="582"/>
      <c r="CN57" s="582"/>
    </row>
    <row r="58" spans="1:92" ht="15" customHeight="1" x14ac:dyDescent="0.2">
      <c r="A58" s="1442" t="s">
        <v>220</v>
      </c>
      <c r="B58" s="1444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CG58" s="582"/>
      <c r="CH58" s="582"/>
      <c r="CI58" s="582"/>
      <c r="CJ58" s="582"/>
      <c r="CK58" s="582"/>
      <c r="CL58" s="582"/>
      <c r="CM58" s="582"/>
      <c r="CN58" s="582"/>
    </row>
    <row r="59" spans="1:92" x14ac:dyDescent="0.2">
      <c r="A59" s="1575" t="s">
        <v>52</v>
      </c>
      <c r="B59" s="1576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CG59" s="582"/>
      <c r="CH59" s="582"/>
      <c r="CI59" s="582"/>
      <c r="CJ59" s="582"/>
      <c r="CK59" s="582"/>
      <c r="CL59" s="582"/>
      <c r="CM59" s="582"/>
      <c r="CN59" s="582"/>
    </row>
    <row r="60" spans="1:92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CG60" s="582"/>
      <c r="CH60" s="582"/>
      <c r="CI60" s="582"/>
      <c r="CJ60" s="582"/>
      <c r="CK60" s="582"/>
      <c r="CL60" s="582"/>
      <c r="CM60" s="582"/>
      <c r="CN60" s="582"/>
    </row>
    <row r="61" spans="1:92" ht="15" customHeight="1" x14ac:dyDescent="0.2">
      <c r="A61" s="1549" t="s">
        <v>222</v>
      </c>
      <c r="B61" s="1514"/>
      <c r="C61" s="1578" t="s">
        <v>33</v>
      </c>
      <c r="D61" s="1579"/>
      <c r="E61" s="1580"/>
      <c r="F61" s="1414" t="s">
        <v>223</v>
      </c>
      <c r="G61" s="1428"/>
      <c r="H61" s="1428"/>
      <c r="I61" s="1428"/>
      <c r="J61" s="1428"/>
      <c r="K61" s="1428"/>
      <c r="L61" s="1428"/>
      <c r="M61" s="1428"/>
      <c r="N61" s="1428"/>
      <c r="O61" s="1428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CG61" s="582"/>
      <c r="CH61" s="582"/>
      <c r="CI61" s="582"/>
      <c r="CJ61" s="582"/>
      <c r="CK61" s="582"/>
      <c r="CL61" s="582"/>
      <c r="CM61" s="582"/>
      <c r="CN61" s="582"/>
    </row>
    <row r="62" spans="1:92" x14ac:dyDescent="0.2">
      <c r="A62" s="1577"/>
      <c r="B62" s="1515"/>
      <c r="C62" s="1541"/>
      <c r="D62" s="1581"/>
      <c r="E62" s="1542"/>
      <c r="F62" s="1414" t="s">
        <v>224</v>
      </c>
      <c r="G62" s="1415"/>
      <c r="H62" s="1414" t="s">
        <v>225</v>
      </c>
      <c r="I62" s="1415"/>
      <c r="J62" s="1414" t="s">
        <v>226</v>
      </c>
      <c r="K62" s="1415"/>
      <c r="L62" s="1414" t="s">
        <v>227</v>
      </c>
      <c r="M62" s="1415"/>
      <c r="N62" s="1422" t="s">
        <v>8</v>
      </c>
      <c r="O62" s="1424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CG62" s="582"/>
      <c r="CH62" s="582"/>
      <c r="CI62" s="582"/>
      <c r="CJ62" s="582"/>
      <c r="CK62" s="582"/>
      <c r="CL62" s="582"/>
      <c r="CM62" s="582"/>
      <c r="CN62" s="582"/>
    </row>
    <row r="63" spans="1:92" x14ac:dyDescent="0.2">
      <c r="A63" s="1550"/>
      <c r="B63" s="1518"/>
      <c r="C63" s="1026" t="s">
        <v>149</v>
      </c>
      <c r="D63" s="1020" t="s">
        <v>30</v>
      </c>
      <c r="E63" s="1020" t="s">
        <v>48</v>
      </c>
      <c r="F63" s="1020" t="s">
        <v>30</v>
      </c>
      <c r="G63" s="1020" t="s">
        <v>48</v>
      </c>
      <c r="H63" s="1020" t="s">
        <v>30</v>
      </c>
      <c r="I63" s="1020" t="s">
        <v>48</v>
      </c>
      <c r="J63" s="1020" t="s">
        <v>30</v>
      </c>
      <c r="K63" s="1020" t="s">
        <v>48</v>
      </c>
      <c r="L63" s="1020" t="s">
        <v>30</v>
      </c>
      <c r="M63" s="1020" t="s">
        <v>48</v>
      </c>
      <c r="N63" s="1020" t="s">
        <v>30</v>
      </c>
      <c r="O63" s="1020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CG63" s="582"/>
      <c r="CH63" s="582"/>
      <c r="CI63" s="582"/>
      <c r="CJ63" s="582"/>
      <c r="CK63" s="582"/>
      <c r="CL63" s="582"/>
      <c r="CM63" s="582"/>
      <c r="CN63" s="582"/>
    </row>
    <row r="64" spans="1:92" ht="15" customHeight="1" x14ac:dyDescent="0.2">
      <c r="A64" s="1414" t="s">
        <v>34</v>
      </c>
      <c r="B64" s="1415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CG64" s="582"/>
      <c r="CH64" s="582"/>
      <c r="CI64" s="582"/>
      <c r="CJ64" s="582"/>
      <c r="CK64" s="582"/>
      <c r="CL64" s="582"/>
      <c r="CM64" s="582"/>
      <c r="CN64" s="582"/>
    </row>
    <row r="65" spans="1:92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CG65" s="582"/>
      <c r="CH65" s="582"/>
      <c r="CI65" s="582"/>
      <c r="CJ65" s="582"/>
      <c r="CK65" s="582"/>
      <c r="CL65" s="582"/>
      <c r="CM65" s="582"/>
      <c r="CN65" s="582"/>
    </row>
    <row r="66" spans="1:92" ht="14.25" customHeight="1" x14ac:dyDescent="0.2">
      <c r="A66" s="1408" t="s">
        <v>32</v>
      </c>
      <c r="B66" s="1410"/>
      <c r="C66" s="1408" t="s">
        <v>33</v>
      </c>
      <c r="D66" s="1409"/>
      <c r="E66" s="1410"/>
      <c r="F66" s="1436" t="s">
        <v>34</v>
      </c>
      <c r="G66" s="1437"/>
      <c r="H66" s="1437"/>
      <c r="I66" s="1437"/>
      <c r="J66" s="1437"/>
      <c r="K66" s="1437"/>
      <c r="L66" s="1437"/>
      <c r="M66" s="1437"/>
      <c r="N66" s="1437"/>
      <c r="O66" s="1437"/>
      <c r="P66" s="1437"/>
      <c r="Q66" s="1437"/>
      <c r="R66" s="1437"/>
      <c r="S66" s="1437"/>
      <c r="T66" s="1437"/>
      <c r="U66" s="1437"/>
      <c r="V66" s="1437"/>
      <c r="W66" s="1437"/>
      <c r="X66" s="1437"/>
      <c r="Y66" s="1437"/>
      <c r="Z66" s="1437"/>
      <c r="AA66" s="1437"/>
      <c r="AB66" s="1437"/>
      <c r="AC66" s="1437"/>
      <c r="AD66" s="1437"/>
      <c r="AE66" s="1437"/>
      <c r="AF66" s="1437"/>
      <c r="AG66" s="1438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CG66" s="582"/>
      <c r="CH66" s="582"/>
      <c r="CI66" s="582"/>
      <c r="CJ66" s="582"/>
      <c r="CK66" s="582"/>
      <c r="CL66" s="582"/>
      <c r="CM66" s="582"/>
      <c r="CN66" s="582"/>
    </row>
    <row r="67" spans="1:92" x14ac:dyDescent="0.2">
      <c r="A67" s="1419"/>
      <c r="B67" s="1420"/>
      <c r="C67" s="1419"/>
      <c r="D67" s="1540"/>
      <c r="E67" s="1420"/>
      <c r="F67" s="1421" t="s">
        <v>57</v>
      </c>
      <c r="G67" s="1421"/>
      <c r="H67" s="1421" t="s">
        <v>58</v>
      </c>
      <c r="I67" s="1421"/>
      <c r="J67" s="1421" t="s">
        <v>59</v>
      </c>
      <c r="K67" s="1421"/>
      <c r="L67" s="1421" t="s">
        <v>60</v>
      </c>
      <c r="M67" s="1421"/>
      <c r="N67" s="1421" t="s">
        <v>61</v>
      </c>
      <c r="O67" s="1421"/>
      <c r="P67" s="1421" t="s">
        <v>62</v>
      </c>
      <c r="Q67" s="1421"/>
      <c r="R67" s="1421" t="s">
        <v>63</v>
      </c>
      <c r="S67" s="1421"/>
      <c r="T67" s="1421" t="s">
        <v>64</v>
      </c>
      <c r="U67" s="1421"/>
      <c r="V67" s="1421" t="s">
        <v>65</v>
      </c>
      <c r="W67" s="1421"/>
      <c r="X67" s="1421" t="s">
        <v>66</v>
      </c>
      <c r="Y67" s="1421"/>
      <c r="Z67" s="1414" t="s">
        <v>67</v>
      </c>
      <c r="AA67" s="1415"/>
      <c r="AB67" s="1414" t="s">
        <v>68</v>
      </c>
      <c r="AC67" s="1415"/>
      <c r="AD67" s="1414" t="s">
        <v>69</v>
      </c>
      <c r="AE67" s="1415"/>
      <c r="AF67" s="1414" t="s">
        <v>70</v>
      </c>
      <c r="AG67" s="1415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CG67" s="582"/>
      <c r="CH67" s="582"/>
      <c r="CI67" s="582"/>
      <c r="CJ67" s="582"/>
      <c r="CK67" s="582"/>
      <c r="CL67" s="582"/>
      <c r="CM67" s="582"/>
      <c r="CN67" s="582"/>
    </row>
    <row r="68" spans="1:92" x14ac:dyDescent="0.2">
      <c r="A68" s="1541"/>
      <c r="B68" s="1542"/>
      <c r="C68" s="1019" t="s">
        <v>149</v>
      </c>
      <c r="D68" s="1019" t="s">
        <v>30</v>
      </c>
      <c r="E68" s="1017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CG68" s="582"/>
      <c r="CH68" s="582"/>
      <c r="CI68" s="582"/>
      <c r="CJ68" s="582"/>
      <c r="CK68" s="582"/>
      <c r="CL68" s="582"/>
      <c r="CM68" s="582"/>
      <c r="CN68" s="582"/>
    </row>
    <row r="69" spans="1:92" x14ac:dyDescent="0.2">
      <c r="A69" s="1538" t="s">
        <v>71</v>
      </c>
      <c r="B69" s="1539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CG69" s="582"/>
      <c r="CH69" s="582"/>
      <c r="CI69" s="582"/>
      <c r="CJ69" s="582"/>
      <c r="CK69" s="582"/>
      <c r="CL69" s="582"/>
      <c r="CM69" s="582"/>
      <c r="CN69" s="582"/>
    </row>
    <row r="70" spans="1:92" x14ac:dyDescent="0.2">
      <c r="A70" s="1409" t="s">
        <v>72</v>
      </c>
      <c r="B70" s="1029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CG70" s="582"/>
      <c r="CH70" s="582"/>
      <c r="CI70" s="582"/>
      <c r="CJ70" s="582"/>
      <c r="CK70" s="582"/>
      <c r="CL70" s="582"/>
      <c r="CM70" s="582"/>
      <c r="CN70" s="582"/>
    </row>
    <row r="71" spans="1:92" x14ac:dyDescent="0.2">
      <c r="A71" s="1540"/>
      <c r="B71" s="1024" t="s">
        <v>74</v>
      </c>
      <c r="C71" s="648">
        <f t="shared" si="4"/>
        <v>10</v>
      </c>
      <c r="D71" s="648">
        <f t="shared" si="5"/>
        <v>5</v>
      </c>
      <c r="E71" s="648">
        <f t="shared" si="5"/>
        <v>5</v>
      </c>
      <c r="F71" s="617"/>
      <c r="G71" s="617">
        <v>1</v>
      </c>
      <c r="H71" s="617"/>
      <c r="I71" s="617"/>
      <c r="J71" s="617">
        <v>1</v>
      </c>
      <c r="K71" s="617"/>
      <c r="L71" s="617"/>
      <c r="M71" s="617"/>
      <c r="N71" s="617">
        <v>1</v>
      </c>
      <c r="O71" s="617"/>
      <c r="P71" s="617"/>
      <c r="Q71" s="617"/>
      <c r="R71" s="617"/>
      <c r="S71" s="617">
        <v>2</v>
      </c>
      <c r="T71" s="617">
        <v>2</v>
      </c>
      <c r="U71" s="617"/>
      <c r="V71" s="617"/>
      <c r="W71" s="617"/>
      <c r="X71" s="617"/>
      <c r="Y71" s="617">
        <v>1</v>
      </c>
      <c r="Z71" s="617">
        <v>1</v>
      </c>
      <c r="AA71" s="617">
        <v>1</v>
      </c>
      <c r="AB71" s="617"/>
      <c r="AC71" s="617"/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CG71" s="582"/>
      <c r="CH71" s="582"/>
      <c r="CI71" s="582"/>
      <c r="CJ71" s="582"/>
      <c r="CK71" s="582"/>
      <c r="CL71" s="582"/>
      <c r="CM71" s="582"/>
      <c r="CN71" s="582"/>
    </row>
    <row r="72" spans="1:92" x14ac:dyDescent="0.2">
      <c r="A72" s="1540"/>
      <c r="B72" s="1024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CG72" s="582"/>
      <c r="CH72" s="582"/>
      <c r="CI72" s="582"/>
      <c r="CJ72" s="582"/>
      <c r="CK72" s="582"/>
      <c r="CL72" s="582"/>
      <c r="CM72" s="582"/>
      <c r="CN72" s="582"/>
    </row>
    <row r="73" spans="1:92" ht="26.25" customHeight="1" x14ac:dyDescent="0.2">
      <c r="A73" s="1540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CG73" s="582"/>
      <c r="CH73" s="582"/>
      <c r="CI73" s="582"/>
      <c r="CJ73" s="582"/>
      <c r="CK73" s="582"/>
      <c r="CL73" s="582"/>
      <c r="CM73" s="582"/>
      <c r="CN73" s="582"/>
    </row>
    <row r="74" spans="1:92" x14ac:dyDescent="0.2">
      <c r="A74" s="1412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CG74" s="582"/>
      <c r="CH74" s="582"/>
      <c r="CI74" s="582"/>
      <c r="CJ74" s="582"/>
      <c r="CK74" s="582"/>
      <c r="CL74" s="582"/>
      <c r="CM74" s="582"/>
      <c r="CN74" s="582"/>
    </row>
    <row r="75" spans="1:92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CG75" s="582"/>
      <c r="CH75" s="582"/>
      <c r="CI75" s="582"/>
      <c r="CJ75" s="582"/>
      <c r="CK75" s="582"/>
      <c r="CL75" s="582"/>
      <c r="CM75" s="582"/>
      <c r="CN75" s="582"/>
    </row>
    <row r="76" spans="1:92" ht="14.25" customHeight="1" x14ac:dyDescent="0.2">
      <c r="A76" s="1408" t="s">
        <v>32</v>
      </c>
      <c r="B76" s="1410"/>
      <c r="C76" s="1425" t="s">
        <v>33</v>
      </c>
      <c r="D76" s="1425"/>
      <c r="E76" s="1425"/>
      <c r="F76" s="1448" t="s">
        <v>77</v>
      </c>
      <c r="G76" s="1448"/>
      <c r="H76" s="1448"/>
      <c r="I76" s="1448"/>
      <c r="J76" s="1448"/>
      <c r="K76" s="1448"/>
      <c r="L76" s="1448"/>
      <c r="M76" s="1448"/>
      <c r="N76" s="1448"/>
      <c r="O76" s="1448"/>
      <c r="P76" s="1448"/>
      <c r="Q76" s="1448"/>
      <c r="R76" s="1448"/>
      <c r="S76" s="1448"/>
      <c r="T76" s="1448"/>
      <c r="U76" s="1448"/>
      <c r="V76" s="1448"/>
      <c r="W76" s="1448"/>
      <c r="X76" s="1448"/>
      <c r="Y76" s="1448"/>
      <c r="Z76" s="1448"/>
      <c r="AA76" s="1448"/>
      <c r="AB76" s="1448"/>
      <c r="AC76" s="1448"/>
      <c r="AD76" s="1448"/>
      <c r="AE76" s="1448"/>
      <c r="AF76" s="1448"/>
      <c r="AG76" s="1448"/>
      <c r="AH76" s="1507" t="s">
        <v>230</v>
      </c>
      <c r="AI76" s="1507"/>
      <c r="AJ76" s="1507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CG76" s="582"/>
      <c r="CH76" s="582"/>
      <c r="CI76" s="582"/>
      <c r="CJ76" s="582"/>
      <c r="CK76" s="582"/>
      <c r="CL76" s="582"/>
      <c r="CM76" s="582"/>
      <c r="CN76" s="582"/>
    </row>
    <row r="77" spans="1:92" ht="14.25" customHeight="1" x14ac:dyDescent="0.2">
      <c r="A77" s="1419"/>
      <c r="B77" s="1420"/>
      <c r="C77" s="1426"/>
      <c r="D77" s="1426"/>
      <c r="E77" s="1426"/>
      <c r="F77" s="1421" t="s">
        <v>57</v>
      </c>
      <c r="G77" s="1421"/>
      <c r="H77" s="1421" t="s">
        <v>58</v>
      </c>
      <c r="I77" s="1421"/>
      <c r="J77" s="1475" t="s">
        <v>59</v>
      </c>
      <c r="K77" s="1475"/>
      <c r="L77" s="1475" t="s">
        <v>60</v>
      </c>
      <c r="M77" s="1475"/>
      <c r="N77" s="1475" t="s">
        <v>61</v>
      </c>
      <c r="O77" s="1475"/>
      <c r="P77" s="1475" t="s">
        <v>62</v>
      </c>
      <c r="Q77" s="1475"/>
      <c r="R77" s="1421" t="s">
        <v>63</v>
      </c>
      <c r="S77" s="1421"/>
      <c r="T77" s="1475" t="s">
        <v>64</v>
      </c>
      <c r="U77" s="1475"/>
      <c r="V77" s="1475" t="s">
        <v>65</v>
      </c>
      <c r="W77" s="1475"/>
      <c r="X77" s="1475" t="s">
        <v>66</v>
      </c>
      <c r="Y77" s="1475"/>
      <c r="Z77" s="1475" t="s">
        <v>67</v>
      </c>
      <c r="AA77" s="1475"/>
      <c r="AB77" s="1475" t="s">
        <v>68</v>
      </c>
      <c r="AC77" s="1475"/>
      <c r="AD77" s="1475" t="s">
        <v>69</v>
      </c>
      <c r="AE77" s="1475"/>
      <c r="AF77" s="1475" t="s">
        <v>70</v>
      </c>
      <c r="AG77" s="1475"/>
      <c r="AH77" s="1429" t="s">
        <v>231</v>
      </c>
      <c r="AI77" s="1429" t="s">
        <v>232</v>
      </c>
      <c r="AJ77" s="1429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CG77" s="582"/>
      <c r="CH77" s="582"/>
      <c r="CI77" s="582"/>
      <c r="CJ77" s="582"/>
      <c r="CK77" s="582"/>
      <c r="CL77" s="582"/>
      <c r="CM77" s="582"/>
      <c r="CN77" s="582"/>
    </row>
    <row r="78" spans="1:92" x14ac:dyDescent="0.2">
      <c r="A78" s="1541"/>
      <c r="B78" s="1542"/>
      <c r="C78" s="1019" t="s">
        <v>149</v>
      </c>
      <c r="D78" s="1019" t="s">
        <v>30</v>
      </c>
      <c r="E78" s="1019" t="s">
        <v>48</v>
      </c>
      <c r="F78" s="1015" t="s">
        <v>30</v>
      </c>
      <c r="G78" s="1015" t="s">
        <v>48</v>
      </c>
      <c r="H78" s="1015" t="s">
        <v>30</v>
      </c>
      <c r="I78" s="1015" t="s">
        <v>48</v>
      </c>
      <c r="J78" s="1015" t="s">
        <v>30</v>
      </c>
      <c r="K78" s="1015" t="s">
        <v>48</v>
      </c>
      <c r="L78" s="1015" t="s">
        <v>30</v>
      </c>
      <c r="M78" s="1015" t="s">
        <v>48</v>
      </c>
      <c r="N78" s="1015" t="s">
        <v>30</v>
      </c>
      <c r="O78" s="1015" t="s">
        <v>48</v>
      </c>
      <c r="P78" s="1015" t="s">
        <v>30</v>
      </c>
      <c r="Q78" s="1015" t="s">
        <v>48</v>
      </c>
      <c r="R78" s="1015" t="s">
        <v>30</v>
      </c>
      <c r="S78" s="1015" t="s">
        <v>48</v>
      </c>
      <c r="T78" s="1015" t="s">
        <v>30</v>
      </c>
      <c r="U78" s="1015" t="s">
        <v>48</v>
      </c>
      <c r="V78" s="1015" t="s">
        <v>30</v>
      </c>
      <c r="W78" s="1015" t="s">
        <v>48</v>
      </c>
      <c r="X78" s="1015" t="s">
        <v>30</v>
      </c>
      <c r="Y78" s="1015" t="s">
        <v>48</v>
      </c>
      <c r="Z78" s="1015" t="s">
        <v>30</v>
      </c>
      <c r="AA78" s="1015" t="s">
        <v>48</v>
      </c>
      <c r="AB78" s="1015" t="s">
        <v>30</v>
      </c>
      <c r="AC78" s="1015" t="s">
        <v>48</v>
      </c>
      <c r="AD78" s="1015" t="s">
        <v>30</v>
      </c>
      <c r="AE78" s="1015" t="s">
        <v>48</v>
      </c>
      <c r="AF78" s="1015" t="s">
        <v>30</v>
      </c>
      <c r="AG78" s="1015" t="s">
        <v>48</v>
      </c>
      <c r="AH78" s="1430"/>
      <c r="AI78" s="1430"/>
      <c r="AJ78" s="1430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CG78" s="582"/>
      <c r="CH78" s="582"/>
      <c r="CI78" s="582"/>
      <c r="CJ78" s="582"/>
      <c r="CK78" s="582"/>
      <c r="CL78" s="582"/>
      <c r="CM78" s="582"/>
      <c r="CN78" s="582"/>
    </row>
    <row r="79" spans="1:92" x14ac:dyDescent="0.2">
      <c r="A79" s="1538" t="s">
        <v>80</v>
      </c>
      <c r="B79" s="1539"/>
      <c r="C79" s="633">
        <f t="shared" ref="C79:C84" si="6">SUM(D79:E79)</f>
        <v>0</v>
      </c>
      <c r="D79" s="633">
        <f t="shared" ref="D79:E84" si="7">SUM(F79+H79+J79+L79+N79+P79+R79+T79+V79+X79+Z79+AB79+AD79+AF79)</f>
        <v>0</v>
      </c>
      <c r="E79" s="633">
        <f t="shared" si="7"/>
        <v>0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X79" s="640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CG79" s="582">
        <v>0</v>
      </c>
      <c r="CH79" s="582"/>
      <c r="CI79" s="582"/>
      <c r="CJ79" s="582"/>
      <c r="CK79" s="582"/>
      <c r="CL79" s="582"/>
      <c r="CM79" s="582"/>
      <c r="CN79" s="582"/>
    </row>
    <row r="80" spans="1:92" x14ac:dyDescent="0.2">
      <c r="A80" s="1409" t="s">
        <v>72</v>
      </c>
      <c r="B80" s="1029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CG80" s="582">
        <v>0</v>
      </c>
      <c r="CH80" s="582"/>
      <c r="CI80" s="582"/>
      <c r="CJ80" s="582"/>
      <c r="CK80" s="582"/>
      <c r="CL80" s="582"/>
      <c r="CM80" s="582"/>
      <c r="CN80" s="582"/>
    </row>
    <row r="81" spans="1:92" x14ac:dyDescent="0.2">
      <c r="A81" s="1540"/>
      <c r="B81" s="1024" t="s">
        <v>74</v>
      </c>
      <c r="C81" s="648">
        <f t="shared" si="6"/>
        <v>0</v>
      </c>
      <c r="D81" s="648">
        <f t="shared" si="7"/>
        <v>0</v>
      </c>
      <c r="E81" s="648">
        <f t="shared" si="7"/>
        <v>0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CG81" s="582">
        <v>0</v>
      </c>
      <c r="CH81" s="582"/>
      <c r="CI81" s="582"/>
      <c r="CJ81" s="582"/>
      <c r="CK81" s="582"/>
      <c r="CL81" s="582"/>
      <c r="CM81" s="582"/>
      <c r="CN81" s="582"/>
    </row>
    <row r="82" spans="1:92" x14ac:dyDescent="0.2">
      <c r="A82" s="1540"/>
      <c r="B82" s="1024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CG82" s="582">
        <v>0</v>
      </c>
      <c r="CH82" s="582"/>
      <c r="CI82" s="582"/>
      <c r="CJ82" s="582"/>
      <c r="CK82" s="582"/>
      <c r="CL82" s="582"/>
      <c r="CM82" s="582"/>
      <c r="CN82" s="582"/>
    </row>
    <row r="83" spans="1:92" ht="30" customHeight="1" x14ac:dyDescent="0.2">
      <c r="A83" s="1540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CG83" s="582">
        <v>0</v>
      </c>
      <c r="CH83" s="582"/>
      <c r="CI83" s="582"/>
      <c r="CJ83" s="582"/>
      <c r="CK83" s="582"/>
      <c r="CL83" s="582"/>
      <c r="CM83" s="582"/>
      <c r="CN83" s="582"/>
    </row>
    <row r="84" spans="1:92" x14ac:dyDescent="0.2">
      <c r="A84" s="1412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CG84" s="582">
        <v>0</v>
      </c>
      <c r="CH84" s="582"/>
      <c r="CI84" s="582"/>
      <c r="CJ84" s="582"/>
      <c r="CK84" s="582"/>
      <c r="CL84" s="582"/>
      <c r="CM84" s="582"/>
      <c r="CN84" s="582"/>
    </row>
    <row r="85" spans="1:92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CG85" s="582"/>
      <c r="CH85" s="582"/>
      <c r="CI85" s="582"/>
      <c r="CJ85" s="582"/>
      <c r="CK85" s="582"/>
      <c r="CL85" s="582"/>
      <c r="CM85" s="582"/>
      <c r="CN85" s="582"/>
    </row>
    <row r="86" spans="1:92" ht="14.25" customHeight="1" x14ac:dyDescent="0.2">
      <c r="A86" s="1409" t="s">
        <v>32</v>
      </c>
      <c r="B86" s="1409"/>
      <c r="C86" s="1408" t="s">
        <v>33</v>
      </c>
      <c r="D86" s="1409"/>
      <c r="E86" s="1410"/>
      <c r="F86" s="1436" t="s">
        <v>34</v>
      </c>
      <c r="G86" s="1437"/>
      <c r="H86" s="1437"/>
      <c r="I86" s="1437"/>
      <c r="J86" s="1437"/>
      <c r="K86" s="1437"/>
      <c r="L86" s="1437"/>
      <c r="M86" s="1437"/>
      <c r="N86" s="1437"/>
      <c r="O86" s="1437"/>
      <c r="P86" s="1437"/>
      <c r="Q86" s="1437"/>
      <c r="R86" s="1437"/>
      <c r="S86" s="1437"/>
      <c r="T86" s="1437"/>
      <c r="U86" s="1437"/>
      <c r="V86" s="1437"/>
      <c r="W86" s="1437"/>
      <c r="X86" s="1437"/>
      <c r="Y86" s="1437"/>
      <c r="Z86" s="1437"/>
      <c r="AA86" s="1437"/>
      <c r="AB86" s="1437"/>
      <c r="AC86" s="1437"/>
      <c r="AD86" s="1437"/>
      <c r="AE86" s="1437"/>
      <c r="AF86" s="1437"/>
      <c r="AG86" s="1438"/>
      <c r="AH86" s="1507" t="s">
        <v>230</v>
      </c>
      <c r="AI86" s="1507"/>
      <c r="AJ86" s="1507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CG86" s="582"/>
      <c r="CH86" s="582"/>
      <c r="CI86" s="582"/>
      <c r="CJ86" s="582"/>
      <c r="CK86" s="582"/>
      <c r="CL86" s="582"/>
      <c r="CM86" s="582"/>
      <c r="CN86" s="582"/>
    </row>
    <row r="87" spans="1:92" ht="14.25" customHeight="1" x14ac:dyDescent="0.2">
      <c r="A87" s="1540"/>
      <c r="B87" s="1540"/>
      <c r="C87" s="1419"/>
      <c r="D87" s="1540"/>
      <c r="E87" s="1420"/>
      <c r="F87" s="1422" t="s">
        <v>82</v>
      </c>
      <c r="G87" s="1424"/>
      <c r="H87" s="1422" t="s">
        <v>58</v>
      </c>
      <c r="I87" s="1424"/>
      <c r="J87" s="1422" t="s">
        <v>59</v>
      </c>
      <c r="K87" s="1424"/>
      <c r="L87" s="1422" t="s">
        <v>60</v>
      </c>
      <c r="M87" s="1424"/>
      <c r="N87" s="1422" t="s">
        <v>61</v>
      </c>
      <c r="O87" s="1424"/>
      <c r="P87" s="1422" t="s">
        <v>62</v>
      </c>
      <c r="Q87" s="1424"/>
      <c r="R87" s="1422" t="s">
        <v>63</v>
      </c>
      <c r="S87" s="1424"/>
      <c r="T87" s="1422" t="s">
        <v>64</v>
      </c>
      <c r="U87" s="1424"/>
      <c r="V87" s="1422" t="s">
        <v>65</v>
      </c>
      <c r="W87" s="1424"/>
      <c r="X87" s="1422" t="s">
        <v>66</v>
      </c>
      <c r="Y87" s="1424"/>
      <c r="Z87" s="1414" t="s">
        <v>67</v>
      </c>
      <c r="AA87" s="1415"/>
      <c r="AB87" s="1414" t="s">
        <v>68</v>
      </c>
      <c r="AC87" s="1415"/>
      <c r="AD87" s="1414" t="s">
        <v>69</v>
      </c>
      <c r="AE87" s="1415"/>
      <c r="AF87" s="1414" t="s">
        <v>70</v>
      </c>
      <c r="AG87" s="1415"/>
      <c r="AH87" s="1429" t="s">
        <v>234</v>
      </c>
      <c r="AI87" s="1429" t="s">
        <v>235</v>
      </c>
      <c r="AJ87" s="1429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CG87" s="582"/>
      <c r="CH87" s="582"/>
      <c r="CI87" s="582"/>
      <c r="CJ87" s="582"/>
      <c r="CK87" s="582"/>
      <c r="CL87" s="582"/>
      <c r="CM87" s="582"/>
      <c r="CN87" s="582"/>
    </row>
    <row r="88" spans="1:92" x14ac:dyDescent="0.2">
      <c r="A88" s="1412"/>
      <c r="B88" s="1412"/>
      <c r="C88" s="1019" t="s">
        <v>149</v>
      </c>
      <c r="D88" s="1019" t="s">
        <v>30</v>
      </c>
      <c r="E88" s="1019" t="s">
        <v>48</v>
      </c>
      <c r="F88" s="1015" t="s">
        <v>30</v>
      </c>
      <c r="G88" s="1015" t="s">
        <v>48</v>
      </c>
      <c r="H88" s="1015" t="s">
        <v>30</v>
      </c>
      <c r="I88" s="1015" t="s">
        <v>48</v>
      </c>
      <c r="J88" s="1015" t="s">
        <v>30</v>
      </c>
      <c r="K88" s="1015" t="s">
        <v>48</v>
      </c>
      <c r="L88" s="1015" t="s">
        <v>30</v>
      </c>
      <c r="M88" s="1015" t="s">
        <v>48</v>
      </c>
      <c r="N88" s="1015" t="s">
        <v>30</v>
      </c>
      <c r="O88" s="1015" t="s">
        <v>48</v>
      </c>
      <c r="P88" s="1015" t="s">
        <v>30</v>
      </c>
      <c r="Q88" s="1015" t="s">
        <v>48</v>
      </c>
      <c r="R88" s="1015" t="s">
        <v>30</v>
      </c>
      <c r="S88" s="1015" t="s">
        <v>48</v>
      </c>
      <c r="T88" s="1015" t="s">
        <v>30</v>
      </c>
      <c r="U88" s="1015" t="s">
        <v>48</v>
      </c>
      <c r="V88" s="1015" t="s">
        <v>30</v>
      </c>
      <c r="W88" s="1015" t="s">
        <v>48</v>
      </c>
      <c r="X88" s="1015" t="s">
        <v>30</v>
      </c>
      <c r="Y88" s="1015" t="s">
        <v>48</v>
      </c>
      <c r="Z88" s="1015" t="s">
        <v>30</v>
      </c>
      <c r="AA88" s="1015" t="s">
        <v>48</v>
      </c>
      <c r="AB88" s="1015" t="s">
        <v>30</v>
      </c>
      <c r="AC88" s="1015" t="s">
        <v>48</v>
      </c>
      <c r="AD88" s="1015" t="s">
        <v>30</v>
      </c>
      <c r="AE88" s="1015" t="s">
        <v>48</v>
      </c>
      <c r="AF88" s="1015" t="s">
        <v>30</v>
      </c>
      <c r="AG88" s="1015" t="s">
        <v>48</v>
      </c>
      <c r="AH88" s="1430"/>
      <c r="AI88" s="1430"/>
      <c r="AJ88" s="1430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CG88" s="582"/>
      <c r="CH88" s="582"/>
      <c r="CI88" s="582"/>
      <c r="CJ88" s="582"/>
      <c r="CK88" s="582"/>
      <c r="CL88" s="582"/>
      <c r="CM88" s="582"/>
      <c r="CN88" s="582"/>
    </row>
    <row r="89" spans="1:92" x14ac:dyDescent="0.2">
      <c r="A89" s="1582" t="s">
        <v>83</v>
      </c>
      <c r="B89" s="1583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CG89" s="582"/>
      <c r="CH89" s="582"/>
      <c r="CI89" s="582"/>
      <c r="CJ89" s="582"/>
      <c r="CK89" s="582"/>
      <c r="CL89" s="582"/>
      <c r="CM89" s="582"/>
      <c r="CN89" s="582"/>
    </row>
    <row r="90" spans="1:92" x14ac:dyDescent="0.2">
      <c r="A90" s="1584" t="s">
        <v>84</v>
      </c>
      <c r="B90" s="1585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CG90" s="582"/>
      <c r="CH90" s="582"/>
      <c r="CI90" s="582"/>
      <c r="CJ90" s="582"/>
      <c r="CK90" s="582"/>
      <c r="CL90" s="582"/>
      <c r="CM90" s="582"/>
      <c r="CN90" s="582"/>
    </row>
    <row r="91" spans="1:92" x14ac:dyDescent="0.2">
      <c r="A91" s="1586" t="s">
        <v>236</v>
      </c>
      <c r="B91" s="1029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CG91" s="582"/>
      <c r="CH91" s="582"/>
      <c r="CI91" s="582"/>
      <c r="CJ91" s="582"/>
      <c r="CK91" s="582"/>
      <c r="CL91" s="582"/>
      <c r="CM91" s="582"/>
      <c r="CN91" s="582"/>
    </row>
    <row r="92" spans="1:92" x14ac:dyDescent="0.2">
      <c r="A92" s="1587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CG92" s="582"/>
      <c r="CH92" s="582"/>
      <c r="CI92" s="582"/>
      <c r="CJ92" s="582"/>
      <c r="CK92" s="582"/>
      <c r="CL92" s="582"/>
      <c r="CM92" s="582"/>
      <c r="CN92" s="582"/>
    </row>
    <row r="93" spans="1:92" x14ac:dyDescent="0.2">
      <c r="A93" s="1588" t="s">
        <v>87</v>
      </c>
      <c r="B93" s="1589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CA93" s="569" t="str">
        <f>IF(C93&gt;C91+C92,"Los Ingresos de pacientes dependientes severos con escaras DEBEN estar incluidos en los Ingresos de pacientes dependientes severos Oncológicos o No Oncológicos","")</f>
        <v/>
      </c>
      <c r="CG93" s="582"/>
      <c r="CH93" s="582"/>
      <c r="CI93" s="582"/>
      <c r="CJ93" s="582"/>
      <c r="CK93" s="582"/>
      <c r="CL93" s="582"/>
      <c r="CM93" s="582"/>
      <c r="CN93" s="582"/>
    </row>
    <row r="94" spans="1:92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CG94" s="582"/>
      <c r="CH94" s="582"/>
      <c r="CI94" s="582"/>
      <c r="CJ94" s="582"/>
      <c r="CK94" s="582"/>
      <c r="CL94" s="582"/>
      <c r="CM94" s="582"/>
      <c r="CN94" s="582"/>
    </row>
    <row r="95" spans="1:92" ht="14.25" customHeight="1" x14ac:dyDescent="0.2">
      <c r="A95" s="1408" t="s">
        <v>3</v>
      </c>
      <c r="B95" s="1410"/>
      <c r="C95" s="1414" t="s">
        <v>33</v>
      </c>
      <c r="D95" s="1428"/>
      <c r="E95" s="1415"/>
      <c r="F95" s="1414" t="s">
        <v>67</v>
      </c>
      <c r="G95" s="1415"/>
      <c r="H95" s="1414" t="s">
        <v>68</v>
      </c>
      <c r="I95" s="1415"/>
      <c r="J95" s="1414" t="s">
        <v>69</v>
      </c>
      <c r="K95" s="1415"/>
      <c r="L95" s="1414" t="s">
        <v>70</v>
      </c>
      <c r="M95" s="1415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CG95" s="582"/>
      <c r="CH95" s="582"/>
      <c r="CI95" s="582"/>
      <c r="CJ95" s="582"/>
      <c r="CK95" s="582"/>
      <c r="CL95" s="582"/>
      <c r="CM95" s="582"/>
      <c r="CN95" s="582"/>
    </row>
    <row r="96" spans="1:92" x14ac:dyDescent="0.2">
      <c r="A96" s="1411"/>
      <c r="B96" s="1413"/>
      <c r="C96" s="1019" t="s">
        <v>149</v>
      </c>
      <c r="D96" s="1019" t="s">
        <v>30</v>
      </c>
      <c r="E96" s="1019" t="s">
        <v>48</v>
      </c>
      <c r="F96" s="1019" t="s">
        <v>30</v>
      </c>
      <c r="G96" s="1019" t="s">
        <v>48</v>
      </c>
      <c r="H96" s="1019" t="s">
        <v>30</v>
      </c>
      <c r="I96" s="1019" t="s">
        <v>48</v>
      </c>
      <c r="J96" s="1019" t="s">
        <v>30</v>
      </c>
      <c r="K96" s="1019" t="s">
        <v>48</v>
      </c>
      <c r="L96" s="1019" t="s">
        <v>30</v>
      </c>
      <c r="M96" s="1019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CG96" s="582"/>
      <c r="CH96" s="582"/>
      <c r="CI96" s="582"/>
      <c r="CJ96" s="582"/>
      <c r="CK96" s="582"/>
      <c r="CL96" s="582"/>
      <c r="CM96" s="582"/>
      <c r="CN96" s="582"/>
    </row>
    <row r="97" spans="1:92" x14ac:dyDescent="0.2">
      <c r="A97" s="1499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CG97" s="582"/>
      <c r="CH97" s="582"/>
      <c r="CI97" s="582"/>
      <c r="CJ97" s="582"/>
      <c r="CK97" s="582"/>
      <c r="CL97" s="582"/>
      <c r="CM97" s="582"/>
      <c r="CN97" s="582"/>
    </row>
    <row r="98" spans="1:92" x14ac:dyDescent="0.2">
      <c r="A98" s="1500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CG98" s="582"/>
      <c r="CH98" s="582"/>
      <c r="CI98" s="582"/>
      <c r="CJ98" s="582"/>
      <c r="CK98" s="582"/>
      <c r="CL98" s="582"/>
      <c r="CM98" s="582"/>
      <c r="CN98" s="582"/>
    </row>
    <row r="99" spans="1:92" x14ac:dyDescent="0.2">
      <c r="A99" s="1501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CG99" s="582"/>
      <c r="CH99" s="582"/>
      <c r="CI99" s="582"/>
      <c r="CJ99" s="582"/>
      <c r="CK99" s="582"/>
      <c r="CL99" s="582"/>
      <c r="CM99" s="582"/>
      <c r="CN99" s="582"/>
    </row>
    <row r="100" spans="1:92" x14ac:dyDescent="0.2">
      <c r="A100" s="1590" t="s">
        <v>91</v>
      </c>
      <c r="B100" s="1590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CG100" s="582"/>
      <c r="CH100" s="582"/>
      <c r="CI100" s="582"/>
      <c r="CJ100" s="582"/>
      <c r="CK100" s="582"/>
      <c r="CL100" s="582"/>
      <c r="CM100" s="582"/>
      <c r="CN100" s="582"/>
    </row>
    <row r="101" spans="1:92" x14ac:dyDescent="0.2">
      <c r="A101" s="1502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CG101" s="582"/>
      <c r="CH101" s="582"/>
      <c r="CI101" s="582"/>
      <c r="CJ101" s="582"/>
      <c r="CK101" s="582"/>
      <c r="CL101" s="582"/>
      <c r="CM101" s="582"/>
      <c r="CN101" s="582"/>
    </row>
    <row r="102" spans="1:92" x14ac:dyDescent="0.2">
      <c r="A102" s="1503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CG102" s="582"/>
      <c r="CH102" s="582"/>
      <c r="CI102" s="582"/>
      <c r="CJ102" s="582"/>
      <c r="CK102" s="582"/>
      <c r="CL102" s="582"/>
      <c r="CM102" s="582"/>
      <c r="CN102" s="582"/>
    </row>
    <row r="103" spans="1:92" x14ac:dyDescent="0.2">
      <c r="A103" s="1503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CG103" s="582"/>
      <c r="CH103" s="582"/>
      <c r="CI103" s="582"/>
      <c r="CJ103" s="582"/>
      <c r="CK103" s="582"/>
      <c r="CL103" s="582"/>
      <c r="CM103" s="582"/>
      <c r="CN103" s="582"/>
    </row>
    <row r="104" spans="1:92" x14ac:dyDescent="0.2">
      <c r="A104" s="1504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CG104" s="582"/>
      <c r="CH104" s="582"/>
      <c r="CI104" s="582"/>
      <c r="CJ104" s="582"/>
      <c r="CK104" s="582"/>
      <c r="CL104" s="582"/>
      <c r="CM104" s="582"/>
      <c r="CN104" s="582"/>
    </row>
    <row r="105" spans="1:92" x14ac:dyDescent="0.2">
      <c r="A105" s="1590" t="s">
        <v>91</v>
      </c>
      <c r="B105" s="1590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CG105" s="582"/>
      <c r="CH105" s="582"/>
      <c r="CI105" s="582"/>
      <c r="CJ105" s="582"/>
      <c r="CK105" s="582"/>
      <c r="CL105" s="582"/>
      <c r="CM105" s="582"/>
      <c r="CN105" s="582"/>
    </row>
    <row r="106" spans="1:92" x14ac:dyDescent="0.2">
      <c r="A106" s="1505" t="s">
        <v>96</v>
      </c>
      <c r="B106" s="1505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CG106" s="582"/>
      <c r="CH106" s="582"/>
      <c r="CI106" s="582"/>
      <c r="CJ106" s="582"/>
      <c r="CK106" s="582"/>
      <c r="CL106" s="582"/>
      <c r="CM106" s="582"/>
      <c r="CN106" s="582"/>
    </row>
    <row r="107" spans="1:92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CG107" s="582"/>
      <c r="CH107" s="582"/>
      <c r="CI107" s="582"/>
      <c r="CJ107" s="582"/>
      <c r="CK107" s="582"/>
      <c r="CL107" s="582"/>
      <c r="CM107" s="582"/>
      <c r="CN107" s="582"/>
    </row>
    <row r="108" spans="1:92" ht="14.25" customHeight="1" x14ac:dyDescent="0.2">
      <c r="A108" s="1408" t="s">
        <v>3</v>
      </c>
      <c r="B108" s="1410"/>
      <c r="C108" s="1414" t="s">
        <v>33</v>
      </c>
      <c r="D108" s="1428"/>
      <c r="E108" s="1415"/>
      <c r="F108" s="1414" t="s">
        <v>67</v>
      </c>
      <c r="G108" s="1415"/>
      <c r="H108" s="1414" t="s">
        <v>68</v>
      </c>
      <c r="I108" s="1415"/>
      <c r="J108" s="1414" t="s">
        <v>69</v>
      </c>
      <c r="K108" s="1415"/>
      <c r="L108" s="1414" t="s">
        <v>70</v>
      </c>
      <c r="M108" s="1428"/>
      <c r="N108" s="1506" t="s">
        <v>230</v>
      </c>
      <c r="O108" s="1428"/>
      <c r="P108" s="1415"/>
      <c r="Q108" s="1496"/>
      <c r="R108" s="1497"/>
      <c r="S108" s="1498"/>
      <c r="T108" s="1498"/>
      <c r="U108" s="1498"/>
      <c r="V108" s="1498"/>
      <c r="W108" s="1498"/>
      <c r="X108" s="1498"/>
      <c r="Y108" s="1498"/>
      <c r="Z108" s="1498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CG108" s="582"/>
      <c r="CH108" s="582"/>
      <c r="CI108" s="582"/>
      <c r="CJ108" s="582"/>
      <c r="CK108" s="582"/>
      <c r="CL108" s="582"/>
      <c r="CM108" s="582"/>
      <c r="CN108" s="582"/>
    </row>
    <row r="109" spans="1:92" ht="21" x14ac:dyDescent="0.2">
      <c r="A109" s="1411"/>
      <c r="B109" s="1413"/>
      <c r="C109" s="1019" t="s">
        <v>149</v>
      </c>
      <c r="D109" s="1019" t="s">
        <v>30</v>
      </c>
      <c r="E109" s="1019" t="s">
        <v>48</v>
      </c>
      <c r="F109" s="1019" t="s">
        <v>30</v>
      </c>
      <c r="G109" s="1019" t="s">
        <v>48</v>
      </c>
      <c r="H109" s="1019" t="s">
        <v>30</v>
      </c>
      <c r="I109" s="1019" t="s">
        <v>48</v>
      </c>
      <c r="J109" s="1019" t="s">
        <v>30</v>
      </c>
      <c r="K109" s="1019" t="s">
        <v>48</v>
      </c>
      <c r="L109" s="1019" t="s">
        <v>30</v>
      </c>
      <c r="M109" s="1016" t="s">
        <v>48</v>
      </c>
      <c r="N109" s="761" t="s">
        <v>231</v>
      </c>
      <c r="O109" s="1010" t="s">
        <v>232</v>
      </c>
      <c r="P109" s="1020" t="s">
        <v>233</v>
      </c>
      <c r="Q109" s="762"/>
      <c r="R109" s="1022"/>
      <c r="S109" s="1022"/>
      <c r="T109" s="1022"/>
      <c r="U109" s="1022"/>
      <c r="V109" s="1022"/>
      <c r="W109" s="1022"/>
      <c r="X109" s="1022"/>
      <c r="Y109" s="1022"/>
      <c r="Z109" s="1022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CG109" s="582"/>
      <c r="CH109" s="582"/>
      <c r="CI109" s="582"/>
      <c r="CJ109" s="582"/>
      <c r="CK109" s="582"/>
      <c r="CL109" s="582"/>
      <c r="CM109" s="582"/>
      <c r="CN109" s="582"/>
    </row>
    <row r="110" spans="1:92" x14ac:dyDescent="0.2">
      <c r="A110" s="1499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CG110" s="582"/>
      <c r="CH110" s="582"/>
      <c r="CI110" s="582"/>
      <c r="CJ110" s="582"/>
      <c r="CK110" s="582"/>
      <c r="CL110" s="582"/>
      <c r="CM110" s="582"/>
      <c r="CN110" s="582"/>
    </row>
    <row r="111" spans="1:92" x14ac:dyDescent="0.2">
      <c r="A111" s="1500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CG111" s="582"/>
      <c r="CH111" s="582"/>
      <c r="CI111" s="582"/>
      <c r="CJ111" s="582"/>
      <c r="CK111" s="582"/>
      <c r="CL111" s="582"/>
      <c r="CM111" s="582"/>
      <c r="CN111" s="582"/>
    </row>
    <row r="112" spans="1:92" x14ac:dyDescent="0.2">
      <c r="A112" s="1501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CG112" s="582"/>
      <c r="CH112" s="582"/>
      <c r="CI112" s="582"/>
      <c r="CJ112" s="582"/>
      <c r="CK112" s="582"/>
      <c r="CL112" s="582"/>
      <c r="CM112" s="582"/>
      <c r="CN112" s="582"/>
    </row>
    <row r="113" spans="1:5464" x14ac:dyDescent="0.2">
      <c r="A113" s="1590" t="s">
        <v>91</v>
      </c>
      <c r="B113" s="1590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CG113" s="582">
        <v>0</v>
      </c>
      <c r="CH113" s="582"/>
      <c r="CI113" s="582"/>
      <c r="CJ113" s="582"/>
      <c r="CK113" s="582"/>
      <c r="CL113" s="582"/>
      <c r="CM113" s="582"/>
      <c r="CN113" s="582"/>
    </row>
    <row r="114" spans="1:5464" x14ac:dyDescent="0.2">
      <c r="A114" s="1502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CG114" s="582"/>
      <c r="CH114" s="582"/>
      <c r="CI114" s="582"/>
      <c r="CJ114" s="582"/>
      <c r="CK114" s="582"/>
      <c r="CL114" s="582"/>
      <c r="CM114" s="582"/>
      <c r="CN114" s="582"/>
    </row>
    <row r="115" spans="1:5464" x14ac:dyDescent="0.2">
      <c r="A115" s="1503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CG115" s="582"/>
      <c r="CH115" s="582"/>
      <c r="CI115" s="582"/>
      <c r="CJ115" s="582"/>
      <c r="CK115" s="582"/>
      <c r="CL115" s="582"/>
      <c r="CM115" s="582"/>
      <c r="CN115" s="582"/>
    </row>
    <row r="116" spans="1:5464" x14ac:dyDescent="0.2">
      <c r="A116" s="1503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CG116" s="582"/>
      <c r="CH116" s="582"/>
      <c r="CI116" s="582"/>
      <c r="CJ116" s="582"/>
      <c r="CK116" s="582"/>
      <c r="CL116" s="582"/>
      <c r="CM116" s="582"/>
      <c r="CN116" s="582"/>
    </row>
    <row r="117" spans="1:5464" x14ac:dyDescent="0.2">
      <c r="A117" s="1504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CG117" s="582"/>
      <c r="CH117" s="582"/>
      <c r="CI117" s="582"/>
      <c r="CJ117" s="582"/>
      <c r="CK117" s="582"/>
      <c r="CL117" s="582"/>
      <c r="CM117" s="582"/>
      <c r="CN117" s="582"/>
    </row>
    <row r="118" spans="1:5464" x14ac:dyDescent="0.2">
      <c r="A118" s="1590" t="s">
        <v>91</v>
      </c>
      <c r="B118" s="1590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CG118" s="582">
        <v>0</v>
      </c>
      <c r="CH118" s="582"/>
      <c r="CI118" s="582"/>
      <c r="CJ118" s="582"/>
      <c r="CK118" s="582"/>
      <c r="CL118" s="582"/>
      <c r="CM118" s="582"/>
      <c r="CN118" s="582"/>
    </row>
    <row r="119" spans="1:5464" x14ac:dyDescent="0.2">
      <c r="A119" s="1505" t="s">
        <v>96</v>
      </c>
      <c r="B119" s="1505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CG119" s="582"/>
      <c r="CH119" s="582"/>
      <c r="CI119" s="582"/>
      <c r="CJ119" s="582"/>
      <c r="CK119" s="582"/>
      <c r="CL119" s="582"/>
      <c r="CM119" s="582"/>
      <c r="CN119" s="582"/>
    </row>
    <row r="120" spans="1:5464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CG120" s="582"/>
      <c r="CH120" s="582"/>
      <c r="CI120" s="582"/>
      <c r="CJ120" s="582"/>
      <c r="CK120" s="582"/>
      <c r="CL120" s="582"/>
      <c r="CM120" s="582"/>
      <c r="CN120" s="582"/>
    </row>
    <row r="121" spans="1:5464" ht="14.25" customHeight="1" x14ac:dyDescent="0.2">
      <c r="A121" s="1408" t="s">
        <v>3</v>
      </c>
      <c r="B121" s="1410"/>
      <c r="C121" s="1428" t="s">
        <v>33</v>
      </c>
      <c r="D121" s="1428"/>
      <c r="E121" s="1415"/>
      <c r="F121" s="1414" t="s">
        <v>66</v>
      </c>
      <c r="G121" s="1415"/>
      <c r="H121" s="1414" t="s">
        <v>67</v>
      </c>
      <c r="I121" s="1415"/>
      <c r="J121" s="1414" t="s">
        <v>68</v>
      </c>
      <c r="K121" s="1415"/>
      <c r="L121" s="1414" t="s">
        <v>69</v>
      </c>
      <c r="M121" s="1415"/>
      <c r="N121" s="1414" t="s">
        <v>70</v>
      </c>
      <c r="O121" s="1415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CG121" s="582"/>
      <c r="CH121" s="582"/>
      <c r="CI121" s="582"/>
      <c r="CJ121" s="582"/>
      <c r="CK121" s="582"/>
      <c r="CL121" s="582"/>
      <c r="CM121" s="582"/>
      <c r="CN121" s="582"/>
    </row>
    <row r="122" spans="1:5464" ht="19.5" customHeight="1" x14ac:dyDescent="0.2">
      <c r="A122" s="1411"/>
      <c r="B122" s="1413"/>
      <c r="C122" s="1019" t="s">
        <v>149</v>
      </c>
      <c r="D122" s="1019" t="s">
        <v>30</v>
      </c>
      <c r="E122" s="1017" t="s">
        <v>48</v>
      </c>
      <c r="F122" s="584" t="s">
        <v>30</v>
      </c>
      <c r="G122" s="1017" t="s">
        <v>48</v>
      </c>
      <c r="H122" s="584" t="s">
        <v>30</v>
      </c>
      <c r="I122" s="1017" t="s">
        <v>48</v>
      </c>
      <c r="J122" s="584" t="s">
        <v>30</v>
      </c>
      <c r="K122" s="1017" t="s">
        <v>48</v>
      </c>
      <c r="L122" s="584" t="s">
        <v>30</v>
      </c>
      <c r="M122" s="1017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CG122" s="582"/>
      <c r="CH122" s="582"/>
      <c r="CI122" s="582"/>
      <c r="CJ122" s="582"/>
      <c r="CK122" s="582"/>
      <c r="CL122" s="582"/>
      <c r="CM122" s="582"/>
      <c r="CN122" s="582"/>
    </row>
    <row r="123" spans="1:5464" x14ac:dyDescent="0.2">
      <c r="A123" s="1514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CG123" s="582"/>
      <c r="CH123" s="582"/>
      <c r="CI123" s="582"/>
      <c r="CJ123" s="582"/>
      <c r="CK123" s="582"/>
      <c r="CL123" s="582"/>
      <c r="CM123" s="582"/>
      <c r="CN123" s="582"/>
    </row>
    <row r="124" spans="1:5464" x14ac:dyDescent="0.2">
      <c r="A124" s="1515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CG124" s="582"/>
      <c r="CH124" s="582"/>
      <c r="CI124" s="582"/>
      <c r="CJ124" s="582"/>
      <c r="CK124" s="582"/>
      <c r="CL124" s="582"/>
      <c r="CM124" s="582"/>
      <c r="CN124" s="582"/>
    </row>
    <row r="125" spans="1:5464" x14ac:dyDescent="0.2">
      <c r="A125" s="1515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CG125" s="582"/>
      <c r="CH125" s="582"/>
      <c r="CI125" s="582"/>
      <c r="CJ125" s="582"/>
      <c r="CK125" s="582"/>
      <c r="CL125" s="582"/>
      <c r="CM125" s="582"/>
      <c r="CN125" s="582"/>
    </row>
    <row r="126" spans="1:5464" s="823" customFormat="1" ht="15" thickBot="1" x14ac:dyDescent="0.25">
      <c r="A126" s="1516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517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x14ac:dyDescent="0.2">
      <c r="A128" s="1515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CG128" s="582"/>
      <c r="CH128" s="582"/>
      <c r="CI128" s="582"/>
      <c r="CJ128" s="582"/>
      <c r="CK128" s="582"/>
      <c r="CL128" s="582"/>
      <c r="CM128" s="582"/>
      <c r="CN128" s="582"/>
    </row>
    <row r="129" spans="1:92" x14ac:dyDescent="0.2">
      <c r="A129" s="1515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CG129" s="582"/>
      <c r="CH129" s="582"/>
      <c r="CI129" s="582"/>
      <c r="CJ129" s="582"/>
      <c r="CK129" s="582"/>
      <c r="CL129" s="582"/>
      <c r="CM129" s="582"/>
      <c r="CN129" s="582"/>
    </row>
    <row r="130" spans="1:92" x14ac:dyDescent="0.2">
      <c r="A130" s="1518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CG130" s="582"/>
      <c r="CH130" s="582"/>
      <c r="CI130" s="582"/>
      <c r="CJ130" s="582"/>
      <c r="CK130" s="582"/>
      <c r="CL130" s="582"/>
      <c r="CM130" s="582"/>
      <c r="CN130" s="582"/>
    </row>
    <row r="131" spans="1:92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CG131" s="582"/>
      <c r="CH131" s="582"/>
      <c r="CI131" s="582"/>
      <c r="CJ131" s="582"/>
      <c r="CK131" s="582"/>
      <c r="CL131" s="582"/>
      <c r="CM131" s="582"/>
      <c r="CN131" s="582"/>
    </row>
    <row r="132" spans="1:92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CG132" s="582"/>
      <c r="CH132" s="582"/>
      <c r="CI132" s="582"/>
      <c r="CJ132" s="582"/>
      <c r="CK132" s="582"/>
      <c r="CL132" s="582"/>
      <c r="CM132" s="582"/>
      <c r="CN132" s="582"/>
    </row>
    <row r="133" spans="1:92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CG133" s="582"/>
      <c r="CH133" s="582"/>
      <c r="CI133" s="582"/>
      <c r="CJ133" s="582"/>
      <c r="CK133" s="582"/>
      <c r="CL133" s="582"/>
      <c r="CM133" s="582"/>
      <c r="CN133" s="582"/>
    </row>
    <row r="134" spans="1:92" ht="14.25" customHeight="1" x14ac:dyDescent="0.2">
      <c r="A134" s="1421" t="s">
        <v>98</v>
      </c>
      <c r="B134" s="1421"/>
      <c r="C134" s="1421"/>
      <c r="D134" s="1421" t="s">
        <v>33</v>
      </c>
      <c r="E134" s="1421"/>
      <c r="F134" s="1421"/>
      <c r="G134" s="1421" t="s">
        <v>99</v>
      </c>
      <c r="H134" s="1421"/>
      <c r="I134" s="1421" t="s">
        <v>100</v>
      </c>
      <c r="J134" s="1421"/>
      <c r="K134" s="1421" t="s">
        <v>101</v>
      </c>
      <c r="L134" s="1421"/>
      <c r="M134" s="1421" t="s">
        <v>57</v>
      </c>
      <c r="N134" s="1421"/>
      <c r="O134" s="1422" t="s">
        <v>8</v>
      </c>
      <c r="P134" s="1424"/>
      <c r="Q134" s="1475" t="s">
        <v>59</v>
      </c>
      <c r="R134" s="1475"/>
      <c r="S134" s="1475" t="s">
        <v>60</v>
      </c>
      <c r="T134" s="1475"/>
      <c r="U134" s="1475" t="s">
        <v>61</v>
      </c>
      <c r="V134" s="1475"/>
      <c r="W134" s="1475" t="s">
        <v>62</v>
      </c>
      <c r="X134" s="1475"/>
      <c r="Y134" s="1475" t="s">
        <v>63</v>
      </c>
      <c r="Z134" s="1475"/>
      <c r="AA134" s="1475" t="s">
        <v>64</v>
      </c>
      <c r="AB134" s="1475"/>
      <c r="AC134" s="1475" t="s">
        <v>65</v>
      </c>
      <c r="AD134" s="1475"/>
      <c r="AE134" s="1475" t="s">
        <v>66</v>
      </c>
      <c r="AF134" s="1475"/>
      <c r="AG134" s="1475" t="s">
        <v>67</v>
      </c>
      <c r="AH134" s="1475"/>
      <c r="AI134" s="1475" t="s">
        <v>68</v>
      </c>
      <c r="AJ134" s="1475"/>
      <c r="AK134" s="1475" t="s">
        <v>69</v>
      </c>
      <c r="AL134" s="1475"/>
      <c r="AM134" s="1475" t="s">
        <v>70</v>
      </c>
      <c r="AN134" s="1414"/>
      <c r="AO134" s="1481" t="s">
        <v>249</v>
      </c>
      <c r="AP134" s="1462" t="s">
        <v>250</v>
      </c>
      <c r="AQ134" s="1483" t="s">
        <v>251</v>
      </c>
      <c r="AR134" s="1484"/>
      <c r="AS134" s="598"/>
      <c r="AT134" s="598"/>
      <c r="CG134" s="582"/>
      <c r="CH134" s="582"/>
      <c r="CI134" s="582"/>
      <c r="CJ134" s="582"/>
      <c r="CK134" s="582"/>
      <c r="CL134" s="582"/>
      <c r="CM134" s="582"/>
      <c r="CN134" s="582"/>
    </row>
    <row r="135" spans="1:92" ht="21" customHeight="1" x14ac:dyDescent="0.2">
      <c r="A135" s="1421"/>
      <c r="B135" s="1421"/>
      <c r="C135" s="1421"/>
      <c r="D135" s="1008" t="s">
        <v>149</v>
      </c>
      <c r="E135" s="1008" t="s">
        <v>30</v>
      </c>
      <c r="F135" s="1008" t="s">
        <v>48</v>
      </c>
      <c r="G135" s="1008" t="s">
        <v>30</v>
      </c>
      <c r="H135" s="1008" t="s">
        <v>48</v>
      </c>
      <c r="I135" s="1008" t="s">
        <v>30</v>
      </c>
      <c r="J135" s="1008" t="s">
        <v>48</v>
      </c>
      <c r="K135" s="1008" t="s">
        <v>30</v>
      </c>
      <c r="L135" s="1008" t="s">
        <v>48</v>
      </c>
      <c r="M135" s="1008" t="s">
        <v>30</v>
      </c>
      <c r="N135" s="1008" t="s">
        <v>48</v>
      </c>
      <c r="O135" s="1008" t="s">
        <v>30</v>
      </c>
      <c r="P135" s="1008" t="s">
        <v>48</v>
      </c>
      <c r="Q135" s="1008" t="s">
        <v>30</v>
      </c>
      <c r="R135" s="1008" t="s">
        <v>48</v>
      </c>
      <c r="S135" s="1008" t="s">
        <v>30</v>
      </c>
      <c r="T135" s="1008" t="s">
        <v>48</v>
      </c>
      <c r="U135" s="1008" t="s">
        <v>30</v>
      </c>
      <c r="V135" s="1008" t="s">
        <v>48</v>
      </c>
      <c r="W135" s="1008" t="s">
        <v>30</v>
      </c>
      <c r="X135" s="1008" t="s">
        <v>48</v>
      </c>
      <c r="Y135" s="1008" t="s">
        <v>30</v>
      </c>
      <c r="Z135" s="1008" t="s">
        <v>48</v>
      </c>
      <c r="AA135" s="1008" t="s">
        <v>30</v>
      </c>
      <c r="AB135" s="1008" t="s">
        <v>48</v>
      </c>
      <c r="AC135" s="1008" t="s">
        <v>30</v>
      </c>
      <c r="AD135" s="1008" t="s">
        <v>48</v>
      </c>
      <c r="AE135" s="1008" t="s">
        <v>30</v>
      </c>
      <c r="AF135" s="1008" t="s">
        <v>48</v>
      </c>
      <c r="AG135" s="1008" t="s">
        <v>30</v>
      </c>
      <c r="AH135" s="1008" t="s">
        <v>48</v>
      </c>
      <c r="AI135" s="1008" t="s">
        <v>30</v>
      </c>
      <c r="AJ135" s="1008" t="s">
        <v>48</v>
      </c>
      <c r="AK135" s="1008" t="s">
        <v>30</v>
      </c>
      <c r="AL135" s="1008" t="s">
        <v>48</v>
      </c>
      <c r="AM135" s="1008" t="s">
        <v>30</v>
      </c>
      <c r="AN135" s="1027" t="s">
        <v>48</v>
      </c>
      <c r="AO135" s="1482"/>
      <c r="AP135" s="1463"/>
      <c r="AQ135" s="850" t="s">
        <v>30</v>
      </c>
      <c r="AR135" s="850" t="s">
        <v>48</v>
      </c>
      <c r="AS135" s="598"/>
      <c r="AT135" s="598"/>
      <c r="CG135" s="582"/>
      <c r="CH135" s="582"/>
      <c r="CI135" s="582"/>
      <c r="CJ135" s="582"/>
      <c r="CK135" s="582"/>
      <c r="CL135" s="582"/>
      <c r="CM135" s="582"/>
      <c r="CN135" s="582"/>
    </row>
    <row r="136" spans="1:92" x14ac:dyDescent="0.2">
      <c r="A136" s="851" t="s">
        <v>102</v>
      </c>
      <c r="B136" s="852"/>
      <c r="C136" s="1023"/>
      <c r="D136" s="854">
        <f>SUM(E136+F136)</f>
        <v>49</v>
      </c>
      <c r="E136" s="854">
        <f>SUM(G136+I136+K136+M136+O136+Q136+S136+U136+W136+Y136+AA136+AC136+AE136+AG136+AI136+AK136+AM136)</f>
        <v>19</v>
      </c>
      <c r="F136" s="854">
        <f>SUM(H136+J136+L136+N136+P136+R136+T136+V136+X136+Z136+AB136+AD136+AF136+AH136+AJ136+AL136+AN136)</f>
        <v>30</v>
      </c>
      <c r="G136" s="689">
        <v>1</v>
      </c>
      <c r="H136" s="689"/>
      <c r="I136" s="689">
        <v>7</v>
      </c>
      <c r="J136" s="689">
        <v>1</v>
      </c>
      <c r="K136" s="689">
        <v>5</v>
      </c>
      <c r="L136" s="689">
        <v>1</v>
      </c>
      <c r="M136" s="689">
        <v>1</v>
      </c>
      <c r="N136" s="689">
        <v>6</v>
      </c>
      <c r="O136" s="689">
        <v>1</v>
      </c>
      <c r="P136" s="689">
        <v>2</v>
      </c>
      <c r="Q136" s="689">
        <v>1</v>
      </c>
      <c r="R136" s="689">
        <v>2</v>
      </c>
      <c r="S136" s="689">
        <v>1</v>
      </c>
      <c r="T136" s="689"/>
      <c r="U136" s="689"/>
      <c r="V136" s="689">
        <v>1</v>
      </c>
      <c r="W136" s="689"/>
      <c r="X136" s="689">
        <v>6</v>
      </c>
      <c r="Y136" s="689"/>
      <c r="Z136" s="689">
        <v>2</v>
      </c>
      <c r="AA136" s="689"/>
      <c r="AB136" s="689">
        <v>2</v>
      </c>
      <c r="AC136" s="689"/>
      <c r="AD136" s="689">
        <v>4</v>
      </c>
      <c r="AE136" s="689">
        <v>1</v>
      </c>
      <c r="AF136" s="689">
        <v>3</v>
      </c>
      <c r="AG136" s="689">
        <v>1</v>
      </c>
      <c r="AH136" s="689"/>
      <c r="AI136" s="689"/>
      <c r="AJ136" s="689"/>
      <c r="AK136" s="689"/>
      <c r="AL136" s="689"/>
      <c r="AM136" s="689"/>
      <c r="AN136" s="688"/>
      <c r="AO136" s="855"/>
      <c r="AP136" s="689"/>
      <c r="AQ136" s="689"/>
      <c r="AR136" s="689"/>
      <c r="AS136" s="744" t="s">
        <v>194</v>
      </c>
      <c r="AT136" s="598"/>
      <c r="AU136" s="598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</row>
    <row r="137" spans="1:92" x14ac:dyDescent="0.2">
      <c r="A137" s="1485" t="s">
        <v>103</v>
      </c>
      <c r="B137" s="1486"/>
      <c r="C137" s="1487"/>
      <c r="D137" s="1488"/>
      <c r="E137" s="1489"/>
      <c r="F137" s="1489"/>
      <c r="G137" s="1489"/>
      <c r="H137" s="1489"/>
      <c r="I137" s="1489"/>
      <c r="J137" s="1489"/>
      <c r="K137" s="1489"/>
      <c r="L137" s="1489"/>
      <c r="M137" s="1489"/>
      <c r="N137" s="1489"/>
      <c r="O137" s="1489"/>
      <c r="P137" s="1489"/>
      <c r="Q137" s="1489"/>
      <c r="R137" s="1489"/>
      <c r="S137" s="1489"/>
      <c r="T137" s="1489"/>
      <c r="U137" s="1489"/>
      <c r="V137" s="1489"/>
      <c r="W137" s="1489"/>
      <c r="X137" s="1489"/>
      <c r="Y137" s="1489"/>
      <c r="Z137" s="1489"/>
      <c r="AA137" s="1489"/>
      <c r="AB137" s="1489"/>
      <c r="AC137" s="1489"/>
      <c r="AD137" s="1489"/>
      <c r="AE137" s="1489"/>
      <c r="AF137" s="1489"/>
      <c r="AG137" s="1489"/>
      <c r="AH137" s="1489"/>
      <c r="AI137" s="1489"/>
      <c r="AJ137" s="1489"/>
      <c r="AK137" s="1489"/>
      <c r="AL137" s="1489"/>
      <c r="AM137" s="1489"/>
      <c r="AN137" s="1489"/>
      <c r="AO137" s="1489"/>
      <c r="AP137" s="1489"/>
      <c r="AQ137" s="1489"/>
      <c r="AR137" s="1490"/>
      <c r="AS137" s="744"/>
      <c r="AT137" s="598"/>
      <c r="AU137" s="598"/>
      <c r="CG137" s="582"/>
      <c r="CH137" s="582"/>
      <c r="CI137" s="582"/>
      <c r="CJ137" s="582"/>
      <c r="CK137" s="582"/>
      <c r="CL137" s="582"/>
      <c r="CM137" s="582"/>
      <c r="CN137" s="582"/>
    </row>
    <row r="138" spans="1:92" x14ac:dyDescent="0.2">
      <c r="A138" s="1454" t="s">
        <v>181</v>
      </c>
      <c r="B138" s="1519" t="s">
        <v>104</v>
      </c>
      <c r="C138" s="1461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</row>
    <row r="139" spans="1:92" x14ac:dyDescent="0.2">
      <c r="A139" s="1445"/>
      <c r="B139" s="1520" t="s">
        <v>252</v>
      </c>
      <c r="C139" s="1521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</row>
    <row r="140" spans="1:92" x14ac:dyDescent="0.2">
      <c r="A140" s="1450" t="s">
        <v>105</v>
      </c>
      <c r="B140" s="1450"/>
      <c r="C140" s="1451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</row>
    <row r="141" spans="1:92" x14ac:dyDescent="0.2">
      <c r="A141" s="1470" t="s">
        <v>182</v>
      </c>
      <c r="B141" s="1471"/>
      <c r="C141" s="1472"/>
      <c r="D141" s="633">
        <f t="shared" si="21"/>
        <v>49</v>
      </c>
      <c r="E141" s="633">
        <f t="shared" si="22"/>
        <v>19</v>
      </c>
      <c r="F141" s="633">
        <f t="shared" si="22"/>
        <v>30</v>
      </c>
      <c r="G141" s="613">
        <v>1</v>
      </c>
      <c r="H141" s="613"/>
      <c r="I141" s="613">
        <v>7</v>
      </c>
      <c r="J141" s="613">
        <v>1</v>
      </c>
      <c r="K141" s="613">
        <v>5</v>
      </c>
      <c r="L141" s="613">
        <v>1</v>
      </c>
      <c r="M141" s="613">
        <v>1</v>
      </c>
      <c r="N141" s="613">
        <v>6</v>
      </c>
      <c r="O141" s="613">
        <v>1</v>
      </c>
      <c r="P141" s="613">
        <v>2</v>
      </c>
      <c r="Q141" s="613">
        <v>1</v>
      </c>
      <c r="R141" s="613">
        <v>2</v>
      </c>
      <c r="S141" s="613">
        <v>1</v>
      </c>
      <c r="T141" s="613"/>
      <c r="U141" s="613"/>
      <c r="V141" s="613">
        <v>1</v>
      </c>
      <c r="W141" s="613"/>
      <c r="X141" s="613">
        <v>6</v>
      </c>
      <c r="Y141" s="613"/>
      <c r="Z141" s="613">
        <v>2</v>
      </c>
      <c r="AA141" s="613"/>
      <c r="AB141" s="613">
        <v>2</v>
      </c>
      <c r="AC141" s="613"/>
      <c r="AD141" s="613">
        <v>4</v>
      </c>
      <c r="AE141" s="613">
        <v>1</v>
      </c>
      <c r="AF141" s="613">
        <v>3</v>
      </c>
      <c r="AG141" s="613">
        <v>1</v>
      </c>
      <c r="AH141" s="613"/>
      <c r="AI141" s="613"/>
      <c r="AJ141" s="613"/>
      <c r="AK141" s="613"/>
      <c r="AL141" s="613"/>
      <c r="AM141" s="613"/>
      <c r="AN141" s="861"/>
      <c r="AO141" s="855"/>
      <c r="AP141" s="613"/>
      <c r="AQ141" s="743"/>
      <c r="AR141" s="613"/>
      <c r="AS141" s="744" t="s">
        <v>194</v>
      </c>
      <c r="AT141" s="598"/>
      <c r="AU141" s="598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</row>
    <row r="142" spans="1:92" ht="14.25" customHeight="1" x14ac:dyDescent="0.2">
      <c r="A142" s="1491" t="s">
        <v>106</v>
      </c>
      <c r="B142" s="1522" t="s">
        <v>107</v>
      </c>
      <c r="C142" s="1523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</row>
    <row r="143" spans="1:92" x14ac:dyDescent="0.2">
      <c r="A143" s="1492"/>
      <c r="B143" s="1524" t="s">
        <v>108</v>
      </c>
      <c r="C143" s="1449"/>
      <c r="D143" s="864">
        <f t="shared" si="21"/>
        <v>4</v>
      </c>
      <c r="E143" s="864">
        <f t="shared" si="22"/>
        <v>2</v>
      </c>
      <c r="F143" s="864">
        <f t="shared" si="22"/>
        <v>2</v>
      </c>
      <c r="G143" s="617"/>
      <c r="H143" s="617"/>
      <c r="I143" s="617"/>
      <c r="J143" s="617"/>
      <c r="K143" s="617"/>
      <c r="L143" s="617"/>
      <c r="M143" s="617"/>
      <c r="N143" s="617"/>
      <c r="O143" s="617">
        <v>1</v>
      </c>
      <c r="P143" s="617"/>
      <c r="Q143" s="617">
        <v>1</v>
      </c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>
        <v>1</v>
      </c>
      <c r="AC143" s="617"/>
      <c r="AD143" s="617">
        <v>1</v>
      </c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</row>
    <row r="144" spans="1:92" x14ac:dyDescent="0.2">
      <c r="A144" s="1492"/>
      <c r="B144" s="1524" t="s">
        <v>109</v>
      </c>
      <c r="C144" s="1449"/>
      <c r="D144" s="864">
        <f t="shared" si="21"/>
        <v>2</v>
      </c>
      <c r="E144" s="860">
        <f t="shared" si="22"/>
        <v>1</v>
      </c>
      <c r="F144" s="864">
        <f t="shared" si="22"/>
        <v>1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/>
      <c r="W144" s="617"/>
      <c r="X144" s="617"/>
      <c r="Y144" s="617"/>
      <c r="Z144" s="617"/>
      <c r="AA144" s="617"/>
      <c r="AB144" s="617"/>
      <c r="AC144" s="617"/>
      <c r="AD144" s="617">
        <v>1</v>
      </c>
      <c r="AE144" s="617">
        <v>1</v>
      </c>
      <c r="AF144" s="617"/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</row>
    <row r="145" spans="1:92" ht="15" customHeight="1" x14ac:dyDescent="0.2">
      <c r="A145" s="1492"/>
      <c r="B145" s="1525" t="s">
        <v>110</v>
      </c>
      <c r="C145" s="1444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</row>
    <row r="146" spans="1:92" x14ac:dyDescent="0.2">
      <c r="A146" s="1492"/>
      <c r="B146" s="1524" t="s">
        <v>111</v>
      </c>
      <c r="C146" s="1449"/>
      <c r="D146" s="864">
        <f t="shared" ref="D146:D166" si="23">SUM(E146+F146)</f>
        <v>0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0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/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/>
      <c r="AR146" s="617"/>
      <c r="AS146" s="744" t="s">
        <v>194</v>
      </c>
      <c r="AT146" s="598"/>
      <c r="AU146" s="598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</row>
    <row r="147" spans="1:92" x14ac:dyDescent="0.2">
      <c r="A147" s="1492"/>
      <c r="B147" s="1526" t="s">
        <v>112</v>
      </c>
      <c r="C147" s="1527"/>
      <c r="D147" s="864">
        <f t="shared" si="23"/>
        <v>2</v>
      </c>
      <c r="E147" s="864">
        <f t="shared" si="24"/>
        <v>0</v>
      </c>
      <c r="F147" s="864">
        <f t="shared" si="24"/>
        <v>2</v>
      </c>
      <c r="G147" s="617"/>
      <c r="H147" s="617"/>
      <c r="I147" s="617"/>
      <c r="J147" s="617"/>
      <c r="K147" s="617"/>
      <c r="L147" s="617"/>
      <c r="M147" s="617"/>
      <c r="N147" s="617"/>
      <c r="O147" s="617"/>
      <c r="P147" s="617"/>
      <c r="Q147" s="617"/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>
        <v>1</v>
      </c>
      <c r="AC147" s="617"/>
      <c r="AD147" s="617"/>
      <c r="AE147" s="617"/>
      <c r="AF147" s="617">
        <v>1</v>
      </c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/>
      <c r="AR147" s="689"/>
      <c r="AS147" s="744" t="s">
        <v>194</v>
      </c>
      <c r="AT147" s="598"/>
      <c r="AU147" s="598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</row>
    <row r="148" spans="1:92" x14ac:dyDescent="0.2">
      <c r="A148" s="1492"/>
      <c r="B148" s="1528" t="s">
        <v>113</v>
      </c>
      <c r="C148" s="1529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</row>
    <row r="149" spans="1:92" x14ac:dyDescent="0.2">
      <c r="A149" s="1493"/>
      <c r="B149" s="1494" t="s">
        <v>114</v>
      </c>
      <c r="C149" s="1495"/>
      <c r="D149" s="860">
        <f t="shared" si="23"/>
        <v>3</v>
      </c>
      <c r="E149" s="860">
        <f t="shared" si="24"/>
        <v>1</v>
      </c>
      <c r="F149" s="860">
        <f t="shared" si="24"/>
        <v>2</v>
      </c>
      <c r="G149" s="654"/>
      <c r="H149" s="654"/>
      <c r="I149" s="654"/>
      <c r="J149" s="654"/>
      <c r="K149" s="654"/>
      <c r="L149" s="654"/>
      <c r="M149" s="654">
        <v>1</v>
      </c>
      <c r="N149" s="654">
        <v>2</v>
      </c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/>
      <c r="AR149" s="618"/>
      <c r="AS149" s="744" t="s">
        <v>194</v>
      </c>
      <c r="AT149" s="598"/>
      <c r="AU149" s="598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</row>
    <row r="150" spans="1:92" ht="17.25" customHeight="1" x14ac:dyDescent="0.2">
      <c r="A150" s="1491" t="s">
        <v>115</v>
      </c>
      <c r="B150" s="1530" t="s">
        <v>116</v>
      </c>
      <c r="C150" s="1455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</row>
    <row r="151" spans="1:92" ht="24" customHeight="1" x14ac:dyDescent="0.2">
      <c r="A151" s="1492"/>
      <c r="B151" s="1524" t="s">
        <v>117</v>
      </c>
      <c r="C151" s="1449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</row>
    <row r="152" spans="1:92" ht="15" customHeight="1" x14ac:dyDescent="0.2">
      <c r="A152" s="1493"/>
      <c r="B152" s="1520" t="s">
        <v>118</v>
      </c>
      <c r="C152" s="1521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</row>
    <row r="153" spans="1:92" x14ac:dyDescent="0.2">
      <c r="A153" s="1491" t="s">
        <v>119</v>
      </c>
      <c r="B153" s="1519" t="s">
        <v>120</v>
      </c>
      <c r="C153" s="1461"/>
      <c r="D153" s="856">
        <f t="shared" si="23"/>
        <v>6</v>
      </c>
      <c r="E153" s="856">
        <f t="shared" ref="E153:F156" si="25">SUM(G153+I153+K153+M153+O153)</f>
        <v>5</v>
      </c>
      <c r="F153" s="856">
        <f t="shared" si="25"/>
        <v>1</v>
      </c>
      <c r="G153" s="640"/>
      <c r="H153" s="640"/>
      <c r="I153" s="640">
        <v>3</v>
      </c>
      <c r="J153" s="640">
        <v>1</v>
      </c>
      <c r="K153" s="640">
        <v>2</v>
      </c>
      <c r="L153" s="640"/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/>
      <c r="AR153" s="867"/>
      <c r="AS153" s="744" t="s">
        <v>194</v>
      </c>
      <c r="AT153" s="598"/>
      <c r="AU153" s="598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</row>
    <row r="154" spans="1:92" ht="17.25" customHeight="1" x14ac:dyDescent="0.2">
      <c r="A154" s="1492"/>
      <c r="B154" s="1524" t="s">
        <v>121</v>
      </c>
      <c r="C154" s="1449"/>
      <c r="D154" s="864">
        <f t="shared" si="23"/>
        <v>1</v>
      </c>
      <c r="E154" s="864">
        <f t="shared" si="25"/>
        <v>1</v>
      </c>
      <c r="F154" s="864">
        <f t="shared" si="25"/>
        <v>0</v>
      </c>
      <c r="G154" s="617"/>
      <c r="H154" s="617"/>
      <c r="I154" s="617">
        <v>1</v>
      </c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</row>
    <row r="155" spans="1:92" ht="19.5" customHeight="1" x14ac:dyDescent="0.2">
      <c r="A155" s="1492"/>
      <c r="B155" s="1524" t="s">
        <v>122</v>
      </c>
      <c r="C155" s="1449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</row>
    <row r="156" spans="1:92" ht="32.25" customHeight="1" x14ac:dyDescent="0.2">
      <c r="A156" s="1493"/>
      <c r="B156" s="1591" t="s">
        <v>123</v>
      </c>
      <c r="C156" s="1451"/>
      <c r="D156" s="860">
        <f t="shared" si="23"/>
        <v>7</v>
      </c>
      <c r="E156" s="860">
        <f t="shared" si="25"/>
        <v>6</v>
      </c>
      <c r="F156" s="860">
        <f t="shared" si="25"/>
        <v>1</v>
      </c>
      <c r="G156" s="654"/>
      <c r="H156" s="654"/>
      <c r="I156" s="654">
        <v>3</v>
      </c>
      <c r="J156" s="654"/>
      <c r="K156" s="654">
        <v>3</v>
      </c>
      <c r="L156" s="654"/>
      <c r="M156" s="654"/>
      <c r="N156" s="654">
        <v>1</v>
      </c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/>
      <c r="AR156" s="618"/>
      <c r="AS156" s="744" t="s">
        <v>194</v>
      </c>
      <c r="AT156" s="598"/>
      <c r="AU156" s="598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</row>
    <row r="157" spans="1:92" x14ac:dyDescent="0.2">
      <c r="A157" s="1452" t="s">
        <v>124</v>
      </c>
      <c r="B157" s="1452"/>
      <c r="C157" s="1453"/>
      <c r="D157" s="877">
        <f t="shared" si="23"/>
        <v>6</v>
      </c>
      <c r="E157" s="877">
        <f t="shared" ref="E157:F166" si="26">SUM(G157+I157+K157+M157+O157+Q157+S157+U157+W157+Y157+AA157+AC157+AE157+AG157+AI157+AK157+AM157)</f>
        <v>1</v>
      </c>
      <c r="F157" s="877">
        <f t="shared" si="26"/>
        <v>5</v>
      </c>
      <c r="G157" s="867"/>
      <c r="H157" s="867"/>
      <c r="I157" s="867"/>
      <c r="J157" s="867"/>
      <c r="K157" s="867"/>
      <c r="L157" s="867"/>
      <c r="M157" s="867"/>
      <c r="N157" s="867"/>
      <c r="O157" s="867"/>
      <c r="P157" s="867"/>
      <c r="Q157" s="867"/>
      <c r="R157" s="867"/>
      <c r="S157" s="867"/>
      <c r="T157" s="867"/>
      <c r="U157" s="867"/>
      <c r="V157" s="867">
        <v>1</v>
      </c>
      <c r="W157" s="867"/>
      <c r="X157" s="867">
        <v>2</v>
      </c>
      <c r="Y157" s="867"/>
      <c r="Z157" s="867"/>
      <c r="AA157" s="867"/>
      <c r="AB157" s="867"/>
      <c r="AC157" s="867"/>
      <c r="AD157" s="867">
        <v>1</v>
      </c>
      <c r="AE157" s="867"/>
      <c r="AF157" s="867">
        <v>1</v>
      </c>
      <c r="AG157" s="867">
        <v>1</v>
      </c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/>
      <c r="AR157" s="640"/>
      <c r="AS157" s="744" t="s">
        <v>194</v>
      </c>
      <c r="AT157" s="598"/>
      <c r="AU157" s="598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</row>
    <row r="158" spans="1:92" ht="15" customHeight="1" x14ac:dyDescent="0.2">
      <c r="A158" s="1491" t="s">
        <v>253</v>
      </c>
      <c r="B158" s="1530" t="s">
        <v>254</v>
      </c>
      <c r="C158" s="1455"/>
      <c r="D158" s="856">
        <f t="shared" si="23"/>
        <v>0</v>
      </c>
      <c r="E158" s="856">
        <f t="shared" si="26"/>
        <v>0</v>
      </c>
      <c r="F158" s="856">
        <f t="shared" si="26"/>
        <v>0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81"/>
      <c r="AO158" s="880"/>
      <c r="AP158" s="870"/>
      <c r="AQ158" s="640"/>
      <c r="AR158" s="867"/>
      <c r="AS158" s="744" t="s">
        <v>194</v>
      </c>
      <c r="AT158" s="598"/>
      <c r="AU158" s="598"/>
      <c r="CG158" s="582"/>
      <c r="CH158" s="582"/>
      <c r="CI158" s="582">
        <v>0</v>
      </c>
      <c r="CJ158" s="582"/>
      <c r="CK158" s="582"/>
      <c r="CL158" s="582"/>
      <c r="CM158" s="582"/>
      <c r="CN158" s="582"/>
    </row>
    <row r="159" spans="1:92" ht="15" customHeight="1" x14ac:dyDescent="0.2">
      <c r="A159" s="1492"/>
      <c r="B159" s="1525" t="s">
        <v>255</v>
      </c>
      <c r="C159" s="1444"/>
      <c r="D159" s="864">
        <f t="shared" si="23"/>
        <v>0</v>
      </c>
      <c r="E159" s="864">
        <f t="shared" si="26"/>
        <v>0</v>
      </c>
      <c r="F159" s="864">
        <f t="shared" si="26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CG159" s="582"/>
      <c r="CH159" s="582"/>
      <c r="CI159" s="582">
        <v>0</v>
      </c>
      <c r="CJ159" s="582"/>
      <c r="CK159" s="582"/>
      <c r="CL159" s="582"/>
      <c r="CM159" s="582"/>
      <c r="CN159" s="582"/>
    </row>
    <row r="160" spans="1:92" ht="15" customHeight="1" x14ac:dyDescent="0.2">
      <c r="A160" s="1493"/>
      <c r="B160" s="1596" t="s">
        <v>256</v>
      </c>
      <c r="C160" s="1447"/>
      <c r="D160" s="868">
        <f t="shared" si="23"/>
        <v>0</v>
      </c>
      <c r="E160" s="868">
        <f t="shared" si="26"/>
        <v>0</v>
      </c>
      <c r="F160" s="868">
        <f t="shared" si="26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CG160" s="582"/>
      <c r="CH160" s="582"/>
      <c r="CI160" s="582">
        <v>0</v>
      </c>
      <c r="CJ160" s="582"/>
      <c r="CK160" s="582"/>
      <c r="CL160" s="582"/>
      <c r="CM160" s="582"/>
      <c r="CN160" s="582"/>
    </row>
    <row r="161" spans="1:92" x14ac:dyDescent="0.2">
      <c r="A161" s="1508" t="s">
        <v>125</v>
      </c>
      <c r="B161" s="1509"/>
      <c r="C161" s="1510"/>
      <c r="D161" s="863">
        <f t="shared" si="23"/>
        <v>3</v>
      </c>
      <c r="E161" s="863">
        <f t="shared" si="26"/>
        <v>0</v>
      </c>
      <c r="F161" s="863">
        <f t="shared" si="26"/>
        <v>3</v>
      </c>
      <c r="G161" s="616"/>
      <c r="H161" s="616"/>
      <c r="I161" s="616"/>
      <c r="J161" s="616"/>
      <c r="K161" s="616"/>
      <c r="L161" s="616">
        <v>1</v>
      </c>
      <c r="M161" s="616"/>
      <c r="N161" s="616">
        <v>2</v>
      </c>
      <c r="O161" s="616"/>
      <c r="P161" s="616"/>
      <c r="Q161" s="616"/>
      <c r="R161" s="616"/>
      <c r="S161" s="616"/>
      <c r="T161" s="616"/>
      <c r="U161" s="616"/>
      <c r="V161" s="616"/>
      <c r="W161" s="616"/>
      <c r="X161" s="616"/>
      <c r="Y161" s="616"/>
      <c r="Z161" s="616"/>
      <c r="AA161" s="616"/>
      <c r="AB161" s="616"/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/>
      <c r="AR161" s="616"/>
      <c r="AS161" s="744" t="s">
        <v>194</v>
      </c>
      <c r="AT161" s="598"/>
      <c r="AU161" s="598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</row>
    <row r="162" spans="1:92" x14ac:dyDescent="0.2">
      <c r="A162" s="1511" t="s">
        <v>126</v>
      </c>
      <c r="B162" s="1512"/>
      <c r="C162" s="1513"/>
      <c r="D162" s="864">
        <f t="shared" si="23"/>
        <v>1</v>
      </c>
      <c r="E162" s="864">
        <f t="shared" si="26"/>
        <v>0</v>
      </c>
      <c r="F162" s="864">
        <f t="shared" si="26"/>
        <v>1</v>
      </c>
      <c r="G162" s="617"/>
      <c r="H162" s="617"/>
      <c r="I162" s="617"/>
      <c r="J162" s="617"/>
      <c r="K162" s="617"/>
      <c r="L162" s="617"/>
      <c r="M162" s="617"/>
      <c r="N162" s="617">
        <v>1</v>
      </c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</row>
    <row r="163" spans="1:92" x14ac:dyDescent="0.2">
      <c r="A163" s="1511" t="s">
        <v>127</v>
      </c>
      <c r="B163" s="1512"/>
      <c r="C163" s="1513"/>
      <c r="D163" s="864">
        <f t="shared" si="23"/>
        <v>4</v>
      </c>
      <c r="E163" s="864">
        <f t="shared" si="26"/>
        <v>2</v>
      </c>
      <c r="F163" s="864">
        <f t="shared" si="26"/>
        <v>2</v>
      </c>
      <c r="G163" s="617">
        <v>1</v>
      </c>
      <c r="H163" s="617"/>
      <c r="I163" s="617"/>
      <c r="J163" s="617"/>
      <c r="K163" s="617"/>
      <c r="L163" s="617"/>
      <c r="M163" s="617"/>
      <c r="N163" s="617"/>
      <c r="O163" s="617"/>
      <c r="P163" s="617">
        <v>1</v>
      </c>
      <c r="Q163" s="617"/>
      <c r="R163" s="617"/>
      <c r="S163" s="617">
        <v>1</v>
      </c>
      <c r="T163" s="617"/>
      <c r="U163" s="617"/>
      <c r="V163" s="617"/>
      <c r="W163" s="617"/>
      <c r="X163" s="617">
        <v>1</v>
      </c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/>
      <c r="AR163" s="654"/>
      <c r="AS163" s="744" t="s">
        <v>194</v>
      </c>
      <c r="AT163" s="598"/>
      <c r="AU163" s="598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</row>
    <row r="164" spans="1:92" x14ac:dyDescent="0.2">
      <c r="A164" s="1511" t="s">
        <v>128</v>
      </c>
      <c r="B164" s="1512"/>
      <c r="C164" s="1513"/>
      <c r="D164" s="864">
        <f t="shared" si="23"/>
        <v>5</v>
      </c>
      <c r="E164" s="864">
        <f t="shared" si="26"/>
        <v>0</v>
      </c>
      <c r="F164" s="864">
        <f t="shared" si="26"/>
        <v>5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>
        <v>1</v>
      </c>
      <c r="Q164" s="617"/>
      <c r="R164" s="617"/>
      <c r="S164" s="617"/>
      <c r="T164" s="617"/>
      <c r="U164" s="617"/>
      <c r="V164" s="617"/>
      <c r="W164" s="617"/>
      <c r="X164" s="617">
        <v>1</v>
      </c>
      <c r="Y164" s="617"/>
      <c r="Z164" s="617">
        <v>1</v>
      </c>
      <c r="AA164" s="617"/>
      <c r="AB164" s="617"/>
      <c r="AC164" s="617"/>
      <c r="AD164" s="617">
        <v>1</v>
      </c>
      <c r="AE164" s="617"/>
      <c r="AF164" s="617">
        <v>1</v>
      </c>
      <c r="AG164" s="617"/>
      <c r="AH164" s="617"/>
      <c r="AI164" s="617"/>
      <c r="AJ164" s="617"/>
      <c r="AK164" s="617"/>
      <c r="AL164" s="617"/>
      <c r="AM164" s="617"/>
      <c r="AN164" s="684"/>
      <c r="AO164" s="770"/>
      <c r="AP164" s="617"/>
      <c r="AQ164" s="617"/>
      <c r="AR164" s="654"/>
      <c r="AS164" s="744" t="s">
        <v>194</v>
      </c>
      <c r="AT164" s="598"/>
      <c r="AU164" s="598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</row>
    <row r="165" spans="1:92" x14ac:dyDescent="0.2">
      <c r="A165" s="1592" t="s">
        <v>129</v>
      </c>
      <c r="B165" s="1593"/>
      <c r="C165" s="1594"/>
      <c r="D165" s="860">
        <f t="shared" si="23"/>
        <v>0</v>
      </c>
      <c r="E165" s="860">
        <f t="shared" si="26"/>
        <v>0</v>
      </c>
      <c r="F165" s="860">
        <f t="shared" si="26"/>
        <v>0</v>
      </c>
      <c r="G165" s="654"/>
      <c r="H165" s="654"/>
      <c r="I165" s="654"/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/>
      <c r="AR165" s="654"/>
      <c r="AS165" s="744" t="s">
        <v>194</v>
      </c>
      <c r="AT165" s="598"/>
      <c r="AU165" s="598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</row>
    <row r="166" spans="1:92" x14ac:dyDescent="0.2">
      <c r="A166" s="1445" t="s">
        <v>183</v>
      </c>
      <c r="B166" s="1446"/>
      <c r="C166" s="1447"/>
      <c r="D166" s="881">
        <f t="shared" si="23"/>
        <v>4</v>
      </c>
      <c r="E166" s="881">
        <f t="shared" si="26"/>
        <v>0</v>
      </c>
      <c r="F166" s="881">
        <f t="shared" si="26"/>
        <v>4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>
        <v>1</v>
      </c>
      <c r="S166" s="618"/>
      <c r="T166" s="618"/>
      <c r="U166" s="618"/>
      <c r="V166" s="618"/>
      <c r="W166" s="618"/>
      <c r="X166" s="618">
        <v>2</v>
      </c>
      <c r="Y166" s="618"/>
      <c r="Z166" s="618">
        <v>1</v>
      </c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CG166" s="582"/>
      <c r="CH166" s="582"/>
      <c r="CI166" s="582">
        <v>0</v>
      </c>
      <c r="CJ166" s="582"/>
      <c r="CK166" s="582"/>
      <c r="CL166" s="582"/>
      <c r="CM166" s="582"/>
      <c r="CN166" s="582"/>
    </row>
    <row r="167" spans="1:92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CG167" s="582"/>
      <c r="CH167" s="582"/>
      <c r="CI167" s="582"/>
      <c r="CJ167" s="582"/>
      <c r="CK167" s="582"/>
      <c r="CL167" s="582"/>
      <c r="CM167" s="582"/>
      <c r="CN167" s="582"/>
    </row>
    <row r="168" spans="1:92" ht="14.25" customHeight="1" x14ac:dyDescent="0.2">
      <c r="A168" s="1597" t="s">
        <v>131</v>
      </c>
      <c r="B168" s="1597"/>
      <c r="C168" s="1597"/>
      <c r="D168" s="1421" t="s">
        <v>33</v>
      </c>
      <c r="E168" s="1421"/>
      <c r="F168" s="1421"/>
      <c r="G168" s="1421" t="s">
        <v>99</v>
      </c>
      <c r="H168" s="1421"/>
      <c r="I168" s="1421" t="s">
        <v>100</v>
      </c>
      <c r="J168" s="1421"/>
      <c r="K168" s="1421" t="s">
        <v>101</v>
      </c>
      <c r="L168" s="1421"/>
      <c r="M168" s="1421" t="s">
        <v>57</v>
      </c>
      <c r="N168" s="1421"/>
      <c r="O168" s="1422" t="s">
        <v>8</v>
      </c>
      <c r="P168" s="1424"/>
      <c r="Q168" s="1475" t="s">
        <v>59</v>
      </c>
      <c r="R168" s="1475"/>
      <c r="S168" s="1475" t="s">
        <v>60</v>
      </c>
      <c r="T168" s="1475"/>
      <c r="U168" s="1475" t="s">
        <v>61</v>
      </c>
      <c r="V168" s="1475"/>
      <c r="W168" s="1475" t="s">
        <v>62</v>
      </c>
      <c r="X168" s="1475"/>
      <c r="Y168" s="1475" t="s">
        <v>63</v>
      </c>
      <c r="Z168" s="1475"/>
      <c r="AA168" s="1475" t="s">
        <v>64</v>
      </c>
      <c r="AB168" s="1475"/>
      <c r="AC168" s="1475" t="s">
        <v>65</v>
      </c>
      <c r="AD168" s="1475"/>
      <c r="AE168" s="1475" t="s">
        <v>66</v>
      </c>
      <c r="AF168" s="1475"/>
      <c r="AG168" s="1475" t="s">
        <v>67</v>
      </c>
      <c r="AH168" s="1475"/>
      <c r="AI168" s="1475" t="s">
        <v>68</v>
      </c>
      <c r="AJ168" s="1475"/>
      <c r="AK168" s="1475" t="s">
        <v>69</v>
      </c>
      <c r="AL168" s="1475"/>
      <c r="AM168" s="1475" t="s">
        <v>70</v>
      </c>
      <c r="AN168" s="1414"/>
      <c r="AO168" s="1476" t="s">
        <v>77</v>
      </c>
      <c r="AP168" s="1477"/>
      <c r="AQ168" s="1478"/>
      <c r="AR168" s="1479" t="s">
        <v>249</v>
      </c>
      <c r="AS168" s="1462" t="s">
        <v>257</v>
      </c>
      <c r="AT168" s="1464" t="s">
        <v>251</v>
      </c>
      <c r="AU168" s="1464"/>
      <c r="AV168" s="884"/>
      <c r="CG168" s="582"/>
      <c r="CH168" s="582"/>
      <c r="CI168" s="582"/>
      <c r="CJ168" s="582"/>
      <c r="CK168" s="582"/>
      <c r="CL168" s="582"/>
      <c r="CM168" s="582"/>
      <c r="CN168" s="582"/>
    </row>
    <row r="169" spans="1:92" ht="20.25" customHeight="1" x14ac:dyDescent="0.2">
      <c r="A169" s="1598"/>
      <c r="B169" s="1598"/>
      <c r="C169" s="1598"/>
      <c r="D169" s="1019" t="s">
        <v>149</v>
      </c>
      <c r="E169" s="1008" t="s">
        <v>30</v>
      </c>
      <c r="F169" s="1008" t="s">
        <v>48</v>
      </c>
      <c r="G169" s="1008" t="s">
        <v>30</v>
      </c>
      <c r="H169" s="1008" t="s">
        <v>48</v>
      </c>
      <c r="I169" s="1008" t="s">
        <v>30</v>
      </c>
      <c r="J169" s="1008" t="s">
        <v>48</v>
      </c>
      <c r="K169" s="1008" t="s">
        <v>30</v>
      </c>
      <c r="L169" s="1008" t="s">
        <v>48</v>
      </c>
      <c r="M169" s="1008" t="s">
        <v>30</v>
      </c>
      <c r="N169" s="1008" t="s">
        <v>48</v>
      </c>
      <c r="O169" s="1008" t="s">
        <v>30</v>
      </c>
      <c r="P169" s="1008" t="s">
        <v>48</v>
      </c>
      <c r="Q169" s="1008" t="s">
        <v>30</v>
      </c>
      <c r="R169" s="1008" t="s">
        <v>48</v>
      </c>
      <c r="S169" s="1008" t="s">
        <v>30</v>
      </c>
      <c r="T169" s="1008" t="s">
        <v>48</v>
      </c>
      <c r="U169" s="1008" t="s">
        <v>30</v>
      </c>
      <c r="V169" s="1008" t="s">
        <v>48</v>
      </c>
      <c r="W169" s="1008" t="s">
        <v>30</v>
      </c>
      <c r="X169" s="1008" t="s">
        <v>48</v>
      </c>
      <c r="Y169" s="1008" t="s">
        <v>30</v>
      </c>
      <c r="Z169" s="1008" t="s">
        <v>48</v>
      </c>
      <c r="AA169" s="1008" t="s">
        <v>30</v>
      </c>
      <c r="AB169" s="1008" t="s">
        <v>48</v>
      </c>
      <c r="AC169" s="1008" t="s">
        <v>30</v>
      </c>
      <c r="AD169" s="1008" t="s">
        <v>48</v>
      </c>
      <c r="AE169" s="1008" t="s">
        <v>30</v>
      </c>
      <c r="AF169" s="1008" t="s">
        <v>48</v>
      </c>
      <c r="AG169" s="1008" t="s">
        <v>30</v>
      </c>
      <c r="AH169" s="1008" t="s">
        <v>48</v>
      </c>
      <c r="AI169" s="1008" t="s">
        <v>30</v>
      </c>
      <c r="AJ169" s="1008" t="s">
        <v>48</v>
      </c>
      <c r="AK169" s="1008" t="s">
        <v>30</v>
      </c>
      <c r="AL169" s="1008" t="s">
        <v>48</v>
      </c>
      <c r="AM169" s="1008" t="s">
        <v>30</v>
      </c>
      <c r="AN169" s="1027" t="s">
        <v>48</v>
      </c>
      <c r="AO169" s="885" t="s">
        <v>231</v>
      </c>
      <c r="AP169" s="886" t="s">
        <v>233</v>
      </c>
      <c r="AQ169" s="887" t="s">
        <v>232</v>
      </c>
      <c r="AR169" s="1480"/>
      <c r="AS169" s="1463"/>
      <c r="AT169" s="850" t="s">
        <v>30</v>
      </c>
      <c r="AU169" s="850" t="s">
        <v>48</v>
      </c>
      <c r="AV169" s="569"/>
      <c r="CG169" s="582"/>
      <c r="CH169" s="582"/>
      <c r="CI169" s="582"/>
      <c r="CJ169" s="582"/>
      <c r="CK169" s="582"/>
      <c r="CL169" s="582"/>
      <c r="CM169" s="582"/>
      <c r="CN169" s="582"/>
    </row>
    <row r="170" spans="1:92" x14ac:dyDescent="0.2">
      <c r="A170" s="1465" t="s">
        <v>132</v>
      </c>
      <c r="B170" s="1465"/>
      <c r="C170" s="1465"/>
      <c r="D170" s="854">
        <f>SUM(E170+F170)</f>
        <v>10</v>
      </c>
      <c r="E170" s="854">
        <f>SUM(G170+I170+K170+M170+O170+Q170+S170+U170+W170+Y170+AA170+AC170+AE170+AG170+AI170+AK170+AM170)</f>
        <v>5</v>
      </c>
      <c r="F170" s="854">
        <f>SUM(H170+J170+L170+N170+P170+R170+T170+V170+X170+Z170+AB170+AD170+AF170+AH170+AJ170+AL170+AN170)</f>
        <v>5</v>
      </c>
      <c r="G170" s="613"/>
      <c r="H170" s="613"/>
      <c r="I170" s="613">
        <v>2</v>
      </c>
      <c r="J170" s="613"/>
      <c r="K170" s="613">
        <v>1</v>
      </c>
      <c r="L170" s="613">
        <v>1</v>
      </c>
      <c r="M170" s="613">
        <v>2</v>
      </c>
      <c r="N170" s="613">
        <v>1</v>
      </c>
      <c r="O170" s="613"/>
      <c r="P170" s="613"/>
      <c r="Q170" s="613"/>
      <c r="R170" s="613"/>
      <c r="S170" s="613"/>
      <c r="T170" s="613"/>
      <c r="U170" s="613"/>
      <c r="V170" s="613"/>
      <c r="W170" s="613"/>
      <c r="X170" s="613"/>
      <c r="Y170" s="613"/>
      <c r="Z170" s="613">
        <v>2</v>
      </c>
      <c r="AA170" s="613"/>
      <c r="AB170" s="613"/>
      <c r="AC170" s="613"/>
      <c r="AD170" s="613">
        <v>1</v>
      </c>
      <c r="AE170" s="613"/>
      <c r="AF170" s="613"/>
      <c r="AG170" s="613"/>
      <c r="AH170" s="613"/>
      <c r="AI170" s="613"/>
      <c r="AJ170" s="613"/>
      <c r="AK170" s="613"/>
      <c r="AL170" s="613"/>
      <c r="AM170" s="613"/>
      <c r="AN170" s="861"/>
      <c r="AO170" s="859"/>
      <c r="AP170" s="743"/>
      <c r="AQ170" s="888"/>
      <c r="AR170" s="704"/>
      <c r="AS170" s="613"/>
      <c r="AT170" s="613"/>
      <c r="AU170" s="613"/>
      <c r="AV170" s="744" t="s">
        <v>194</v>
      </c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</row>
    <row r="171" spans="1:92" x14ac:dyDescent="0.2">
      <c r="A171" s="1466" t="s">
        <v>103</v>
      </c>
      <c r="B171" s="1467"/>
      <c r="C171" s="1467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CG171" s="582"/>
      <c r="CH171" s="582"/>
      <c r="CI171" s="582"/>
      <c r="CJ171" s="582"/>
      <c r="CK171" s="582"/>
      <c r="CL171" s="582"/>
      <c r="CM171" s="582"/>
      <c r="CN171" s="582"/>
    </row>
    <row r="172" spans="1:92" x14ac:dyDescent="0.2">
      <c r="A172" s="1468" t="s">
        <v>184</v>
      </c>
      <c r="B172" s="1460" t="s">
        <v>258</v>
      </c>
      <c r="C172" s="1461"/>
      <c r="D172" s="856">
        <f t="shared" ref="D172:D178" si="27">SUM(E172+F172)</f>
        <v>0</v>
      </c>
      <c r="E172" s="856">
        <f t="shared" ref="E172:F178" si="28">SUM(G172+I172+K172+M172+O172+Q172+S172+U172+W172+Y172+AA172+AC172+AE172+AG172+AI172+AK172+AM172)</f>
        <v>0</v>
      </c>
      <c r="F172" s="856">
        <f t="shared" si="28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</row>
    <row r="173" spans="1:92" x14ac:dyDescent="0.2">
      <c r="A173" s="1469"/>
      <c r="B173" s="1595" t="s">
        <v>252</v>
      </c>
      <c r="C173" s="1521"/>
      <c r="D173" s="868">
        <f t="shared" si="27"/>
        <v>0</v>
      </c>
      <c r="E173" s="868">
        <f t="shared" si="28"/>
        <v>0</v>
      </c>
      <c r="F173" s="868">
        <f t="shared" si="28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</row>
    <row r="174" spans="1:92" x14ac:dyDescent="0.2">
      <c r="A174" s="1450" t="s">
        <v>105</v>
      </c>
      <c r="B174" s="1450"/>
      <c r="C174" s="1451"/>
      <c r="D174" s="860">
        <f t="shared" si="27"/>
        <v>0</v>
      </c>
      <c r="E174" s="860">
        <f t="shared" si="28"/>
        <v>0</v>
      </c>
      <c r="F174" s="860">
        <f t="shared" si="28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</row>
    <row r="175" spans="1:92" x14ac:dyDescent="0.2">
      <c r="A175" s="1470" t="s">
        <v>182</v>
      </c>
      <c r="B175" s="1471"/>
      <c r="C175" s="1472"/>
      <c r="D175" s="633">
        <f t="shared" si="27"/>
        <v>10</v>
      </c>
      <c r="E175" s="633">
        <f t="shared" si="28"/>
        <v>5</v>
      </c>
      <c r="F175" s="633">
        <f t="shared" si="28"/>
        <v>5</v>
      </c>
      <c r="G175" s="613"/>
      <c r="H175" s="613"/>
      <c r="I175" s="613">
        <v>2</v>
      </c>
      <c r="J175" s="613"/>
      <c r="K175" s="613">
        <v>1</v>
      </c>
      <c r="L175" s="613">
        <v>1</v>
      </c>
      <c r="M175" s="613">
        <v>2</v>
      </c>
      <c r="N175" s="613">
        <v>1</v>
      </c>
      <c r="O175" s="613"/>
      <c r="P175" s="613"/>
      <c r="Q175" s="613"/>
      <c r="R175" s="613"/>
      <c r="S175" s="613"/>
      <c r="T175" s="613"/>
      <c r="U175" s="613"/>
      <c r="V175" s="613"/>
      <c r="W175" s="613"/>
      <c r="X175" s="613"/>
      <c r="Y175" s="613"/>
      <c r="Z175" s="613">
        <v>2</v>
      </c>
      <c r="AA175" s="613"/>
      <c r="AB175" s="613"/>
      <c r="AC175" s="613"/>
      <c r="AD175" s="613">
        <v>1</v>
      </c>
      <c r="AE175" s="613"/>
      <c r="AF175" s="613"/>
      <c r="AG175" s="613"/>
      <c r="AH175" s="613"/>
      <c r="AI175" s="613"/>
      <c r="AJ175" s="613"/>
      <c r="AK175" s="613"/>
      <c r="AL175" s="613"/>
      <c r="AM175" s="613"/>
      <c r="AN175" s="861"/>
      <c r="AO175" s="855"/>
      <c r="AP175" s="613"/>
      <c r="AQ175" s="896"/>
      <c r="AR175" s="704"/>
      <c r="AS175" s="613"/>
      <c r="AT175" s="613"/>
      <c r="AU175" s="613"/>
      <c r="AV175" s="744" t="s">
        <v>194</v>
      </c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</row>
    <row r="176" spans="1:92" ht="14.25" customHeight="1" x14ac:dyDescent="0.2">
      <c r="A176" s="1425" t="s">
        <v>106</v>
      </c>
      <c r="B176" s="1569" t="s">
        <v>107</v>
      </c>
      <c r="C176" s="1599"/>
      <c r="D176" s="863">
        <f t="shared" si="27"/>
        <v>0</v>
      </c>
      <c r="E176" s="863">
        <f t="shared" si="28"/>
        <v>0</v>
      </c>
      <c r="F176" s="863">
        <f t="shared" si="28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</row>
    <row r="177" spans="1:92" x14ac:dyDescent="0.2">
      <c r="A177" s="1426"/>
      <c r="B177" s="1568" t="s">
        <v>108</v>
      </c>
      <c r="C177" s="1600"/>
      <c r="D177" s="864">
        <f t="shared" si="27"/>
        <v>0</v>
      </c>
      <c r="E177" s="864">
        <f t="shared" si="28"/>
        <v>0</v>
      </c>
      <c r="F177" s="864">
        <f t="shared" si="28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</row>
    <row r="178" spans="1:92" x14ac:dyDescent="0.2">
      <c r="A178" s="1426"/>
      <c r="B178" s="1568" t="s">
        <v>109</v>
      </c>
      <c r="C178" s="1568"/>
      <c r="D178" s="864">
        <f t="shared" si="27"/>
        <v>0</v>
      </c>
      <c r="E178" s="864">
        <f t="shared" si="28"/>
        <v>0</v>
      </c>
      <c r="F178" s="864">
        <f t="shared" si="28"/>
        <v>0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/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/>
      <c r="AP178" s="616"/>
      <c r="AQ178" s="897"/>
      <c r="AR178" s="683"/>
      <c r="AS178" s="617"/>
      <c r="AT178" s="617"/>
      <c r="AU178" s="617"/>
      <c r="AV178" s="744" t="s">
        <v>194</v>
      </c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</row>
    <row r="179" spans="1:92" ht="15" customHeight="1" x14ac:dyDescent="0.2">
      <c r="A179" s="1426"/>
      <c r="B179" s="1525" t="s">
        <v>110</v>
      </c>
      <c r="C179" s="1444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</row>
    <row r="180" spans="1:92" x14ac:dyDescent="0.2">
      <c r="A180" s="1426"/>
      <c r="B180" s="1568" t="s">
        <v>111</v>
      </c>
      <c r="C180" s="1568"/>
      <c r="D180" s="864">
        <f t="shared" ref="D180:D200" si="29">SUM(E180+F180)</f>
        <v>1</v>
      </c>
      <c r="E180" s="864">
        <f t="shared" ref="E180:F186" si="30">SUM(G180+I180+K180+M180+O180+Q180+S180+U180+W180+Y180+AA180+AC180+AE180+AG180+AI180+AK180+AM180)</f>
        <v>0</v>
      </c>
      <c r="F180" s="864">
        <f t="shared" si="30"/>
        <v>1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>
        <v>1</v>
      </c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/>
      <c r="AU180" s="617"/>
      <c r="AV180" s="744" t="s">
        <v>194</v>
      </c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</row>
    <row r="181" spans="1:92" x14ac:dyDescent="0.2">
      <c r="A181" s="1426"/>
      <c r="B181" s="1473" t="s">
        <v>112</v>
      </c>
      <c r="C181" s="1473"/>
      <c r="D181" s="864">
        <f t="shared" si="29"/>
        <v>1</v>
      </c>
      <c r="E181" s="864">
        <f t="shared" si="30"/>
        <v>0</v>
      </c>
      <c r="F181" s="864">
        <f t="shared" si="30"/>
        <v>1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>
        <v>1</v>
      </c>
      <c r="AA181" s="617"/>
      <c r="AB181" s="617"/>
      <c r="AC181" s="617"/>
      <c r="AD181" s="617"/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</row>
    <row r="182" spans="1:92" x14ac:dyDescent="0.2">
      <c r="A182" s="1426"/>
      <c r="B182" s="1473" t="s">
        <v>113</v>
      </c>
      <c r="C182" s="1473"/>
      <c r="D182" s="864">
        <f t="shared" si="29"/>
        <v>0</v>
      </c>
      <c r="E182" s="864">
        <f t="shared" si="30"/>
        <v>0</v>
      </c>
      <c r="F182" s="864">
        <f t="shared" si="30"/>
        <v>0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/>
      <c r="AU182" s="617"/>
      <c r="AV182" s="744" t="s">
        <v>194</v>
      </c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</row>
    <row r="183" spans="1:92" x14ac:dyDescent="0.2">
      <c r="A183" s="1427"/>
      <c r="B183" s="1474" t="s">
        <v>114</v>
      </c>
      <c r="C183" s="1474"/>
      <c r="D183" s="860">
        <f t="shared" si="29"/>
        <v>0</v>
      </c>
      <c r="E183" s="860">
        <f t="shared" si="30"/>
        <v>0</v>
      </c>
      <c r="F183" s="860">
        <f t="shared" si="30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</row>
    <row r="184" spans="1:92" ht="21" customHeight="1" x14ac:dyDescent="0.2">
      <c r="A184" s="1457" t="s">
        <v>115</v>
      </c>
      <c r="B184" s="1530" t="s">
        <v>116</v>
      </c>
      <c r="C184" s="1455"/>
      <c r="D184" s="856">
        <f t="shared" si="29"/>
        <v>0</v>
      </c>
      <c r="E184" s="856">
        <f t="shared" si="30"/>
        <v>0</v>
      </c>
      <c r="F184" s="856">
        <f t="shared" si="30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</row>
    <row r="185" spans="1:92" ht="23.25" customHeight="1" x14ac:dyDescent="0.2">
      <c r="A185" s="1458"/>
      <c r="B185" s="1524" t="s">
        <v>117</v>
      </c>
      <c r="C185" s="1449"/>
      <c r="D185" s="864">
        <f t="shared" si="29"/>
        <v>0</v>
      </c>
      <c r="E185" s="864">
        <f t="shared" si="30"/>
        <v>0</v>
      </c>
      <c r="F185" s="864">
        <f t="shared" si="30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</row>
    <row r="186" spans="1:92" ht="17.25" customHeight="1" x14ac:dyDescent="0.2">
      <c r="A186" s="1601"/>
      <c r="B186" s="1595" t="s">
        <v>118</v>
      </c>
      <c r="C186" s="1521"/>
      <c r="D186" s="868">
        <f t="shared" si="29"/>
        <v>0</v>
      </c>
      <c r="E186" s="868">
        <f t="shared" si="30"/>
        <v>0</v>
      </c>
      <c r="F186" s="868">
        <f t="shared" si="30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</row>
    <row r="187" spans="1:92" ht="15.75" customHeight="1" x14ac:dyDescent="0.2">
      <c r="A187" s="1457" t="s">
        <v>119</v>
      </c>
      <c r="B187" s="1460" t="s">
        <v>120</v>
      </c>
      <c r="C187" s="1461"/>
      <c r="D187" s="856">
        <f t="shared" si="29"/>
        <v>2</v>
      </c>
      <c r="E187" s="856">
        <f t="shared" ref="E187:F190" si="31">SUM(G187+I187+K187+M187+O187)</f>
        <v>2</v>
      </c>
      <c r="F187" s="856">
        <f t="shared" si="31"/>
        <v>0</v>
      </c>
      <c r="G187" s="640"/>
      <c r="H187" s="640"/>
      <c r="I187" s="640"/>
      <c r="J187" s="640"/>
      <c r="K187" s="640">
        <v>1</v>
      </c>
      <c r="L187" s="640"/>
      <c r="M187" s="640">
        <v>1</v>
      </c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/>
      <c r="AP187" s="616"/>
      <c r="AQ187" s="897"/>
      <c r="AR187" s="794"/>
      <c r="AS187" s="870"/>
      <c r="AT187" s="640"/>
      <c r="AU187" s="640"/>
      <c r="AV187" s="744" t="s">
        <v>194</v>
      </c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</row>
    <row r="188" spans="1:92" ht="20.25" customHeight="1" x14ac:dyDescent="0.2">
      <c r="A188" s="1458"/>
      <c r="B188" s="1441" t="s">
        <v>121</v>
      </c>
      <c r="C188" s="1449"/>
      <c r="D188" s="864">
        <f t="shared" si="29"/>
        <v>0</v>
      </c>
      <c r="E188" s="864">
        <f t="shared" si="31"/>
        <v>0</v>
      </c>
      <c r="F188" s="864">
        <f t="shared" si="31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</row>
    <row r="189" spans="1:92" ht="22.5" customHeight="1" x14ac:dyDescent="0.2">
      <c r="A189" s="1458"/>
      <c r="B189" s="1441" t="s">
        <v>122</v>
      </c>
      <c r="C189" s="1449"/>
      <c r="D189" s="864">
        <f t="shared" si="29"/>
        <v>0</v>
      </c>
      <c r="E189" s="864">
        <f t="shared" si="31"/>
        <v>0</v>
      </c>
      <c r="F189" s="864">
        <f t="shared" si="31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</row>
    <row r="190" spans="1:92" ht="32.25" customHeight="1" x14ac:dyDescent="0.2">
      <c r="A190" s="1459"/>
      <c r="B190" s="1450" t="s">
        <v>123</v>
      </c>
      <c r="C190" s="1451"/>
      <c r="D190" s="860">
        <f t="shared" si="29"/>
        <v>3</v>
      </c>
      <c r="E190" s="860">
        <f t="shared" si="31"/>
        <v>1</v>
      </c>
      <c r="F190" s="860">
        <f t="shared" si="31"/>
        <v>2</v>
      </c>
      <c r="G190" s="654"/>
      <c r="H190" s="654"/>
      <c r="I190" s="654">
        <v>1</v>
      </c>
      <c r="J190" s="654"/>
      <c r="K190" s="654"/>
      <c r="L190" s="654">
        <v>1</v>
      </c>
      <c r="M190" s="654"/>
      <c r="N190" s="654">
        <v>1</v>
      </c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/>
      <c r="AP190" s="618"/>
      <c r="AQ190" s="888"/>
      <c r="AR190" s="686"/>
      <c r="AS190" s="874"/>
      <c r="AT190" s="654"/>
      <c r="AU190" s="654"/>
      <c r="AV190" s="744" t="s">
        <v>194</v>
      </c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</row>
    <row r="191" spans="1:92" x14ac:dyDescent="0.2">
      <c r="A191" s="1452" t="s">
        <v>124</v>
      </c>
      <c r="B191" s="1452"/>
      <c r="C191" s="1453"/>
      <c r="D191" s="877">
        <f t="shared" si="29"/>
        <v>1</v>
      </c>
      <c r="E191" s="877">
        <f t="shared" ref="E191:F200" si="32">SUM(G191+I191+K191+M191+O191+Q191+S191+U191+W191+Y191+AA191+AC191+AE191+AG191+AI191+AK191+AM191)</f>
        <v>0</v>
      </c>
      <c r="F191" s="877">
        <f t="shared" si="32"/>
        <v>1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/>
      <c r="W191" s="867"/>
      <c r="X191" s="867"/>
      <c r="Y191" s="867"/>
      <c r="Z191" s="867">
        <v>1</v>
      </c>
      <c r="AA191" s="867"/>
      <c r="AB191" s="867"/>
      <c r="AC191" s="867"/>
      <c r="AD191" s="867"/>
      <c r="AE191" s="867"/>
      <c r="AF191" s="867"/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/>
      <c r="AU191" s="867"/>
      <c r="AV191" s="744" t="s">
        <v>194</v>
      </c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</row>
    <row r="192" spans="1:92" x14ac:dyDescent="0.2">
      <c r="A192" s="1425" t="s">
        <v>253</v>
      </c>
      <c r="B192" s="1454" t="s">
        <v>254</v>
      </c>
      <c r="C192" s="1455"/>
      <c r="D192" s="856">
        <f t="shared" si="29"/>
        <v>0</v>
      </c>
      <c r="E192" s="856">
        <f t="shared" si="32"/>
        <v>0</v>
      </c>
      <c r="F192" s="856">
        <f t="shared" si="32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CG192" s="582"/>
      <c r="CH192" s="582"/>
      <c r="CI192" s="582">
        <v>0</v>
      </c>
      <c r="CJ192" s="582"/>
      <c r="CK192" s="582"/>
      <c r="CL192" s="582"/>
      <c r="CM192" s="582"/>
      <c r="CN192" s="582"/>
    </row>
    <row r="193" spans="1:92" x14ac:dyDescent="0.2">
      <c r="A193" s="1426"/>
      <c r="B193" s="1442" t="s">
        <v>255</v>
      </c>
      <c r="C193" s="1444"/>
      <c r="D193" s="863">
        <f t="shared" si="29"/>
        <v>0</v>
      </c>
      <c r="E193" s="863">
        <f t="shared" si="32"/>
        <v>0</v>
      </c>
      <c r="F193" s="863">
        <f t="shared" si="32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CG193" s="582"/>
      <c r="CH193" s="582"/>
      <c r="CI193" s="582">
        <v>0</v>
      </c>
      <c r="CJ193" s="582"/>
      <c r="CK193" s="582"/>
      <c r="CL193" s="582"/>
      <c r="CM193" s="582"/>
      <c r="CN193" s="582"/>
    </row>
    <row r="194" spans="1:92" x14ac:dyDescent="0.2">
      <c r="A194" s="1427"/>
      <c r="B194" s="1445" t="s">
        <v>256</v>
      </c>
      <c r="C194" s="1447"/>
      <c r="D194" s="857">
        <f t="shared" si="29"/>
        <v>0</v>
      </c>
      <c r="E194" s="857">
        <f t="shared" si="32"/>
        <v>0</v>
      </c>
      <c r="F194" s="857">
        <f t="shared" si="32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CG194" s="582"/>
      <c r="CH194" s="582"/>
      <c r="CI194" s="582">
        <v>0</v>
      </c>
      <c r="CJ194" s="582"/>
      <c r="CK194" s="582"/>
      <c r="CL194" s="582"/>
      <c r="CM194" s="582"/>
      <c r="CN194" s="582"/>
    </row>
    <row r="195" spans="1:92" x14ac:dyDescent="0.2">
      <c r="A195" s="1456" t="s">
        <v>125</v>
      </c>
      <c r="B195" s="1456"/>
      <c r="C195" s="1456"/>
      <c r="D195" s="863">
        <f t="shared" si="29"/>
        <v>0</v>
      </c>
      <c r="E195" s="863">
        <f t="shared" si="32"/>
        <v>0</v>
      </c>
      <c r="F195" s="863">
        <f t="shared" si="32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</row>
    <row r="196" spans="1:92" x14ac:dyDescent="0.2">
      <c r="A196" s="1441" t="s">
        <v>126</v>
      </c>
      <c r="B196" s="1441"/>
      <c r="C196" s="1441"/>
      <c r="D196" s="864">
        <f t="shared" si="29"/>
        <v>0</v>
      </c>
      <c r="E196" s="864">
        <f t="shared" si="32"/>
        <v>0</v>
      </c>
      <c r="F196" s="864">
        <f t="shared" si="32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</row>
    <row r="197" spans="1:92" x14ac:dyDescent="0.2">
      <c r="A197" s="1441" t="s">
        <v>127</v>
      </c>
      <c r="B197" s="1441"/>
      <c r="C197" s="1441"/>
      <c r="D197" s="864">
        <f t="shared" si="29"/>
        <v>2</v>
      </c>
      <c r="E197" s="864">
        <f t="shared" si="32"/>
        <v>2</v>
      </c>
      <c r="F197" s="864">
        <f t="shared" si="32"/>
        <v>0</v>
      </c>
      <c r="G197" s="617"/>
      <c r="H197" s="617"/>
      <c r="I197" s="617">
        <v>1</v>
      </c>
      <c r="J197" s="617"/>
      <c r="K197" s="617"/>
      <c r="L197" s="617"/>
      <c r="M197" s="617">
        <v>1</v>
      </c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/>
      <c r="AP197" s="616"/>
      <c r="AQ197" s="897"/>
      <c r="AR197" s="683"/>
      <c r="AS197" s="617"/>
      <c r="AT197" s="617"/>
      <c r="AU197" s="617"/>
      <c r="AV197" s="744" t="s">
        <v>194</v>
      </c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</row>
    <row r="198" spans="1:92" x14ac:dyDescent="0.2">
      <c r="A198" s="1441" t="s">
        <v>128</v>
      </c>
      <c r="B198" s="1441"/>
      <c r="C198" s="1441"/>
      <c r="D198" s="864">
        <f t="shared" si="29"/>
        <v>0</v>
      </c>
      <c r="E198" s="864">
        <f t="shared" si="32"/>
        <v>0</v>
      </c>
      <c r="F198" s="864">
        <f t="shared" si="32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</row>
    <row r="199" spans="1:92" x14ac:dyDescent="0.2">
      <c r="A199" s="1442" t="s">
        <v>129</v>
      </c>
      <c r="B199" s="1443"/>
      <c r="C199" s="1444"/>
      <c r="D199" s="864">
        <f t="shared" si="29"/>
        <v>0</v>
      </c>
      <c r="E199" s="864">
        <f t="shared" si="32"/>
        <v>0</v>
      </c>
      <c r="F199" s="864">
        <f t="shared" si="32"/>
        <v>0</v>
      </c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/>
      <c r="AU199" s="654"/>
      <c r="AV199" s="744" t="s">
        <v>194</v>
      </c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</row>
    <row r="200" spans="1:92" x14ac:dyDescent="0.2">
      <c r="A200" s="1445" t="s">
        <v>183</v>
      </c>
      <c r="B200" s="1446"/>
      <c r="C200" s="1447"/>
      <c r="D200" s="881">
        <f t="shared" si="29"/>
        <v>0</v>
      </c>
      <c r="E200" s="881">
        <f t="shared" si="32"/>
        <v>0</v>
      </c>
      <c r="F200" s="881">
        <f t="shared" si="32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</row>
    <row r="201" spans="1:92" x14ac:dyDescent="0.2">
      <c r="A201" s="904" t="s">
        <v>259</v>
      </c>
      <c r="B201" s="905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CG201" s="582"/>
      <c r="CH201" s="582"/>
      <c r="CI201" s="582"/>
      <c r="CJ201" s="582"/>
      <c r="CK201" s="582"/>
      <c r="CL201" s="582"/>
      <c r="CM201" s="582"/>
      <c r="CN201" s="582"/>
    </row>
    <row r="202" spans="1:92" ht="14.25" customHeight="1" x14ac:dyDescent="0.2">
      <c r="A202" s="1408" t="s">
        <v>32</v>
      </c>
      <c r="B202" s="1410"/>
      <c r="C202" s="1448" t="s">
        <v>33</v>
      </c>
      <c r="D202" s="1448"/>
      <c r="E202" s="1448"/>
      <c r="F202" s="1422" t="s">
        <v>133</v>
      </c>
      <c r="G202" s="1424"/>
      <c r="H202" s="1422" t="s">
        <v>134</v>
      </c>
      <c r="I202" s="1424"/>
      <c r="J202" s="1422" t="s">
        <v>135</v>
      </c>
      <c r="K202" s="1424"/>
      <c r="L202" s="1422" t="s">
        <v>136</v>
      </c>
      <c r="M202" s="1424"/>
      <c r="N202" s="1422" t="s">
        <v>137</v>
      </c>
      <c r="O202" s="1424"/>
      <c r="P202" s="1422" t="s">
        <v>138</v>
      </c>
      <c r="Q202" s="1424"/>
      <c r="R202" s="1422" t="s">
        <v>139</v>
      </c>
      <c r="S202" s="1424"/>
      <c r="T202" s="1422" t="s">
        <v>140</v>
      </c>
      <c r="U202" s="1424"/>
      <c r="V202" s="1422" t="s">
        <v>141</v>
      </c>
      <c r="W202" s="1424"/>
      <c r="X202" s="1422" t="s">
        <v>142</v>
      </c>
      <c r="Y202" s="1424"/>
      <c r="Z202" s="1422" t="s">
        <v>143</v>
      </c>
      <c r="AA202" s="1424"/>
      <c r="AB202" s="1422" t="s">
        <v>144</v>
      </c>
      <c r="AC202" s="1424"/>
      <c r="AD202" s="1422" t="s">
        <v>145</v>
      </c>
      <c r="AE202" s="1424"/>
      <c r="AF202" s="1422" t="s">
        <v>146</v>
      </c>
      <c r="AG202" s="1424"/>
      <c r="AH202" s="1422" t="s">
        <v>147</v>
      </c>
      <c r="AI202" s="1424"/>
      <c r="AJ202" s="1422" t="s">
        <v>148</v>
      </c>
      <c r="AK202" s="1424"/>
      <c r="AL202" s="719"/>
      <c r="AM202" s="719"/>
      <c r="AN202" s="719"/>
      <c r="AO202" s="909"/>
      <c r="AP202" s="719"/>
      <c r="AQ202" s="719"/>
      <c r="AR202" s="719"/>
      <c r="AS202" s="719"/>
      <c r="AT202" s="719"/>
      <c r="CG202" s="582"/>
      <c r="CH202" s="582"/>
      <c r="CI202" s="582"/>
      <c r="CJ202" s="582"/>
      <c r="CK202" s="582"/>
      <c r="CL202" s="582"/>
      <c r="CM202" s="582"/>
      <c r="CN202" s="582"/>
    </row>
    <row r="203" spans="1:92" x14ac:dyDescent="0.2">
      <c r="A203" s="1411"/>
      <c r="B203" s="1413"/>
      <c r="C203" s="1020" t="s">
        <v>149</v>
      </c>
      <c r="D203" s="1020" t="s">
        <v>30</v>
      </c>
      <c r="E203" s="1019" t="s">
        <v>48</v>
      </c>
      <c r="F203" s="1012" t="s">
        <v>30</v>
      </c>
      <c r="G203" s="1012" t="s">
        <v>48</v>
      </c>
      <c r="H203" s="1012" t="s">
        <v>30</v>
      </c>
      <c r="I203" s="1012" t="s">
        <v>48</v>
      </c>
      <c r="J203" s="1012" t="s">
        <v>30</v>
      </c>
      <c r="K203" s="1012" t="s">
        <v>48</v>
      </c>
      <c r="L203" s="1012" t="s">
        <v>30</v>
      </c>
      <c r="M203" s="1012" t="s">
        <v>48</v>
      </c>
      <c r="N203" s="1012" t="s">
        <v>30</v>
      </c>
      <c r="O203" s="1012" t="s">
        <v>48</v>
      </c>
      <c r="P203" s="1012" t="s">
        <v>30</v>
      </c>
      <c r="Q203" s="1012" t="s">
        <v>48</v>
      </c>
      <c r="R203" s="1012" t="s">
        <v>30</v>
      </c>
      <c r="S203" s="1012" t="s">
        <v>48</v>
      </c>
      <c r="T203" s="1012" t="s">
        <v>30</v>
      </c>
      <c r="U203" s="1012" t="s">
        <v>48</v>
      </c>
      <c r="V203" s="1012" t="s">
        <v>30</v>
      </c>
      <c r="W203" s="1012" t="s">
        <v>48</v>
      </c>
      <c r="X203" s="1012" t="s">
        <v>30</v>
      </c>
      <c r="Y203" s="1012" t="s">
        <v>48</v>
      </c>
      <c r="Z203" s="1012" t="s">
        <v>30</v>
      </c>
      <c r="AA203" s="1012" t="s">
        <v>48</v>
      </c>
      <c r="AB203" s="1012" t="s">
        <v>30</v>
      </c>
      <c r="AC203" s="1012" t="s">
        <v>48</v>
      </c>
      <c r="AD203" s="1012" t="s">
        <v>30</v>
      </c>
      <c r="AE203" s="1012" t="s">
        <v>48</v>
      </c>
      <c r="AF203" s="1012" t="s">
        <v>30</v>
      </c>
      <c r="AG203" s="1012" t="s">
        <v>48</v>
      </c>
      <c r="AH203" s="1012" t="s">
        <v>30</v>
      </c>
      <c r="AI203" s="1012" t="s">
        <v>48</v>
      </c>
      <c r="AJ203" s="1012" t="s">
        <v>30</v>
      </c>
      <c r="AK203" s="1012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CG203" s="582"/>
      <c r="CH203" s="582"/>
      <c r="CI203" s="582"/>
      <c r="CJ203" s="582"/>
      <c r="CK203" s="582"/>
      <c r="CL203" s="582"/>
      <c r="CM203" s="582"/>
      <c r="CN203" s="582"/>
    </row>
    <row r="204" spans="1:92" x14ac:dyDescent="0.2">
      <c r="A204" s="1405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CG204" s="582"/>
      <c r="CH204" s="582"/>
      <c r="CI204" s="582"/>
      <c r="CJ204" s="582"/>
      <c r="CK204" s="582"/>
      <c r="CL204" s="582"/>
      <c r="CM204" s="582"/>
      <c r="CN204" s="582"/>
    </row>
    <row r="205" spans="1:92" x14ac:dyDescent="0.2">
      <c r="A205" s="1407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CG205" s="582"/>
      <c r="CH205" s="582"/>
      <c r="CI205" s="582"/>
      <c r="CJ205" s="582"/>
      <c r="CK205" s="582"/>
      <c r="CL205" s="582"/>
      <c r="CM205" s="582"/>
      <c r="CN205" s="582"/>
    </row>
    <row r="206" spans="1:92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CG206" s="582"/>
      <c r="CH206" s="582"/>
      <c r="CI206" s="582"/>
      <c r="CJ206" s="582"/>
      <c r="CK206" s="582"/>
      <c r="CL206" s="582"/>
      <c r="CM206" s="582"/>
      <c r="CN206" s="582"/>
    </row>
    <row r="207" spans="1:92" ht="14.25" customHeight="1" x14ac:dyDescent="0.2">
      <c r="A207" s="1616" t="s">
        <v>150</v>
      </c>
      <c r="B207" s="1619" t="s">
        <v>151</v>
      </c>
      <c r="C207" s="1578" t="s">
        <v>4</v>
      </c>
      <c r="D207" s="1579"/>
      <c r="E207" s="1580"/>
      <c r="F207" s="1622" t="s">
        <v>152</v>
      </c>
      <c r="G207" s="1623"/>
      <c r="H207" s="1623"/>
      <c r="I207" s="1623"/>
      <c r="J207" s="1623"/>
      <c r="K207" s="1623"/>
      <c r="L207" s="1623"/>
      <c r="M207" s="1623"/>
      <c r="N207" s="1623"/>
      <c r="O207" s="1623"/>
      <c r="P207" s="1623"/>
      <c r="Q207" s="1623"/>
      <c r="R207" s="1623"/>
      <c r="S207" s="1623"/>
      <c r="T207" s="1623"/>
      <c r="U207" s="1623"/>
      <c r="V207" s="1623"/>
      <c r="W207" s="1623"/>
      <c r="X207" s="1623"/>
      <c r="Y207" s="1623"/>
      <c r="Z207" s="1623"/>
      <c r="AA207" s="1623"/>
      <c r="AB207" s="1623"/>
      <c r="AC207" s="1623"/>
      <c r="AD207" s="1623"/>
      <c r="AE207" s="1623"/>
      <c r="AF207" s="1623"/>
      <c r="AG207" s="1623"/>
      <c r="AH207" s="1623"/>
      <c r="AI207" s="1623"/>
      <c r="AJ207" s="1623"/>
      <c r="AK207" s="1624"/>
      <c r="AL207" s="1425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CG207" s="582"/>
      <c r="CH207" s="582"/>
      <c r="CI207" s="582"/>
      <c r="CJ207" s="582"/>
      <c r="CK207" s="582"/>
      <c r="CL207" s="582"/>
      <c r="CM207" s="582"/>
      <c r="CN207" s="582"/>
    </row>
    <row r="208" spans="1:92" x14ac:dyDescent="0.2">
      <c r="A208" s="1617"/>
      <c r="B208" s="1620"/>
      <c r="C208" s="1602"/>
      <c r="D208" s="1603"/>
      <c r="E208" s="1440"/>
      <c r="F208" s="1622" t="s">
        <v>100</v>
      </c>
      <c r="G208" s="1624"/>
      <c r="H208" s="1622" t="s">
        <v>101</v>
      </c>
      <c r="I208" s="1624"/>
      <c r="J208" s="1622" t="s">
        <v>57</v>
      </c>
      <c r="K208" s="1624"/>
      <c r="L208" s="1622" t="s">
        <v>8</v>
      </c>
      <c r="M208" s="1624"/>
      <c r="N208" s="1422" t="s">
        <v>9</v>
      </c>
      <c r="O208" s="1424"/>
      <c r="P208" s="1422" t="s">
        <v>10</v>
      </c>
      <c r="Q208" s="1424"/>
      <c r="R208" s="1422" t="s">
        <v>11</v>
      </c>
      <c r="S208" s="1424"/>
      <c r="T208" s="1422" t="s">
        <v>12</v>
      </c>
      <c r="U208" s="1424"/>
      <c r="V208" s="1422" t="s">
        <v>13</v>
      </c>
      <c r="W208" s="1424"/>
      <c r="X208" s="1422" t="s">
        <v>14</v>
      </c>
      <c r="Y208" s="1424"/>
      <c r="Z208" s="1422" t="s">
        <v>153</v>
      </c>
      <c r="AA208" s="1424"/>
      <c r="AB208" s="1422" t="s">
        <v>154</v>
      </c>
      <c r="AC208" s="1424"/>
      <c r="AD208" s="1422" t="s">
        <v>155</v>
      </c>
      <c r="AE208" s="1424"/>
      <c r="AF208" s="1422" t="s">
        <v>156</v>
      </c>
      <c r="AG208" s="1424"/>
      <c r="AH208" s="1422" t="s">
        <v>157</v>
      </c>
      <c r="AI208" s="1424"/>
      <c r="AJ208" s="1414" t="s">
        <v>158</v>
      </c>
      <c r="AK208" s="1415"/>
      <c r="AL208" s="1426"/>
      <c r="AM208" s="579"/>
      <c r="AN208" s="579"/>
      <c r="AO208" s="579"/>
      <c r="AP208" s="579"/>
      <c r="AQ208" s="579"/>
      <c r="AR208" s="579"/>
      <c r="AS208" s="579"/>
      <c r="AT208" s="579"/>
      <c r="CG208" s="582"/>
      <c r="CH208" s="582"/>
      <c r="CI208" s="582"/>
      <c r="CJ208" s="582"/>
      <c r="CK208" s="582"/>
      <c r="CL208" s="582"/>
      <c r="CM208" s="582"/>
      <c r="CN208" s="582"/>
    </row>
    <row r="209" spans="1:92" x14ac:dyDescent="0.2">
      <c r="A209" s="1618"/>
      <c r="B209" s="1621"/>
      <c r="C209" s="1031" t="s">
        <v>149</v>
      </c>
      <c r="D209" s="1031" t="s">
        <v>30</v>
      </c>
      <c r="E209" s="1018" t="s">
        <v>48</v>
      </c>
      <c r="F209" s="1030" t="s">
        <v>30</v>
      </c>
      <c r="G209" s="1030" t="s">
        <v>48</v>
      </c>
      <c r="H209" s="1030" t="s">
        <v>30</v>
      </c>
      <c r="I209" s="1030" t="s">
        <v>48</v>
      </c>
      <c r="J209" s="1030" t="s">
        <v>30</v>
      </c>
      <c r="K209" s="1030" t="s">
        <v>48</v>
      </c>
      <c r="L209" s="1030" t="s">
        <v>30</v>
      </c>
      <c r="M209" s="1030" t="s">
        <v>48</v>
      </c>
      <c r="N209" s="1030" t="s">
        <v>30</v>
      </c>
      <c r="O209" s="1030" t="s">
        <v>48</v>
      </c>
      <c r="P209" s="1030" t="s">
        <v>30</v>
      </c>
      <c r="Q209" s="1030" t="s">
        <v>48</v>
      </c>
      <c r="R209" s="1030" t="s">
        <v>30</v>
      </c>
      <c r="S209" s="1030" t="s">
        <v>48</v>
      </c>
      <c r="T209" s="1030" t="s">
        <v>30</v>
      </c>
      <c r="U209" s="1030" t="s">
        <v>48</v>
      </c>
      <c r="V209" s="1030" t="s">
        <v>30</v>
      </c>
      <c r="W209" s="1030" t="s">
        <v>48</v>
      </c>
      <c r="X209" s="1030" t="s">
        <v>30</v>
      </c>
      <c r="Y209" s="1030" t="s">
        <v>48</v>
      </c>
      <c r="Z209" s="1030" t="s">
        <v>30</v>
      </c>
      <c r="AA209" s="1030" t="s">
        <v>48</v>
      </c>
      <c r="AB209" s="1030" t="s">
        <v>30</v>
      </c>
      <c r="AC209" s="1030" t="s">
        <v>48</v>
      </c>
      <c r="AD209" s="1030" t="s">
        <v>30</v>
      </c>
      <c r="AE209" s="1030" t="s">
        <v>48</v>
      </c>
      <c r="AF209" s="1030" t="s">
        <v>30</v>
      </c>
      <c r="AG209" s="1030" t="s">
        <v>48</v>
      </c>
      <c r="AH209" s="1030" t="s">
        <v>30</v>
      </c>
      <c r="AI209" s="1030" t="s">
        <v>48</v>
      </c>
      <c r="AJ209" s="1030" t="s">
        <v>30</v>
      </c>
      <c r="AK209" s="1030" t="s">
        <v>48</v>
      </c>
      <c r="AL209" s="1427"/>
      <c r="AM209" s="579"/>
      <c r="AN209" s="579"/>
      <c r="AO209" s="579"/>
      <c r="AP209" s="579"/>
      <c r="AQ209" s="579"/>
      <c r="AR209" s="579"/>
      <c r="AS209" s="579"/>
      <c r="AT209" s="579"/>
      <c r="CG209" s="582"/>
      <c r="CH209" s="582"/>
      <c r="CI209" s="582"/>
      <c r="CJ209" s="582"/>
      <c r="CK209" s="582"/>
      <c r="CL209" s="582"/>
      <c r="CM209" s="582"/>
      <c r="CN209" s="582"/>
    </row>
    <row r="210" spans="1:92" x14ac:dyDescent="0.2">
      <c r="A210" s="1625" t="s">
        <v>160</v>
      </c>
      <c r="B210" s="915" t="s">
        <v>34</v>
      </c>
      <c r="C210" s="916">
        <f>SUM(D210+E210)</f>
        <v>0</v>
      </c>
      <c r="D210" s="916">
        <f t="shared" ref="D210:E213" si="33">SUM(F210+H210+J210+L210+N210+P210+R210+T210+V210+X210+Z210+AB210+AD210+AF210+AH210+AJ210)</f>
        <v>0</v>
      </c>
      <c r="E210" s="765">
        <f t="shared" si="33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</row>
    <row r="211" spans="1:92" x14ac:dyDescent="0.2">
      <c r="A211" s="1626"/>
      <c r="B211" s="917" t="s">
        <v>77</v>
      </c>
      <c r="C211" s="918">
        <f>SUM(D211+E211)</f>
        <v>0</v>
      </c>
      <c r="D211" s="918">
        <f t="shared" si="33"/>
        <v>0</v>
      </c>
      <c r="E211" s="835">
        <f t="shared" si="33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</row>
    <row r="212" spans="1:92" x14ac:dyDescent="0.2">
      <c r="A212" s="1627" t="s">
        <v>161</v>
      </c>
      <c r="B212" s="919" t="s">
        <v>34</v>
      </c>
      <c r="C212" s="920">
        <f>SUM(D212+E212)</f>
        <v>0</v>
      </c>
      <c r="D212" s="920">
        <f t="shared" si="33"/>
        <v>0</v>
      </c>
      <c r="E212" s="781">
        <f t="shared" si="33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</row>
    <row r="213" spans="1:92" x14ac:dyDescent="0.2">
      <c r="A213" s="1626"/>
      <c r="B213" s="917" t="s">
        <v>77</v>
      </c>
      <c r="C213" s="918">
        <f>SUM(D213+E213)</f>
        <v>0</v>
      </c>
      <c r="D213" s="918">
        <f t="shared" si="33"/>
        <v>0</v>
      </c>
      <c r="E213" s="835">
        <f t="shared" si="33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</row>
    <row r="214" spans="1:92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CG214" s="582"/>
      <c r="CH214" s="582"/>
      <c r="CI214" s="582"/>
      <c r="CJ214" s="582"/>
      <c r="CK214" s="582"/>
      <c r="CL214" s="582"/>
      <c r="CM214" s="582"/>
      <c r="CN214" s="582"/>
    </row>
    <row r="215" spans="1:92" x14ac:dyDescent="0.2">
      <c r="A215" s="1408" t="s">
        <v>162</v>
      </c>
      <c r="B215" s="1410"/>
      <c r="C215" s="1421" t="s">
        <v>163</v>
      </c>
      <c r="D215" s="1421"/>
      <c r="E215" s="1421"/>
      <c r="F215" s="1422" t="s">
        <v>164</v>
      </c>
      <c r="G215" s="1423"/>
      <c r="H215" s="1423"/>
      <c r="I215" s="1423"/>
      <c r="J215" s="1423"/>
      <c r="K215" s="1423"/>
      <c r="L215" s="1423"/>
      <c r="M215" s="1423"/>
      <c r="N215" s="1423"/>
      <c r="O215" s="1423"/>
      <c r="P215" s="1423"/>
      <c r="Q215" s="1423"/>
      <c r="R215" s="1423"/>
      <c r="S215" s="1423"/>
      <c r="T215" s="1423"/>
      <c r="U215" s="1423"/>
      <c r="V215" s="1423"/>
      <c r="W215" s="1423"/>
      <c r="X215" s="1423"/>
      <c r="Y215" s="1423"/>
      <c r="Z215" s="1423"/>
      <c r="AA215" s="1423"/>
      <c r="AB215" s="1423"/>
      <c r="AC215" s="1423"/>
      <c r="AD215" s="1423"/>
      <c r="AE215" s="1423"/>
      <c r="AF215" s="1423"/>
      <c r="AG215" s="1423"/>
      <c r="AH215" s="1423"/>
      <c r="AI215" s="1423"/>
      <c r="AJ215" s="1423"/>
      <c r="AK215" s="1423"/>
      <c r="AL215" s="1423"/>
      <c r="AM215" s="1424"/>
      <c r="AN215" s="1436" t="s">
        <v>77</v>
      </c>
      <c r="AO215" s="1437"/>
      <c r="AP215" s="1438"/>
      <c r="AQ215" s="1429" t="s">
        <v>165</v>
      </c>
      <c r="AR215" s="1425" t="s">
        <v>265</v>
      </c>
      <c r="AS215" s="1425" t="s">
        <v>187</v>
      </c>
      <c r="AT215" s="732"/>
      <c r="AU215" s="598"/>
      <c r="AV215" s="598"/>
      <c r="CG215" s="582"/>
      <c r="CH215" s="582"/>
      <c r="CI215" s="582"/>
      <c r="CJ215" s="582"/>
      <c r="CK215" s="582"/>
      <c r="CL215" s="582"/>
      <c r="CM215" s="582"/>
      <c r="CN215" s="582"/>
    </row>
    <row r="216" spans="1:92" ht="14.25" customHeight="1" x14ac:dyDescent="0.2">
      <c r="A216" s="1419"/>
      <c r="B216" s="1420"/>
      <c r="C216" s="1421"/>
      <c r="D216" s="1421"/>
      <c r="E216" s="1421"/>
      <c r="F216" s="1414" t="s">
        <v>167</v>
      </c>
      <c r="G216" s="1428"/>
      <c r="H216" s="1414" t="s">
        <v>100</v>
      </c>
      <c r="I216" s="1428"/>
      <c r="J216" s="1414" t="s">
        <v>101</v>
      </c>
      <c r="K216" s="1428"/>
      <c r="L216" s="1414" t="s">
        <v>57</v>
      </c>
      <c r="M216" s="1428"/>
      <c r="N216" s="1414" t="s">
        <v>8</v>
      </c>
      <c r="O216" s="1428"/>
      <c r="P216" s="1414" t="s">
        <v>59</v>
      </c>
      <c r="Q216" s="1415"/>
      <c r="R216" s="1414" t="s">
        <v>60</v>
      </c>
      <c r="S216" s="1415"/>
      <c r="T216" s="1414" t="s">
        <v>61</v>
      </c>
      <c r="U216" s="1415"/>
      <c r="V216" s="1414" t="s">
        <v>62</v>
      </c>
      <c r="W216" s="1415"/>
      <c r="X216" s="1414" t="s">
        <v>63</v>
      </c>
      <c r="Y216" s="1415"/>
      <c r="Z216" s="1414" t="s">
        <v>64</v>
      </c>
      <c r="AA216" s="1415"/>
      <c r="AB216" s="1414" t="s">
        <v>65</v>
      </c>
      <c r="AC216" s="1415"/>
      <c r="AD216" s="1414" t="s">
        <v>66</v>
      </c>
      <c r="AE216" s="1415"/>
      <c r="AF216" s="1414" t="s">
        <v>67</v>
      </c>
      <c r="AG216" s="1415"/>
      <c r="AH216" s="1414" t="s">
        <v>68</v>
      </c>
      <c r="AI216" s="1415"/>
      <c r="AJ216" s="1414" t="s">
        <v>69</v>
      </c>
      <c r="AK216" s="1415"/>
      <c r="AL216" s="1414" t="s">
        <v>70</v>
      </c>
      <c r="AM216" s="1428"/>
      <c r="AN216" s="1429" t="s">
        <v>266</v>
      </c>
      <c r="AO216" s="1429" t="s">
        <v>267</v>
      </c>
      <c r="AP216" s="1429" t="s">
        <v>268</v>
      </c>
      <c r="AQ216" s="1439"/>
      <c r="AR216" s="1426"/>
      <c r="AS216" s="1426"/>
      <c r="AT216" s="669"/>
      <c r="AU216" s="598"/>
      <c r="AV216" s="598"/>
      <c r="CG216" s="582"/>
      <c r="CH216" s="582"/>
      <c r="CI216" s="582"/>
      <c r="CJ216" s="582"/>
      <c r="CK216" s="582"/>
      <c r="CL216" s="582"/>
      <c r="CM216" s="582"/>
      <c r="CN216" s="582"/>
    </row>
    <row r="217" spans="1:92" x14ac:dyDescent="0.2">
      <c r="A217" s="1411"/>
      <c r="B217" s="1413"/>
      <c r="C217" s="1020" t="s">
        <v>149</v>
      </c>
      <c r="D217" s="1020" t="s">
        <v>30</v>
      </c>
      <c r="E217" s="1013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440"/>
      <c r="AO217" s="1430"/>
      <c r="AP217" s="1430"/>
      <c r="AQ217" s="1430"/>
      <c r="AR217" s="1427"/>
      <c r="AS217" s="1427"/>
      <c r="AT217" s="926"/>
      <c r="AU217" s="598"/>
      <c r="AV217" s="598"/>
      <c r="CG217" s="582"/>
      <c r="CH217" s="582"/>
      <c r="CI217" s="582"/>
      <c r="CJ217" s="582"/>
      <c r="CK217" s="582"/>
      <c r="CL217" s="582"/>
      <c r="CM217" s="582"/>
      <c r="CN217" s="582"/>
    </row>
    <row r="218" spans="1:92" x14ac:dyDescent="0.2">
      <c r="A218" s="1604" t="s">
        <v>168</v>
      </c>
      <c r="B218" s="1605"/>
      <c r="C218" s="927">
        <f>SUM(D218+E218)</f>
        <v>27</v>
      </c>
      <c r="D218" s="927">
        <f>SUM(F218+H218+J218+L218+N218+P218+R218+T218+V218+X218+Z218+AB218+AD218+AF218+AH218+AJ218+AL218)</f>
        <v>1</v>
      </c>
      <c r="E218" s="928">
        <f>SUM(G218+I218+K218+M218+O218+Q218+S218+U218+W218+Y218+AA218+AC218+AE218+AG218+AI218+AK218+AM218)</f>
        <v>26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1</v>
      </c>
      <c r="J218" s="929">
        <f>SUM(J228:J236)</f>
        <v>0</v>
      </c>
      <c r="K218" s="930">
        <f>SUM(K219:K236)</f>
        <v>2</v>
      </c>
      <c r="L218" s="929">
        <f>SUM(L228:L236)</f>
        <v>0</v>
      </c>
      <c r="M218" s="930">
        <f>SUM(M219:M236)</f>
        <v>5</v>
      </c>
      <c r="N218" s="929">
        <f>SUM(N228:N236)</f>
        <v>0</v>
      </c>
      <c r="O218" s="930">
        <f>SUM(O219:O236)</f>
        <v>3</v>
      </c>
      <c r="P218" s="929">
        <f>SUM(P228:P236)</f>
        <v>0</v>
      </c>
      <c r="Q218" s="930">
        <f>SUM(Q219:Q236)</f>
        <v>4</v>
      </c>
      <c r="R218" s="929">
        <f>SUM(R228:R236)</f>
        <v>0</v>
      </c>
      <c r="S218" s="930">
        <f>SUM(S219:S236)</f>
        <v>2</v>
      </c>
      <c r="T218" s="929">
        <f>SUM(T228:T236)</f>
        <v>0</v>
      </c>
      <c r="U218" s="930">
        <f>SUM(U219:U236)</f>
        <v>6</v>
      </c>
      <c r="V218" s="929">
        <f>SUM(V228:V236)</f>
        <v>0</v>
      </c>
      <c r="W218" s="930">
        <f>SUM(W219:W236)</f>
        <v>1</v>
      </c>
      <c r="X218" s="929">
        <f>SUM(X228:X236)</f>
        <v>0</v>
      </c>
      <c r="Y218" s="930">
        <f>SUM(Y219:Y236)</f>
        <v>1</v>
      </c>
      <c r="Z218" s="929">
        <f>SUM(Z228:Z236)</f>
        <v>0</v>
      </c>
      <c r="AA218" s="930">
        <f>SUM(AA219:AA236)</f>
        <v>0</v>
      </c>
      <c r="AB218" s="929">
        <f t="shared" ref="AB218:AM218" si="34">SUM(AB228:AB236)</f>
        <v>1</v>
      </c>
      <c r="AC218" s="930">
        <f t="shared" si="34"/>
        <v>1</v>
      </c>
      <c r="AD218" s="929">
        <f t="shared" si="34"/>
        <v>0</v>
      </c>
      <c r="AE218" s="930">
        <f t="shared" si="34"/>
        <v>0</v>
      </c>
      <c r="AF218" s="929">
        <f t="shared" si="34"/>
        <v>0</v>
      </c>
      <c r="AG218" s="930">
        <f t="shared" si="34"/>
        <v>0</v>
      </c>
      <c r="AH218" s="929">
        <f t="shared" si="34"/>
        <v>0</v>
      </c>
      <c r="AI218" s="930">
        <f t="shared" si="34"/>
        <v>0</v>
      </c>
      <c r="AJ218" s="929">
        <f t="shared" si="34"/>
        <v>0</v>
      </c>
      <c r="AK218" s="930">
        <f t="shared" si="34"/>
        <v>0</v>
      </c>
      <c r="AL218" s="929">
        <f t="shared" si="34"/>
        <v>0</v>
      </c>
      <c r="AM218" s="930">
        <f t="shared" si="34"/>
        <v>0</v>
      </c>
      <c r="AN218" s="931">
        <f t="shared" ref="AN218:AS218" si="35">SUM(AN219:AN236)</f>
        <v>0</v>
      </c>
      <c r="AO218" s="932">
        <f t="shared" si="35"/>
        <v>0</v>
      </c>
      <c r="AP218" s="932">
        <f t="shared" si="35"/>
        <v>0</v>
      </c>
      <c r="AQ218" s="932">
        <f t="shared" si="35"/>
        <v>0</v>
      </c>
      <c r="AR218" s="927">
        <f t="shared" si="35"/>
        <v>0</v>
      </c>
      <c r="AS218" s="931">
        <f t="shared" si="35"/>
        <v>0</v>
      </c>
      <c r="AT218" s="933"/>
      <c r="AU218" s="598"/>
      <c r="AV218" s="598"/>
      <c r="CG218" s="582"/>
      <c r="CH218" s="582"/>
      <c r="CI218" s="582"/>
      <c r="CJ218" s="582"/>
      <c r="CK218" s="582"/>
      <c r="CL218" s="582"/>
      <c r="CM218" s="582"/>
      <c r="CN218" s="582"/>
    </row>
    <row r="219" spans="1:92" x14ac:dyDescent="0.2">
      <c r="A219" s="1608" t="s">
        <v>249</v>
      </c>
      <c r="B219" s="934" t="s">
        <v>23</v>
      </c>
      <c r="C219" s="935">
        <f t="shared" ref="C219:C227" si="36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</row>
    <row r="220" spans="1:92" x14ac:dyDescent="0.2">
      <c r="A220" s="1608"/>
      <c r="B220" s="939" t="s">
        <v>169</v>
      </c>
      <c r="C220" s="651">
        <f t="shared" si="36"/>
        <v>0</v>
      </c>
      <c r="D220" s="936"/>
      <c r="E220" s="937">
        <f t="shared" ref="E220:E227" si="37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</row>
    <row r="221" spans="1:92" x14ac:dyDescent="0.2">
      <c r="A221" s="1608"/>
      <c r="B221" s="940" t="s">
        <v>170</v>
      </c>
      <c r="C221" s="648">
        <f t="shared" si="36"/>
        <v>0</v>
      </c>
      <c r="D221" s="936"/>
      <c r="E221" s="1028">
        <f t="shared" si="37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</row>
    <row r="222" spans="1:92" x14ac:dyDescent="0.2">
      <c r="A222" s="1608"/>
      <c r="B222" s="940" t="s">
        <v>171</v>
      </c>
      <c r="C222" s="648">
        <f t="shared" si="36"/>
        <v>0</v>
      </c>
      <c r="D222" s="936"/>
      <c r="E222" s="1028">
        <f t="shared" si="37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</row>
    <row r="223" spans="1:92" x14ac:dyDescent="0.2">
      <c r="A223" s="1608"/>
      <c r="B223" s="940" t="s">
        <v>172</v>
      </c>
      <c r="C223" s="648">
        <f t="shared" si="36"/>
        <v>0</v>
      </c>
      <c r="D223" s="936"/>
      <c r="E223" s="1028">
        <f t="shared" si="37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</row>
    <row r="224" spans="1:92" x14ac:dyDescent="0.2">
      <c r="A224" s="1608"/>
      <c r="B224" s="940" t="s">
        <v>173</v>
      </c>
      <c r="C224" s="648">
        <f t="shared" si="36"/>
        <v>0</v>
      </c>
      <c r="D224" s="936"/>
      <c r="E224" s="1028">
        <f t="shared" si="37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</row>
    <row r="225" spans="1:92" x14ac:dyDescent="0.2">
      <c r="A225" s="1608"/>
      <c r="B225" s="940" t="s">
        <v>174</v>
      </c>
      <c r="C225" s="648">
        <f t="shared" si="36"/>
        <v>0</v>
      </c>
      <c r="D225" s="936"/>
      <c r="E225" s="1028">
        <f t="shared" si="37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</row>
    <row r="226" spans="1:92" x14ac:dyDescent="0.2">
      <c r="A226" s="1608"/>
      <c r="B226" s="940" t="s">
        <v>175</v>
      </c>
      <c r="C226" s="648">
        <f t="shared" si="36"/>
        <v>0</v>
      </c>
      <c r="D226" s="936"/>
      <c r="E226" s="1028">
        <f t="shared" si="37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</row>
    <row r="227" spans="1:92" x14ac:dyDescent="0.2">
      <c r="A227" s="1608"/>
      <c r="B227" s="942" t="s">
        <v>176</v>
      </c>
      <c r="C227" s="643">
        <f t="shared" si="36"/>
        <v>4</v>
      </c>
      <c r="D227" s="943"/>
      <c r="E227" s="1032">
        <f t="shared" si="37"/>
        <v>4</v>
      </c>
      <c r="F227" s="945"/>
      <c r="G227" s="810"/>
      <c r="H227" s="945"/>
      <c r="I227" s="810"/>
      <c r="J227" s="945"/>
      <c r="K227" s="810"/>
      <c r="L227" s="945"/>
      <c r="M227" s="810"/>
      <c r="N227" s="945"/>
      <c r="O227" s="810">
        <v>1</v>
      </c>
      <c r="P227" s="945"/>
      <c r="Q227" s="810">
        <v>1</v>
      </c>
      <c r="R227" s="945"/>
      <c r="S227" s="810">
        <v>1</v>
      </c>
      <c r="T227" s="945"/>
      <c r="U227" s="810">
        <v>1</v>
      </c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>
        <v>0</v>
      </c>
      <c r="AR227" s="618">
        <v>0</v>
      </c>
      <c r="AS227" s="618">
        <v>0</v>
      </c>
      <c r="AT227" s="737" t="s">
        <v>194</v>
      </c>
      <c r="AU227" s="598"/>
      <c r="AV227" s="598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</row>
    <row r="228" spans="1:92" x14ac:dyDescent="0.2">
      <c r="A228" s="1609" t="s">
        <v>269</v>
      </c>
      <c r="B228" s="934" t="s">
        <v>23</v>
      </c>
      <c r="C228" s="935">
        <f t="shared" ref="C228:C236" si="38">SUM(D228+E228)</f>
        <v>1</v>
      </c>
      <c r="D228" s="935">
        <f t="shared" ref="D228:E236" si="39">SUM(F228+H228+J228+L228+N228+P228+R228+T228+V228+X228+Z228+AB228+AD228+AF228+AH228+AJ228+AL228)</f>
        <v>1</v>
      </c>
      <c r="E228" s="937">
        <f t="shared" si="39"/>
        <v>0</v>
      </c>
      <c r="F228" s="946"/>
      <c r="G228" s="947"/>
      <c r="H228" s="948"/>
      <c r="I228" s="947"/>
      <c r="J228" s="948"/>
      <c r="K228" s="802"/>
      <c r="L228" s="946"/>
      <c r="M228" s="947"/>
      <c r="N228" s="948"/>
      <c r="O228" s="949"/>
      <c r="P228" s="950"/>
      <c r="Q228" s="947"/>
      <c r="R228" s="948"/>
      <c r="S228" s="949"/>
      <c r="T228" s="950"/>
      <c r="U228" s="947"/>
      <c r="V228" s="948"/>
      <c r="W228" s="949"/>
      <c r="X228" s="950"/>
      <c r="Y228" s="947"/>
      <c r="Z228" s="948"/>
      <c r="AA228" s="949"/>
      <c r="AB228" s="950">
        <v>1</v>
      </c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>
        <v>0</v>
      </c>
      <c r="AR228" s="616">
        <v>0</v>
      </c>
      <c r="AS228" s="616">
        <v>0</v>
      </c>
      <c r="AT228" s="739" t="s">
        <v>194</v>
      </c>
      <c r="AU228" s="598"/>
      <c r="AV228" s="598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</row>
    <row r="229" spans="1:92" x14ac:dyDescent="0.2">
      <c r="A229" s="1610"/>
      <c r="B229" s="939" t="s">
        <v>169</v>
      </c>
      <c r="C229" s="651">
        <f t="shared" si="38"/>
        <v>0</v>
      </c>
      <c r="D229" s="651">
        <f t="shared" si="39"/>
        <v>0</v>
      </c>
      <c r="E229" s="937">
        <f t="shared" si="39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/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/>
      <c r="AR229" s="616"/>
      <c r="AS229" s="616"/>
      <c r="AT229" s="739" t="s">
        <v>194</v>
      </c>
      <c r="AU229" s="598"/>
      <c r="AV229" s="598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</row>
    <row r="230" spans="1:92" x14ac:dyDescent="0.2">
      <c r="A230" s="1610"/>
      <c r="B230" s="940" t="s">
        <v>170</v>
      </c>
      <c r="C230" s="648">
        <f t="shared" si="38"/>
        <v>8</v>
      </c>
      <c r="D230" s="648">
        <f t="shared" si="39"/>
        <v>0</v>
      </c>
      <c r="E230" s="1028">
        <f t="shared" si="39"/>
        <v>8</v>
      </c>
      <c r="F230" s="600"/>
      <c r="G230" s="602"/>
      <c r="H230" s="600"/>
      <c r="I230" s="602"/>
      <c r="J230" s="600"/>
      <c r="K230" s="602"/>
      <c r="L230" s="600"/>
      <c r="M230" s="602">
        <v>3</v>
      </c>
      <c r="N230" s="600"/>
      <c r="O230" s="952"/>
      <c r="P230" s="600"/>
      <c r="Q230" s="602">
        <v>2</v>
      </c>
      <c r="R230" s="834"/>
      <c r="S230" s="952">
        <v>1</v>
      </c>
      <c r="T230" s="600"/>
      <c r="U230" s="602"/>
      <c r="V230" s="834"/>
      <c r="W230" s="952"/>
      <c r="X230" s="600"/>
      <c r="Y230" s="602">
        <v>1</v>
      </c>
      <c r="Z230" s="834"/>
      <c r="AA230" s="952"/>
      <c r="AB230" s="600"/>
      <c r="AC230" s="602">
        <v>1</v>
      </c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/>
      <c r="AO230" s="617"/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</row>
    <row r="231" spans="1:92" x14ac:dyDescent="0.2">
      <c r="A231" s="1610"/>
      <c r="B231" s="940" t="s">
        <v>171</v>
      </c>
      <c r="C231" s="648">
        <f t="shared" si="38"/>
        <v>1</v>
      </c>
      <c r="D231" s="648">
        <f t="shared" si="39"/>
        <v>0</v>
      </c>
      <c r="E231" s="1028">
        <f t="shared" si="39"/>
        <v>1</v>
      </c>
      <c r="F231" s="600"/>
      <c r="G231" s="602"/>
      <c r="H231" s="600"/>
      <c r="I231" s="602"/>
      <c r="J231" s="600"/>
      <c r="K231" s="602"/>
      <c r="L231" s="600"/>
      <c r="M231" s="602">
        <v>1</v>
      </c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>
        <v>0</v>
      </c>
      <c r="AR231" s="617">
        <v>0</v>
      </c>
      <c r="AS231" s="617">
        <v>0</v>
      </c>
      <c r="AT231" s="739" t="s">
        <v>194</v>
      </c>
      <c r="AU231" s="598"/>
      <c r="AV231" s="598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</row>
    <row r="232" spans="1:92" x14ac:dyDescent="0.2">
      <c r="A232" s="1610"/>
      <c r="B232" s="940" t="s">
        <v>172</v>
      </c>
      <c r="C232" s="648">
        <f t="shared" si="38"/>
        <v>0</v>
      </c>
      <c r="D232" s="648">
        <f t="shared" si="39"/>
        <v>0</v>
      </c>
      <c r="E232" s="1028">
        <f t="shared" si="39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</row>
    <row r="233" spans="1:92" x14ac:dyDescent="0.2">
      <c r="A233" s="1610"/>
      <c r="B233" s="940" t="s">
        <v>173</v>
      </c>
      <c r="C233" s="648">
        <f t="shared" si="38"/>
        <v>0</v>
      </c>
      <c r="D233" s="648">
        <f t="shared" si="39"/>
        <v>0</v>
      </c>
      <c r="E233" s="1028">
        <f t="shared" si="39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</row>
    <row r="234" spans="1:92" x14ac:dyDescent="0.2">
      <c r="A234" s="1610"/>
      <c r="B234" s="940" t="s">
        <v>174</v>
      </c>
      <c r="C234" s="648">
        <f t="shared" si="38"/>
        <v>0</v>
      </c>
      <c r="D234" s="648">
        <f t="shared" si="39"/>
        <v>0</v>
      </c>
      <c r="E234" s="1028">
        <f t="shared" si="39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</row>
    <row r="235" spans="1:92" x14ac:dyDescent="0.2">
      <c r="A235" s="1610"/>
      <c r="B235" s="940" t="s">
        <v>175</v>
      </c>
      <c r="C235" s="648">
        <f t="shared" si="38"/>
        <v>0</v>
      </c>
      <c r="D235" s="648">
        <f t="shared" si="39"/>
        <v>0</v>
      </c>
      <c r="E235" s="1028">
        <f t="shared" si="39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</row>
    <row r="236" spans="1:92" x14ac:dyDescent="0.2">
      <c r="A236" s="1611"/>
      <c r="B236" s="942" t="s">
        <v>176</v>
      </c>
      <c r="C236" s="643">
        <f t="shared" si="38"/>
        <v>13</v>
      </c>
      <c r="D236" s="643">
        <f t="shared" si="39"/>
        <v>0</v>
      </c>
      <c r="E236" s="1032">
        <f t="shared" si="39"/>
        <v>13</v>
      </c>
      <c r="F236" s="691"/>
      <c r="G236" s="810"/>
      <c r="H236" s="691"/>
      <c r="I236" s="810">
        <v>1</v>
      </c>
      <c r="J236" s="691"/>
      <c r="K236" s="810">
        <v>2</v>
      </c>
      <c r="L236" s="691"/>
      <c r="M236" s="810">
        <v>1</v>
      </c>
      <c r="N236" s="691"/>
      <c r="O236" s="953">
        <v>2</v>
      </c>
      <c r="P236" s="691"/>
      <c r="Q236" s="810">
        <v>1</v>
      </c>
      <c r="R236" s="809"/>
      <c r="S236" s="953"/>
      <c r="T236" s="691"/>
      <c r="U236" s="810">
        <v>5</v>
      </c>
      <c r="V236" s="809"/>
      <c r="W236" s="953">
        <v>1</v>
      </c>
      <c r="X236" s="691"/>
      <c r="Y236" s="810"/>
      <c r="Z236" s="809"/>
      <c r="AA236" s="953"/>
      <c r="AB236" s="691"/>
      <c r="AC236" s="810"/>
      <c r="AD236" s="809"/>
      <c r="AE236" s="953"/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>
        <v>0</v>
      </c>
      <c r="AR236" s="618">
        <v>0</v>
      </c>
      <c r="AS236" s="618">
        <v>0</v>
      </c>
      <c r="AT236" s="737" t="s">
        <v>194</v>
      </c>
      <c r="AU236" s="598"/>
      <c r="AV236" s="598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</row>
    <row r="237" spans="1:92" ht="24.75" customHeight="1" x14ac:dyDescent="0.4">
      <c r="A237" s="954" t="s">
        <v>270</v>
      </c>
      <c r="B237" s="905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CG237" s="582"/>
      <c r="CH237" s="582"/>
      <c r="CI237" s="582"/>
      <c r="CJ237" s="582"/>
      <c r="CK237" s="582"/>
      <c r="CL237" s="582"/>
      <c r="CM237" s="582"/>
      <c r="CN237" s="582"/>
    </row>
    <row r="238" spans="1:92" ht="14.25" customHeight="1" x14ac:dyDescent="0.2">
      <c r="A238" s="1408" t="s">
        <v>32</v>
      </c>
      <c r="B238" s="1410"/>
      <c r="C238" s="1549" t="s">
        <v>163</v>
      </c>
      <c r="D238" s="1612"/>
      <c r="E238" s="1514"/>
      <c r="F238" s="1422" t="s">
        <v>177</v>
      </c>
      <c r="G238" s="1423"/>
      <c r="H238" s="1423"/>
      <c r="I238" s="1423"/>
      <c r="J238" s="1423"/>
      <c r="K238" s="1423"/>
      <c r="L238" s="1423"/>
      <c r="M238" s="1423"/>
      <c r="N238" s="1423"/>
      <c r="O238" s="1423"/>
      <c r="P238" s="1423"/>
      <c r="Q238" s="1423"/>
      <c r="R238" s="1423"/>
      <c r="S238" s="1423"/>
      <c r="T238" s="1423"/>
      <c r="U238" s="1423"/>
      <c r="V238" s="1423"/>
      <c r="W238" s="1423"/>
      <c r="X238" s="1423"/>
      <c r="Y238" s="1423"/>
      <c r="Z238" s="1423"/>
      <c r="AA238" s="1423"/>
      <c r="AB238" s="1423"/>
      <c r="AC238" s="1423"/>
      <c r="AD238" s="1423"/>
      <c r="AE238" s="1423"/>
      <c r="AF238" s="1423"/>
      <c r="AG238" s="1423"/>
      <c r="AH238" s="1423"/>
      <c r="AI238" s="1423"/>
      <c r="AJ238" s="1423"/>
      <c r="AK238" s="1423"/>
      <c r="AL238" s="1423"/>
      <c r="AM238" s="1423"/>
      <c r="AN238" s="1423"/>
      <c r="AO238" s="1614"/>
      <c r="AP238" s="1431" t="s">
        <v>249</v>
      </c>
      <c r="AQ238" s="1425" t="s">
        <v>165</v>
      </c>
      <c r="AR238" s="1425" t="s">
        <v>265</v>
      </c>
      <c r="AS238" s="1425" t="s">
        <v>187</v>
      </c>
      <c r="AT238" s="838"/>
      <c r="AU238" s="590"/>
      <c r="AV238" s="590"/>
      <c r="CG238" s="582"/>
      <c r="CH238" s="582"/>
      <c r="CI238" s="582"/>
      <c r="CJ238" s="582"/>
      <c r="CK238" s="582"/>
      <c r="CL238" s="582"/>
      <c r="CM238" s="582"/>
      <c r="CN238" s="582"/>
    </row>
    <row r="239" spans="1:92" x14ac:dyDescent="0.2">
      <c r="A239" s="1419"/>
      <c r="B239" s="1420"/>
      <c r="C239" s="1550"/>
      <c r="D239" s="1613"/>
      <c r="E239" s="1518"/>
      <c r="F239" s="1414" t="s">
        <v>178</v>
      </c>
      <c r="G239" s="1428"/>
      <c r="H239" s="1414" t="s">
        <v>179</v>
      </c>
      <c r="I239" s="1428"/>
      <c r="J239" s="1414" t="s">
        <v>180</v>
      </c>
      <c r="K239" s="1428"/>
      <c r="L239" s="1414" t="s">
        <v>101</v>
      </c>
      <c r="M239" s="1428"/>
      <c r="N239" s="1414" t="s">
        <v>57</v>
      </c>
      <c r="O239" s="1428"/>
      <c r="P239" s="1414" t="s">
        <v>8</v>
      </c>
      <c r="Q239" s="1428"/>
      <c r="R239" s="1414" t="s">
        <v>59</v>
      </c>
      <c r="S239" s="1415"/>
      <c r="T239" s="1414" t="s">
        <v>60</v>
      </c>
      <c r="U239" s="1415"/>
      <c r="V239" s="1414" t="s">
        <v>61</v>
      </c>
      <c r="W239" s="1415"/>
      <c r="X239" s="1414" t="s">
        <v>62</v>
      </c>
      <c r="Y239" s="1415"/>
      <c r="Z239" s="1414" t="s">
        <v>63</v>
      </c>
      <c r="AA239" s="1415"/>
      <c r="AB239" s="1414" t="s">
        <v>64</v>
      </c>
      <c r="AC239" s="1415"/>
      <c r="AD239" s="1414" t="s">
        <v>65</v>
      </c>
      <c r="AE239" s="1415"/>
      <c r="AF239" s="1414" t="s">
        <v>66</v>
      </c>
      <c r="AG239" s="1415"/>
      <c r="AH239" s="1414" t="s">
        <v>67</v>
      </c>
      <c r="AI239" s="1415"/>
      <c r="AJ239" s="1414" t="s">
        <v>68</v>
      </c>
      <c r="AK239" s="1415"/>
      <c r="AL239" s="1414" t="s">
        <v>69</v>
      </c>
      <c r="AM239" s="1415"/>
      <c r="AN239" s="1414" t="s">
        <v>70</v>
      </c>
      <c r="AO239" s="1428"/>
      <c r="AP239" s="1432"/>
      <c r="AQ239" s="1426"/>
      <c r="AR239" s="1434"/>
      <c r="AS239" s="1434"/>
      <c r="AT239" s="957"/>
      <c r="AU239" s="590"/>
      <c r="AV239" s="590"/>
      <c r="CG239" s="582"/>
      <c r="CH239" s="582"/>
      <c r="CI239" s="582"/>
      <c r="CJ239" s="582"/>
      <c r="CK239" s="582"/>
      <c r="CL239" s="582"/>
      <c r="CM239" s="582"/>
      <c r="CN239" s="582"/>
    </row>
    <row r="240" spans="1:92" x14ac:dyDescent="0.2">
      <c r="A240" s="1411"/>
      <c r="B240" s="1413"/>
      <c r="C240" s="1020" t="s">
        <v>149</v>
      </c>
      <c r="D240" s="1020" t="s">
        <v>30</v>
      </c>
      <c r="E240" s="1012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433"/>
      <c r="AQ240" s="1427"/>
      <c r="AR240" s="1435"/>
      <c r="AS240" s="1435"/>
      <c r="AT240" s="957"/>
      <c r="AU240" s="590"/>
      <c r="AV240" s="598"/>
      <c r="CG240" s="582"/>
      <c r="CH240" s="582"/>
      <c r="CI240" s="582"/>
      <c r="CJ240" s="582"/>
      <c r="CK240" s="582"/>
      <c r="CL240" s="582"/>
      <c r="CM240" s="582"/>
      <c r="CN240" s="582"/>
    </row>
    <row r="241" spans="1:92" x14ac:dyDescent="0.2">
      <c r="A241" s="1615" t="s">
        <v>102</v>
      </c>
      <c r="B241" s="1615"/>
      <c r="C241" s="639">
        <f t="shared" ref="C241:C247" si="40">SUM(D241+E241)</f>
        <v>7</v>
      </c>
      <c r="D241" s="639">
        <f t="shared" ref="D241:E243" si="41">SUM(F241+H241+J241+L241+N241+P241+R241+T241+V241+X241+Z241+AB241+AD241+AF241+AH241+AJ241+AL241+AN241)</f>
        <v>6</v>
      </c>
      <c r="E241" s="639">
        <f t="shared" si="41"/>
        <v>1</v>
      </c>
      <c r="F241" s="592"/>
      <c r="G241" s="592"/>
      <c r="H241" s="592"/>
      <c r="I241" s="592"/>
      <c r="J241" s="681"/>
      <c r="K241" s="640"/>
      <c r="L241" s="592"/>
      <c r="M241" s="592"/>
      <c r="N241" s="592"/>
      <c r="O241" s="592"/>
      <c r="P241" s="640"/>
      <c r="Q241" s="960"/>
      <c r="R241" s="592">
        <v>3</v>
      </c>
      <c r="S241" s="592"/>
      <c r="T241" s="592">
        <v>1</v>
      </c>
      <c r="U241" s="592"/>
      <c r="V241" s="592">
        <v>1</v>
      </c>
      <c r="W241" s="592">
        <v>1</v>
      </c>
      <c r="X241" s="592"/>
      <c r="Y241" s="592"/>
      <c r="Z241" s="592"/>
      <c r="AA241" s="592"/>
      <c r="AB241" s="592"/>
      <c r="AC241" s="592"/>
      <c r="AD241" s="592">
        <v>1</v>
      </c>
      <c r="AE241" s="592"/>
      <c r="AF241" s="592"/>
      <c r="AG241" s="592"/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/>
      <c r="AR241" s="640"/>
      <c r="AS241" s="640"/>
      <c r="AT241" s="739" t="s">
        <v>194</v>
      </c>
      <c r="AU241" s="598"/>
      <c r="AV241" s="598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</row>
    <row r="242" spans="1:92" ht="15" thickBot="1" x14ac:dyDescent="0.25">
      <c r="A242" s="1416" t="s">
        <v>166</v>
      </c>
      <c r="B242" s="1416"/>
      <c r="C242" s="653">
        <f t="shared" si="40"/>
        <v>0</v>
      </c>
      <c r="D242" s="653">
        <f t="shared" si="41"/>
        <v>0</v>
      </c>
      <c r="E242" s="653">
        <f t="shared" si="41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</row>
    <row r="243" spans="1:92" ht="15" thickTop="1" x14ac:dyDescent="0.2">
      <c r="A243" s="1417" t="s">
        <v>271</v>
      </c>
      <c r="B243" s="1418"/>
      <c r="C243" s="963">
        <f t="shared" si="40"/>
        <v>0</v>
      </c>
      <c r="D243" s="963">
        <f t="shared" si="41"/>
        <v>0</v>
      </c>
      <c r="E243" s="963">
        <f t="shared" si="41"/>
        <v>0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/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</row>
    <row r="244" spans="1:92" ht="23.25" customHeight="1" thickBot="1" x14ac:dyDescent="0.25">
      <c r="A244" s="1606" t="s">
        <v>272</v>
      </c>
      <c r="B244" s="1607"/>
      <c r="C244" s="968">
        <f t="shared" si="40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CG244" s="582"/>
      <c r="CH244" s="582">
        <v>0</v>
      </c>
      <c r="CI244" s="582"/>
      <c r="CJ244" s="582"/>
      <c r="CK244" s="582"/>
      <c r="CL244" s="582"/>
      <c r="CM244" s="582"/>
      <c r="CN244" s="582"/>
    </row>
    <row r="245" spans="1:92" ht="15" thickTop="1" x14ac:dyDescent="0.2">
      <c r="A245" s="1406" t="s">
        <v>273</v>
      </c>
      <c r="B245" s="651" t="s">
        <v>274</v>
      </c>
      <c r="C245" s="651">
        <f t="shared" si="40"/>
        <v>0</v>
      </c>
      <c r="D245" s="651">
        <f t="shared" ref="D245:E247" si="42">SUM(F245+H245+J245+L245+N245+P245+R245+T245+V245+X245+Z245+AB245+AD245+AF245+AH245+AJ245+AL245+AN245)</f>
        <v>0</v>
      </c>
      <c r="E245" s="651">
        <f t="shared" si="42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</row>
    <row r="246" spans="1:92" x14ac:dyDescent="0.2">
      <c r="A246" s="1406"/>
      <c r="B246" s="648" t="s">
        <v>275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</row>
    <row r="247" spans="1:92" x14ac:dyDescent="0.2">
      <c r="A247" s="1407"/>
      <c r="B247" s="643" t="s">
        <v>276</v>
      </c>
      <c r="C247" s="643">
        <f t="shared" si="40"/>
        <v>0</v>
      </c>
      <c r="D247" s="643">
        <f t="shared" si="42"/>
        <v>0</v>
      </c>
      <c r="E247" s="643">
        <f t="shared" si="42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</row>
    <row r="248" spans="1:92" x14ac:dyDescent="0.2">
      <c r="A248" s="954" t="s">
        <v>277</v>
      </c>
      <c r="B248" s="905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CG248" s="582"/>
      <c r="CH248" s="582"/>
      <c r="CI248" s="582"/>
      <c r="CJ248" s="582"/>
      <c r="CK248" s="582"/>
      <c r="CL248" s="582"/>
      <c r="CM248" s="582"/>
      <c r="CN248" s="582"/>
    </row>
    <row r="249" spans="1:92" x14ac:dyDescent="0.2">
      <c r="A249" s="1408" t="s">
        <v>32</v>
      </c>
      <c r="B249" s="1410"/>
      <c r="C249" s="1421" t="s">
        <v>163</v>
      </c>
      <c r="D249" s="1421"/>
      <c r="E249" s="1421"/>
      <c r="F249" s="1422" t="s">
        <v>152</v>
      </c>
      <c r="G249" s="1423"/>
      <c r="H249" s="1423"/>
      <c r="I249" s="1423"/>
      <c r="J249" s="1423"/>
      <c r="K249" s="1423"/>
      <c r="L249" s="1423"/>
      <c r="M249" s="1423"/>
      <c r="N249" s="1423"/>
      <c r="O249" s="1423"/>
      <c r="P249" s="1423"/>
      <c r="Q249" s="1423"/>
      <c r="R249" s="1423"/>
      <c r="S249" s="1423"/>
      <c r="T249" s="1423"/>
      <c r="U249" s="1423"/>
      <c r="V249" s="1423"/>
      <c r="W249" s="1423"/>
      <c r="X249" s="1423"/>
      <c r="Y249" s="1423"/>
      <c r="Z249" s="1423"/>
      <c r="AA249" s="1423"/>
      <c r="AB249" s="1423"/>
      <c r="AC249" s="1423"/>
      <c r="AD249" s="1423"/>
      <c r="AE249" s="1423"/>
      <c r="AF249" s="1423"/>
      <c r="AG249" s="1424"/>
      <c r="AH249" s="1425" t="s">
        <v>165</v>
      </c>
      <c r="AI249" s="1425" t="s">
        <v>251</v>
      </c>
      <c r="AJ249" s="1410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CG249" s="582"/>
      <c r="CH249" s="582"/>
      <c r="CI249" s="582"/>
      <c r="CJ249" s="582"/>
      <c r="CK249" s="582"/>
      <c r="CL249" s="582"/>
      <c r="CM249" s="582"/>
      <c r="CN249" s="582"/>
    </row>
    <row r="250" spans="1:92" x14ac:dyDescent="0.2">
      <c r="A250" s="1419"/>
      <c r="B250" s="1420"/>
      <c r="C250" s="1421"/>
      <c r="D250" s="1421"/>
      <c r="E250" s="1421"/>
      <c r="F250" s="1414" t="s">
        <v>57</v>
      </c>
      <c r="G250" s="1428"/>
      <c r="H250" s="1414" t="s">
        <v>8</v>
      </c>
      <c r="I250" s="1428"/>
      <c r="J250" s="1414" t="s">
        <v>59</v>
      </c>
      <c r="K250" s="1415"/>
      <c r="L250" s="1414" t="s">
        <v>60</v>
      </c>
      <c r="M250" s="1415"/>
      <c r="N250" s="1414" t="s">
        <v>61</v>
      </c>
      <c r="O250" s="1415"/>
      <c r="P250" s="1414" t="s">
        <v>62</v>
      </c>
      <c r="Q250" s="1415"/>
      <c r="R250" s="1414" t="s">
        <v>63</v>
      </c>
      <c r="S250" s="1415"/>
      <c r="T250" s="1414" t="s">
        <v>64</v>
      </c>
      <c r="U250" s="1415"/>
      <c r="V250" s="1414" t="s">
        <v>65</v>
      </c>
      <c r="W250" s="1415"/>
      <c r="X250" s="1414" t="s">
        <v>66</v>
      </c>
      <c r="Y250" s="1415"/>
      <c r="Z250" s="1414" t="s">
        <v>67</v>
      </c>
      <c r="AA250" s="1415"/>
      <c r="AB250" s="1414" t="s">
        <v>68</v>
      </c>
      <c r="AC250" s="1415"/>
      <c r="AD250" s="1414" t="s">
        <v>69</v>
      </c>
      <c r="AE250" s="1415"/>
      <c r="AF250" s="1414" t="s">
        <v>70</v>
      </c>
      <c r="AG250" s="1415"/>
      <c r="AH250" s="1426"/>
      <c r="AI250" s="1426"/>
      <c r="AJ250" s="1420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CG250" s="582"/>
      <c r="CH250" s="582"/>
      <c r="CI250" s="582"/>
      <c r="CJ250" s="582"/>
      <c r="CK250" s="582"/>
      <c r="CL250" s="582"/>
      <c r="CM250" s="582"/>
      <c r="CN250" s="582"/>
    </row>
    <row r="251" spans="1:92" x14ac:dyDescent="0.2">
      <c r="A251" s="1411"/>
      <c r="B251" s="1413"/>
      <c r="C251" s="1020" t="s">
        <v>149</v>
      </c>
      <c r="D251" s="1020" t="s">
        <v>30</v>
      </c>
      <c r="E251" s="1012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427"/>
      <c r="AI251" s="1427"/>
      <c r="AJ251" s="1413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CG251" s="582"/>
      <c r="CH251" s="582"/>
      <c r="CI251" s="582"/>
      <c r="CJ251" s="582"/>
      <c r="CK251" s="582"/>
      <c r="CL251" s="582"/>
      <c r="CM251" s="582"/>
      <c r="CN251" s="582"/>
    </row>
    <row r="252" spans="1:92" ht="15" thickBot="1" x14ac:dyDescent="0.25">
      <c r="A252" s="1402" t="s">
        <v>102</v>
      </c>
      <c r="B252" s="1402"/>
      <c r="C252" s="892">
        <f>SUM(D252+E252)</f>
        <v>1</v>
      </c>
      <c r="D252" s="892">
        <f t="shared" ref="D252:E254" si="43">SUM(F252+H252+J252+L252+N252+P252+R252+T252+V252+X252+Z252+AB252+AD252+AF252)</f>
        <v>0</v>
      </c>
      <c r="E252" s="877">
        <f t="shared" si="43"/>
        <v>1</v>
      </c>
      <c r="F252" s="961"/>
      <c r="G252" s="961"/>
      <c r="H252" s="961"/>
      <c r="I252" s="961"/>
      <c r="J252" s="961"/>
      <c r="K252" s="961"/>
      <c r="L252" s="961"/>
      <c r="M252" s="961">
        <v>1</v>
      </c>
      <c r="N252" s="961"/>
      <c r="O252" s="961"/>
      <c r="P252" s="961"/>
      <c r="Q252" s="961"/>
      <c r="R252" s="961"/>
      <c r="S252" s="961"/>
      <c r="T252" s="961"/>
      <c r="U252" s="961"/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>
        <v>0</v>
      </c>
      <c r="AI252" s="867">
        <v>0</v>
      </c>
      <c r="AJ252" s="981">
        <v>0</v>
      </c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CG252" s="582"/>
      <c r="CH252" s="582"/>
      <c r="CI252" s="582"/>
      <c r="CJ252" s="582">
        <v>0</v>
      </c>
      <c r="CK252" s="582"/>
      <c r="CL252" s="582"/>
      <c r="CM252" s="582"/>
      <c r="CN252" s="582"/>
    </row>
    <row r="253" spans="1:92" ht="15.75" thickTop="1" thickBot="1" x14ac:dyDescent="0.25">
      <c r="A253" s="1403" t="s">
        <v>166</v>
      </c>
      <c r="B253" s="1403"/>
      <c r="C253" s="983">
        <f>SUM(D253+E253)</f>
        <v>0</v>
      </c>
      <c r="D253" s="983">
        <f t="shared" si="43"/>
        <v>0</v>
      </c>
      <c r="E253" s="984">
        <f t="shared" si="43"/>
        <v>0</v>
      </c>
      <c r="F253" s="985"/>
      <c r="G253" s="985"/>
      <c r="H253" s="985"/>
      <c r="I253" s="985"/>
      <c r="J253" s="985"/>
      <c r="K253" s="985"/>
      <c r="L253" s="985"/>
      <c r="M253" s="985"/>
      <c r="N253" s="985"/>
      <c r="O253" s="985"/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/>
      <c r="AI253" s="986"/>
      <c r="AJ253" s="987"/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CG253" s="582"/>
      <c r="CH253" s="582"/>
      <c r="CI253" s="582"/>
      <c r="CJ253" s="582">
        <v>0</v>
      </c>
      <c r="CK253" s="582"/>
      <c r="CL253" s="582"/>
      <c r="CM253" s="582"/>
      <c r="CN253" s="582"/>
    </row>
    <row r="254" spans="1:92" ht="15" thickTop="1" x14ac:dyDescent="0.2">
      <c r="A254" s="1404" t="s">
        <v>55</v>
      </c>
      <c r="B254" s="1404"/>
      <c r="C254" s="690">
        <f>SUM(D254+E254)</f>
        <v>5</v>
      </c>
      <c r="D254" s="690">
        <f t="shared" si="43"/>
        <v>0</v>
      </c>
      <c r="E254" s="857">
        <f t="shared" si="43"/>
        <v>5</v>
      </c>
      <c r="F254" s="964"/>
      <c r="G254" s="964"/>
      <c r="H254" s="964"/>
      <c r="I254" s="964"/>
      <c r="J254" s="964"/>
      <c r="K254" s="964">
        <v>1</v>
      </c>
      <c r="L254" s="964"/>
      <c r="M254" s="964">
        <v>1</v>
      </c>
      <c r="N254" s="964"/>
      <c r="O254" s="964">
        <v>3</v>
      </c>
      <c r="P254" s="964"/>
      <c r="Q254" s="964"/>
      <c r="R254" s="964"/>
      <c r="S254" s="964"/>
      <c r="T254" s="964"/>
      <c r="U254" s="964"/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>
        <v>0</v>
      </c>
      <c r="AI254" s="656">
        <v>0</v>
      </c>
      <c r="AJ254" s="988">
        <v>0</v>
      </c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CG254" s="582"/>
      <c r="CH254" s="582"/>
      <c r="CI254" s="582"/>
      <c r="CJ254" s="582">
        <v>0</v>
      </c>
      <c r="CK254" s="582"/>
      <c r="CL254" s="582"/>
      <c r="CM254" s="582"/>
      <c r="CN254" s="582"/>
    </row>
    <row r="255" spans="1:92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</row>
    <row r="256" spans="1:92" x14ac:dyDescent="0.2">
      <c r="A256" s="1405" t="s">
        <v>279</v>
      </c>
      <c r="B256" s="1408" t="s">
        <v>280</v>
      </c>
      <c r="C256" s="1409"/>
      <c r="D256" s="1410"/>
      <c r="E256" s="1411" t="s">
        <v>281</v>
      </c>
      <c r="F256" s="1412"/>
      <c r="G256" s="1412"/>
      <c r="H256" s="1412"/>
      <c r="I256" s="1412"/>
      <c r="J256" s="1412"/>
      <c r="K256" s="1412"/>
      <c r="L256" s="1412"/>
      <c r="M256" s="1412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</row>
    <row r="257" spans="1:48" x14ac:dyDescent="0.2">
      <c r="A257" s="1406"/>
      <c r="B257" s="1411"/>
      <c r="C257" s="1412"/>
      <c r="D257" s="1413"/>
      <c r="E257" s="1414" t="s">
        <v>99</v>
      </c>
      <c r="F257" s="1415"/>
      <c r="G257" s="1414" t="s">
        <v>100</v>
      </c>
      <c r="H257" s="1415"/>
      <c r="I257" s="1414" t="s">
        <v>101</v>
      </c>
      <c r="J257" s="1415"/>
      <c r="K257" s="1414" t="s">
        <v>57</v>
      </c>
      <c r="L257" s="1415"/>
      <c r="M257" s="1414" t="s">
        <v>8</v>
      </c>
      <c r="N257" s="1415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</row>
    <row r="258" spans="1:48" x14ac:dyDescent="0.2">
      <c r="A258" s="1407"/>
      <c r="B258" s="1008" t="s">
        <v>149</v>
      </c>
      <c r="C258" s="1012" t="s">
        <v>30</v>
      </c>
      <c r="D258" s="1009" t="s">
        <v>48</v>
      </c>
      <c r="E258" s="924" t="s">
        <v>30</v>
      </c>
      <c r="F258" s="1011" t="s">
        <v>48</v>
      </c>
      <c r="G258" s="924" t="s">
        <v>30</v>
      </c>
      <c r="H258" s="1011" t="s">
        <v>48</v>
      </c>
      <c r="I258" s="924" t="s">
        <v>30</v>
      </c>
      <c r="J258" s="1011" t="s">
        <v>48</v>
      </c>
      <c r="K258" s="924" t="s">
        <v>30</v>
      </c>
      <c r="L258" s="1011" t="s">
        <v>48</v>
      </c>
      <c r="M258" s="924" t="s">
        <v>30</v>
      </c>
      <c r="N258" s="1011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</row>
    <row r="259" spans="1:48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</row>
    <row r="260" spans="1:48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</row>
    <row r="261" spans="1:48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</row>
    <row r="287" spans="1:2" hidden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409</v>
      </c>
      <c r="B287" s="1002">
        <f>SUM(CG8:CN254)</f>
        <v>0</v>
      </c>
    </row>
  </sheetData>
  <mergeCells count="421"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55:B55"/>
    <mergeCell ref="A56:B56"/>
    <mergeCell ref="A49:B49"/>
    <mergeCell ref="A57:B57"/>
    <mergeCell ref="A34:B34"/>
    <mergeCell ref="A35:B35"/>
    <mergeCell ref="A32:B33"/>
    <mergeCell ref="C32:C33"/>
    <mergeCell ref="D32:L32"/>
    <mergeCell ref="A36:B36"/>
    <mergeCell ref="A37:A41"/>
    <mergeCell ref="A42:A43"/>
    <mergeCell ref="A79:B79"/>
    <mergeCell ref="A80:A84"/>
    <mergeCell ref="AB87:AC87"/>
    <mergeCell ref="AD87:AE87"/>
    <mergeCell ref="AF87:AG8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F86:AG86"/>
    <mergeCell ref="C66:E67"/>
    <mergeCell ref="F66:AG66"/>
    <mergeCell ref="F67:G67"/>
    <mergeCell ref="H67:I67"/>
    <mergeCell ref="J67:K67"/>
    <mergeCell ref="L67:M67"/>
    <mergeCell ref="N67:O67"/>
    <mergeCell ref="A105:B105"/>
    <mergeCell ref="A101:A104"/>
    <mergeCell ref="A106:B106"/>
    <mergeCell ref="B146:C146"/>
    <mergeCell ref="B147:C147"/>
    <mergeCell ref="B148:C148"/>
    <mergeCell ref="B138:C138"/>
    <mergeCell ref="B139:C139"/>
    <mergeCell ref="B142:C142"/>
    <mergeCell ref="B143:C143"/>
    <mergeCell ref="B144:C144"/>
    <mergeCell ref="B145:C145"/>
    <mergeCell ref="A123:A126"/>
    <mergeCell ref="A127:A130"/>
    <mergeCell ref="A110:A112"/>
    <mergeCell ref="A114:A117"/>
    <mergeCell ref="A119:B119"/>
    <mergeCell ref="A118:B118"/>
    <mergeCell ref="A113:B113"/>
    <mergeCell ref="A108:B109"/>
    <mergeCell ref="C108:E108"/>
    <mergeCell ref="A244:B244"/>
    <mergeCell ref="A241:B241"/>
    <mergeCell ref="A242:B242"/>
    <mergeCell ref="A243:B243"/>
    <mergeCell ref="A245:A247"/>
    <mergeCell ref="A218:B218"/>
    <mergeCell ref="T208:U208"/>
    <mergeCell ref="C207:E208"/>
    <mergeCell ref="J202:K202"/>
    <mergeCell ref="L202:M202"/>
    <mergeCell ref="A204:A205"/>
    <mergeCell ref="R208:S208"/>
    <mergeCell ref="A219:A227"/>
    <mergeCell ref="A228:A236"/>
    <mergeCell ref="A238:B240"/>
    <mergeCell ref="C238:E239"/>
    <mergeCell ref="F238:AO238"/>
    <mergeCell ref="AL239:AM239"/>
    <mergeCell ref="AN239:AO239"/>
    <mergeCell ref="V208:W208"/>
    <mergeCell ref="X208:Y208"/>
    <mergeCell ref="Z208:AA208"/>
    <mergeCell ref="AB208:AC208"/>
    <mergeCell ref="AD208:AE208"/>
    <mergeCell ref="AH86:AJ86"/>
    <mergeCell ref="F87:G87"/>
    <mergeCell ref="H87:I87"/>
    <mergeCell ref="J87:K87"/>
    <mergeCell ref="L87:M87"/>
    <mergeCell ref="N87:O87"/>
    <mergeCell ref="P87:Q87"/>
    <mergeCell ref="R87:S87"/>
    <mergeCell ref="H108:I108"/>
    <mergeCell ref="J108:K108"/>
    <mergeCell ref="L108:M108"/>
    <mergeCell ref="N108:P108"/>
    <mergeCell ref="AH87:AH88"/>
    <mergeCell ref="AI87:AI88"/>
    <mergeCell ref="AJ87:AJ88"/>
    <mergeCell ref="F108:G108"/>
    <mergeCell ref="Q108:R108"/>
    <mergeCell ref="S108:T108"/>
    <mergeCell ref="U108:V108"/>
    <mergeCell ref="W108:X108"/>
    <mergeCell ref="Y108:Z108"/>
    <mergeCell ref="A100:B100"/>
    <mergeCell ref="A97:A99"/>
    <mergeCell ref="A89:B89"/>
    <mergeCell ref="A86:B88"/>
    <mergeCell ref="C86:E87"/>
    <mergeCell ref="T87:U87"/>
    <mergeCell ref="V87:W87"/>
    <mergeCell ref="X87:Y87"/>
    <mergeCell ref="Z87:AA87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199:C199"/>
    <mergeCell ref="A200:C200"/>
    <mergeCell ref="A202:B203"/>
    <mergeCell ref="C202:E202"/>
    <mergeCell ref="F202:G202"/>
    <mergeCell ref="H202:I202"/>
    <mergeCell ref="A161:C161"/>
    <mergeCell ref="A162:C162"/>
    <mergeCell ref="A165:C165"/>
    <mergeCell ref="A166:C166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63:C163"/>
    <mergeCell ref="A164:C164"/>
    <mergeCell ref="A168:C169"/>
    <mergeCell ref="AF208:AG208"/>
    <mergeCell ref="AH208:AI208"/>
    <mergeCell ref="AJ208:AK208"/>
    <mergeCell ref="A44:B44"/>
    <mergeCell ref="A50:B50"/>
    <mergeCell ref="A52:B54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6:B68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N121:O121"/>
    <mergeCell ref="AO134:AO135"/>
    <mergeCell ref="AP134:AP135"/>
    <mergeCell ref="A121:B122"/>
    <mergeCell ref="C121:E121"/>
    <mergeCell ref="F121:G121"/>
    <mergeCell ref="H121:I121"/>
    <mergeCell ref="J121:K121"/>
    <mergeCell ref="L121:M121"/>
    <mergeCell ref="O134:P134"/>
    <mergeCell ref="Q134:R134"/>
    <mergeCell ref="S134:T134"/>
    <mergeCell ref="A134:C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U134:V134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150:A152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A176:A183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F208:G208"/>
    <mergeCell ref="H208:I208"/>
    <mergeCell ref="J208:K208"/>
    <mergeCell ref="L208:M208"/>
    <mergeCell ref="N208:O208"/>
    <mergeCell ref="P208:Q208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P238:AP240"/>
    <mergeCell ref="A215:B217"/>
    <mergeCell ref="C215:E216"/>
    <mergeCell ref="F215:AM215"/>
    <mergeCell ref="AN215:AP215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  <dataValidation allowBlank="1" showInputMessage="1" showErrorMessage="1" errorTitle="ERROR" error="Por favor ingrese solo Números." sqref="A97:A99 A110:A112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workbookViewId="0">
      <selection activeCell="A18" sqref="A18:B19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16384" width="11.42578125" style="568"/>
  </cols>
  <sheetData>
    <row r="1" spans="1:92" x14ac:dyDescent="0.2">
      <c r="A1" s="567" t="s">
        <v>0</v>
      </c>
    </row>
    <row r="2" spans="1:92" x14ac:dyDescent="0.2">
      <c r="A2" s="567" t="str">
        <f>CONCATENATE("COMUNA: ",[8]NOMBRE!B2," - ","( ",[8]NOMBRE!C2,[8]NOMBRE!D2,[8]NOMBRE!E2,[8]NOMBRE!F2,[8]NOMBRE!G2," )")</f>
        <v>COMUNA: Linares - ( 07401 )</v>
      </c>
    </row>
    <row r="3" spans="1:92" x14ac:dyDescent="0.2">
      <c r="A3" s="567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</row>
    <row r="4" spans="1:92" x14ac:dyDescent="0.2">
      <c r="A4" s="567" t="str">
        <f>CONCATENATE("MES: ",[8]NOMBRE!B6," - ","( ",[8]NOMBRE!C6,[8]NOMBRE!D6," )")</f>
        <v>MES: AGOSTO - ( 08 )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</row>
    <row r="5" spans="1:92" x14ac:dyDescent="0.2">
      <c r="A5" s="567" t="str">
        <f>CONCATENATE("AÑO: ",[8]NOMBRE!B7)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</row>
    <row r="6" spans="1:92" ht="15" x14ac:dyDescent="0.2">
      <c r="A6" s="1546" t="s">
        <v>1</v>
      </c>
      <c r="B6" s="1546"/>
      <c r="C6" s="1546"/>
      <c r="D6" s="1546"/>
      <c r="E6" s="1546"/>
      <c r="F6" s="1546"/>
      <c r="G6" s="1546"/>
      <c r="H6" s="1546"/>
      <c r="I6" s="1546"/>
      <c r="J6" s="1546"/>
      <c r="K6" s="1546"/>
      <c r="L6" s="1546"/>
      <c r="M6" s="1546"/>
      <c r="N6" s="1546"/>
      <c r="O6" s="1546"/>
      <c r="P6" s="1546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</row>
    <row r="7" spans="1:92" ht="15" x14ac:dyDescent="0.2">
      <c r="A7" s="1053"/>
      <c r="B7" s="1053"/>
      <c r="C7" s="1053"/>
      <c r="D7" s="1053"/>
      <c r="E7" s="1053"/>
      <c r="F7" s="1053"/>
      <c r="G7" s="1053"/>
      <c r="H7" s="1053"/>
      <c r="I7" s="1053"/>
      <c r="J7" s="1053"/>
      <c r="K7" s="1053"/>
      <c r="L7" s="1053"/>
      <c r="M7" s="1053"/>
      <c r="N7" s="1053"/>
      <c r="O7" s="1053"/>
      <c r="P7" s="1053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</row>
    <row r="8" spans="1:92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CG8" s="582"/>
      <c r="CH8" s="582"/>
      <c r="CI8" s="582"/>
      <c r="CJ8" s="582"/>
      <c r="CK8" s="582"/>
      <c r="CL8" s="582"/>
      <c r="CM8" s="582"/>
      <c r="CN8" s="582"/>
    </row>
    <row r="9" spans="1:92" ht="14.25" customHeight="1" x14ac:dyDescent="0.2">
      <c r="A9" s="1549" t="s">
        <v>3</v>
      </c>
      <c r="B9" s="1514"/>
      <c r="C9" s="1429" t="s">
        <v>4</v>
      </c>
      <c r="D9" s="1551" t="s">
        <v>5</v>
      </c>
      <c r="E9" s="1552"/>
      <c r="F9" s="1552"/>
      <c r="G9" s="1552"/>
      <c r="H9" s="1552"/>
      <c r="I9" s="1552"/>
      <c r="J9" s="1552"/>
      <c r="K9" s="1552"/>
      <c r="L9" s="1553"/>
      <c r="M9" s="1425" t="s">
        <v>185</v>
      </c>
      <c r="N9" s="1425" t="s">
        <v>186</v>
      </c>
      <c r="O9" s="1425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CG9" s="582"/>
      <c r="CH9" s="582"/>
      <c r="CI9" s="582"/>
      <c r="CJ9" s="582"/>
      <c r="CK9" s="582"/>
      <c r="CL9" s="582"/>
      <c r="CM9" s="582"/>
      <c r="CN9" s="582"/>
    </row>
    <row r="10" spans="1:92" ht="21" x14ac:dyDescent="0.2">
      <c r="A10" s="1550"/>
      <c r="B10" s="1518"/>
      <c r="C10" s="1430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427"/>
      <c r="N10" s="1427"/>
      <c r="O10" s="1427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CG10" s="582"/>
      <c r="CH10" s="582"/>
      <c r="CI10" s="582"/>
      <c r="CJ10" s="582"/>
      <c r="CK10" s="582"/>
      <c r="CL10" s="582"/>
      <c r="CM10" s="582"/>
      <c r="CN10" s="582"/>
    </row>
    <row r="11" spans="1:92" x14ac:dyDescent="0.2">
      <c r="A11" s="1547" t="s">
        <v>189</v>
      </c>
      <c r="B11" s="1548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CD11" s="569" t="str">
        <f>IF(C11&gt;=[8]A03!C77,"","Total Gestantes ingresadas a control prenatal debe ser MAYOR o IGUAL que el Total de Evaluaciones a Gestantes de REM A03 Sección B2")</f>
        <v/>
      </c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</row>
    <row r="12" spans="1:92" x14ac:dyDescent="0.2">
      <c r="A12" s="1543" t="s">
        <v>15</v>
      </c>
      <c r="B12" s="1543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CD12" s="569" t="str">
        <f>IF(C11&lt;C12," Total Gestantes debe ser Mayor a primigestas","")</f>
        <v/>
      </c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</row>
    <row r="13" spans="1:92" x14ac:dyDescent="0.2">
      <c r="A13" s="1533" t="s">
        <v>16</v>
      </c>
      <c r="B13" s="1534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CD13" s="569" t="str">
        <f>IF(C11&lt;C13,"  Total Gestantes debe ser Mayor que Gestantes Ingresadas Antes De Las 14 Semanas","")</f>
        <v/>
      </c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</row>
    <row r="14" spans="1:92" x14ac:dyDescent="0.2">
      <c r="A14" s="1533" t="s">
        <v>17</v>
      </c>
      <c r="B14" s="1534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CD14" s="569" t="str">
        <f>IF(C11&lt;C14,"  Total Gestantes debe ser Mayor que Gestantes con Eco Antes De Las 20 Semanas","")</f>
        <v/>
      </c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</row>
    <row r="15" spans="1:92" x14ac:dyDescent="0.2">
      <c r="A15" s="1544" t="s">
        <v>18</v>
      </c>
      <c r="B15" s="1545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CD15" s="569" t="str">
        <f>IF(C11&lt;C15," Total Gestantes debe ser Mayor Que  Gestantes Con Embarazo No Planificado","")</f>
        <v/>
      </c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</row>
    <row r="16" spans="1:92" x14ac:dyDescent="0.2">
      <c r="A16" s="1531" t="s">
        <v>191</v>
      </c>
      <c r="B16" s="1532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</row>
    <row r="17" spans="1:92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CG17" s="582"/>
      <c r="CH17" s="582"/>
      <c r="CI17" s="582"/>
      <c r="CJ17" s="582"/>
      <c r="CK17" s="582"/>
      <c r="CL17" s="582"/>
      <c r="CM17" s="582"/>
      <c r="CN17" s="582"/>
    </row>
    <row r="18" spans="1:92" x14ac:dyDescent="0.2">
      <c r="A18" s="1408" t="s">
        <v>20</v>
      </c>
      <c r="B18" s="1410"/>
      <c r="C18" s="1425" t="s">
        <v>21</v>
      </c>
      <c r="D18" s="1425" t="s">
        <v>192</v>
      </c>
      <c r="E18" s="1425" t="s">
        <v>193</v>
      </c>
      <c r="F18" s="1425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CG18" s="582"/>
      <c r="CH18" s="582"/>
      <c r="CI18" s="582"/>
      <c r="CJ18" s="582"/>
      <c r="CK18" s="582"/>
      <c r="CL18" s="582"/>
      <c r="CM18" s="582"/>
      <c r="CN18" s="582"/>
    </row>
    <row r="19" spans="1:92" ht="18.75" customHeight="1" x14ac:dyDescent="0.2">
      <c r="A19" s="1411"/>
      <c r="B19" s="1413"/>
      <c r="C19" s="1427"/>
      <c r="D19" s="1427"/>
      <c r="E19" s="1427"/>
      <c r="F19" s="1427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CG19" s="582"/>
      <c r="CH19" s="582"/>
      <c r="CI19" s="582"/>
      <c r="CJ19" s="582"/>
      <c r="CK19" s="582"/>
      <c r="CL19" s="582"/>
      <c r="CM19" s="582"/>
      <c r="CN19" s="582"/>
    </row>
    <row r="20" spans="1:92" x14ac:dyDescent="0.2">
      <c r="A20" s="1556" t="s">
        <v>22</v>
      </c>
      <c r="B20" s="1557"/>
      <c r="C20" s="613"/>
      <c r="D20" s="613"/>
      <c r="E20" s="613"/>
      <c r="F20" s="613"/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CD20" s="569" t="str">
        <f>IF(AND(SUM(C21:C30)&lt;&gt;0,C20=0),"Debe ingresar el total de gestantes Ingresadas a ARO","")</f>
        <v>Debe ingresar el total de gestantes Ingresadas a ARO</v>
      </c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</row>
    <row r="21" spans="1:92" x14ac:dyDescent="0.2">
      <c r="A21" s="1558" t="s">
        <v>195</v>
      </c>
      <c r="B21" s="1559"/>
      <c r="C21" s="616"/>
      <c r="D21" s="616"/>
      <c r="E21" s="616"/>
      <c r="F21" s="616"/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</row>
    <row r="22" spans="1:92" ht="14.25" customHeight="1" x14ac:dyDescent="0.2">
      <c r="A22" s="1533" t="s">
        <v>196</v>
      </c>
      <c r="B22" s="1534"/>
      <c r="C22" s="617">
        <v>3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</row>
    <row r="23" spans="1:92" ht="14.25" customHeight="1" x14ac:dyDescent="0.2">
      <c r="A23" s="1533" t="s">
        <v>197</v>
      </c>
      <c r="B23" s="1534"/>
      <c r="C23" s="617">
        <v>6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</row>
    <row r="24" spans="1:92" ht="14.25" customHeight="1" x14ac:dyDescent="0.2">
      <c r="A24" s="1554" t="s">
        <v>198</v>
      </c>
      <c r="B24" s="1555"/>
      <c r="C24" s="617">
        <v>2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</row>
    <row r="25" spans="1:92" x14ac:dyDescent="0.2">
      <c r="A25" s="1554" t="s">
        <v>23</v>
      </c>
      <c r="B25" s="1555"/>
      <c r="C25" s="617"/>
      <c r="D25" s="617"/>
      <c r="E25" s="617"/>
      <c r="F25" s="617"/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</row>
    <row r="26" spans="1:92" x14ac:dyDescent="0.2">
      <c r="A26" s="1554" t="s">
        <v>24</v>
      </c>
      <c r="B26" s="1555"/>
      <c r="C26" s="617"/>
      <c r="D26" s="617"/>
      <c r="E26" s="617"/>
      <c r="F26" s="617"/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</row>
    <row r="27" spans="1:92" x14ac:dyDescent="0.2">
      <c r="A27" s="1554" t="s">
        <v>199</v>
      </c>
      <c r="B27" s="1555"/>
      <c r="C27" s="617">
        <v>9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</row>
    <row r="28" spans="1:92" x14ac:dyDescent="0.2">
      <c r="A28" s="1554" t="s">
        <v>200</v>
      </c>
      <c r="B28" s="1555"/>
      <c r="C28" s="617">
        <v>12</v>
      </c>
      <c r="D28" s="617">
        <v>0</v>
      </c>
      <c r="E28" s="617">
        <v>0</v>
      </c>
      <c r="F28" s="617">
        <v>0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</row>
    <row r="29" spans="1:92" x14ac:dyDescent="0.2">
      <c r="A29" s="1560" t="s">
        <v>201</v>
      </c>
      <c r="B29" s="1561"/>
      <c r="C29" s="617"/>
      <c r="D29" s="617"/>
      <c r="E29" s="617"/>
      <c r="F29" s="617"/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</row>
    <row r="30" spans="1:92" ht="14.25" customHeight="1" x14ac:dyDescent="0.2">
      <c r="A30" s="1562" t="s">
        <v>202</v>
      </c>
      <c r="B30" s="1563"/>
      <c r="C30" s="618">
        <v>30</v>
      </c>
      <c r="D30" s="618">
        <v>0</v>
      </c>
      <c r="E30" s="618">
        <v>0</v>
      </c>
      <c r="F30" s="618">
        <v>1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</row>
    <row r="31" spans="1:92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CG31" s="582"/>
      <c r="CH31" s="582"/>
      <c r="CI31" s="582"/>
      <c r="CJ31" s="582"/>
      <c r="CK31" s="582"/>
      <c r="CL31" s="582"/>
      <c r="CM31" s="582"/>
      <c r="CN31" s="582"/>
    </row>
    <row r="32" spans="1:92" x14ac:dyDescent="0.2">
      <c r="A32" s="1549" t="s">
        <v>26</v>
      </c>
      <c r="B32" s="1514"/>
      <c r="C32" s="1429" t="s">
        <v>4</v>
      </c>
      <c r="D32" s="1551" t="s">
        <v>5</v>
      </c>
      <c r="E32" s="1552"/>
      <c r="F32" s="1552"/>
      <c r="G32" s="1552"/>
      <c r="H32" s="1552"/>
      <c r="I32" s="1552"/>
      <c r="J32" s="1552"/>
      <c r="K32" s="1552"/>
      <c r="L32" s="1553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CG32" s="582"/>
      <c r="CH32" s="582"/>
      <c r="CI32" s="582"/>
      <c r="CJ32" s="582"/>
      <c r="CK32" s="582"/>
      <c r="CL32" s="582"/>
      <c r="CM32" s="582"/>
      <c r="CN32" s="582"/>
    </row>
    <row r="33" spans="1:92" ht="21" x14ac:dyDescent="0.2">
      <c r="A33" s="1550"/>
      <c r="B33" s="1518"/>
      <c r="C33" s="1430"/>
      <c r="D33" s="1054" t="s">
        <v>6</v>
      </c>
      <c r="E33" s="1042" t="s">
        <v>7</v>
      </c>
      <c r="F33" s="1042" t="s">
        <v>8</v>
      </c>
      <c r="G33" s="1042" t="s">
        <v>9</v>
      </c>
      <c r="H33" s="1042" t="s">
        <v>10</v>
      </c>
      <c r="I33" s="1042" t="s">
        <v>11</v>
      </c>
      <c r="J33" s="1042" t="s">
        <v>12</v>
      </c>
      <c r="K33" s="1042" t="s">
        <v>13</v>
      </c>
      <c r="L33" s="1042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CG33" s="582"/>
      <c r="CH33" s="582"/>
      <c r="CI33" s="582"/>
      <c r="CJ33" s="582"/>
      <c r="CK33" s="582"/>
      <c r="CL33" s="582"/>
      <c r="CM33" s="582"/>
      <c r="CN33" s="582"/>
    </row>
    <row r="34" spans="1:92" x14ac:dyDescent="0.2">
      <c r="A34" s="1421" t="s">
        <v>27</v>
      </c>
      <c r="B34" s="1421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CG34" s="582"/>
      <c r="CH34" s="582"/>
      <c r="CI34" s="582"/>
      <c r="CJ34" s="582"/>
      <c r="CK34" s="582"/>
      <c r="CL34" s="582"/>
      <c r="CM34" s="582"/>
      <c r="CN34" s="582"/>
    </row>
    <row r="35" spans="1:92" x14ac:dyDescent="0.2">
      <c r="A35" s="1564" t="s">
        <v>203</v>
      </c>
      <c r="B35" s="1565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CG35" s="582"/>
      <c r="CH35" s="582"/>
      <c r="CI35" s="582"/>
      <c r="CJ35" s="582"/>
      <c r="CK35" s="582"/>
      <c r="CL35" s="582"/>
      <c r="CM35" s="582"/>
      <c r="CN35" s="582"/>
    </row>
    <row r="36" spans="1:92" x14ac:dyDescent="0.2">
      <c r="A36" s="1566" t="s">
        <v>204</v>
      </c>
      <c r="B36" s="1567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CG36" s="582"/>
      <c r="CH36" s="582"/>
      <c r="CI36" s="582"/>
      <c r="CJ36" s="582"/>
      <c r="CK36" s="582"/>
      <c r="CL36" s="582"/>
      <c r="CM36" s="582"/>
      <c r="CN36" s="582"/>
    </row>
    <row r="37" spans="1:92" x14ac:dyDescent="0.2">
      <c r="A37" s="1468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CG37" s="582"/>
      <c r="CH37" s="582"/>
      <c r="CI37" s="582"/>
      <c r="CJ37" s="582"/>
      <c r="CK37" s="582"/>
      <c r="CL37" s="582"/>
      <c r="CM37" s="582"/>
      <c r="CN37" s="582"/>
    </row>
    <row r="38" spans="1:92" x14ac:dyDescent="0.2">
      <c r="A38" s="1568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CG38" s="582"/>
      <c r="CH38" s="582"/>
      <c r="CI38" s="582"/>
      <c r="CJ38" s="582"/>
      <c r="CK38" s="582"/>
      <c r="CL38" s="582"/>
      <c r="CM38" s="582"/>
      <c r="CN38" s="582"/>
    </row>
    <row r="39" spans="1:92" x14ac:dyDescent="0.2">
      <c r="A39" s="1568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CG39" s="582"/>
      <c r="CH39" s="582"/>
      <c r="CI39" s="582"/>
      <c r="CJ39" s="582"/>
      <c r="CK39" s="582"/>
      <c r="CL39" s="582"/>
      <c r="CM39" s="582"/>
      <c r="CN39" s="582"/>
    </row>
    <row r="40" spans="1:92" x14ac:dyDescent="0.2">
      <c r="A40" s="1568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CG40" s="582"/>
      <c r="CH40" s="582"/>
      <c r="CI40" s="582"/>
      <c r="CJ40" s="582"/>
      <c r="CK40" s="582"/>
      <c r="CL40" s="582"/>
      <c r="CM40" s="582"/>
      <c r="CN40" s="582"/>
    </row>
    <row r="41" spans="1:92" x14ac:dyDescent="0.2">
      <c r="A41" s="1469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CG41" s="582"/>
      <c r="CH41" s="582"/>
      <c r="CI41" s="582"/>
      <c r="CJ41" s="582"/>
      <c r="CK41" s="582"/>
      <c r="CL41" s="582"/>
      <c r="CM41" s="582"/>
      <c r="CN41" s="582"/>
    </row>
    <row r="42" spans="1:92" x14ac:dyDescent="0.2">
      <c r="A42" s="1569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CG42" s="582"/>
      <c r="CH42" s="582"/>
      <c r="CI42" s="582"/>
      <c r="CJ42" s="582"/>
      <c r="CK42" s="582"/>
      <c r="CL42" s="582"/>
      <c r="CM42" s="582"/>
      <c r="CN42" s="582"/>
    </row>
    <row r="43" spans="1:92" ht="15" thickBot="1" x14ac:dyDescent="0.25">
      <c r="A43" s="1570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CG43" s="582"/>
      <c r="CH43" s="582"/>
      <c r="CI43" s="582"/>
      <c r="CJ43" s="582"/>
      <c r="CK43" s="582"/>
      <c r="CL43" s="582"/>
      <c r="CM43" s="582"/>
      <c r="CN43" s="582"/>
    </row>
    <row r="44" spans="1:92" ht="15" thickTop="1" x14ac:dyDescent="0.2">
      <c r="A44" s="1571" t="s">
        <v>212</v>
      </c>
      <c r="B44" s="1572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CG44" s="582"/>
      <c r="CH44" s="582"/>
      <c r="CI44" s="582"/>
      <c r="CJ44" s="582"/>
      <c r="CK44" s="582"/>
      <c r="CL44" s="582"/>
      <c r="CM44" s="582"/>
      <c r="CN44" s="582"/>
    </row>
    <row r="45" spans="1:92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CG45" s="582"/>
      <c r="CH45" s="582"/>
      <c r="CI45" s="582"/>
      <c r="CJ45" s="582"/>
      <c r="CK45" s="582"/>
      <c r="CL45" s="582"/>
      <c r="CM45" s="582"/>
      <c r="CN45" s="582"/>
    </row>
    <row r="46" spans="1:92" x14ac:dyDescent="0.2">
      <c r="A46" s="1045" t="s">
        <v>32</v>
      </c>
      <c r="B46" s="1054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CG46" s="582"/>
      <c r="CH46" s="582"/>
      <c r="CI46" s="582"/>
      <c r="CJ46" s="582"/>
      <c r="CK46" s="582"/>
      <c r="CL46" s="582"/>
      <c r="CM46" s="582"/>
      <c r="CN46" s="582"/>
    </row>
    <row r="47" spans="1:92" x14ac:dyDescent="0.2">
      <c r="A47" s="1059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CG47" s="582"/>
      <c r="CH47" s="582"/>
      <c r="CI47" s="582"/>
      <c r="CJ47" s="582"/>
      <c r="CK47" s="582"/>
      <c r="CL47" s="582"/>
      <c r="CM47" s="582"/>
      <c r="CN47" s="582"/>
    </row>
    <row r="48" spans="1:92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CG48" s="582"/>
      <c r="CH48" s="582"/>
      <c r="CI48" s="582"/>
      <c r="CJ48" s="582"/>
      <c r="CK48" s="582"/>
      <c r="CL48" s="582"/>
      <c r="CM48" s="582"/>
      <c r="CN48" s="582"/>
    </row>
    <row r="49" spans="1:92" x14ac:dyDescent="0.2">
      <c r="A49" s="1422" t="s">
        <v>36</v>
      </c>
      <c r="B49" s="1424"/>
      <c r="C49" s="1054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CG49" s="582"/>
      <c r="CH49" s="582"/>
      <c r="CI49" s="582"/>
      <c r="CJ49" s="582"/>
      <c r="CK49" s="582"/>
      <c r="CL49" s="582"/>
      <c r="CM49" s="582"/>
      <c r="CN49" s="582"/>
    </row>
    <row r="50" spans="1:92" x14ac:dyDescent="0.2">
      <c r="A50" s="1538" t="s">
        <v>39</v>
      </c>
      <c r="B50" s="1539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CA50" s="569" t="str">
        <f>IF(AND(([8]A01!$C18+[8]A01!$C19+[8]A01!$C20+[8]A01!$C21+[8]A01!$F31+[8]A01!$F32+[8]A01!$F33)&lt;&gt;0,D50=0,E50=""),"Observacion : En A01 existen contoles no ingresados, Revisar","")</f>
        <v/>
      </c>
      <c r="CG50" s="582"/>
      <c r="CH50" s="582"/>
      <c r="CI50" s="582"/>
      <c r="CJ50" s="582"/>
      <c r="CK50" s="582"/>
      <c r="CL50" s="582"/>
      <c r="CM50" s="582"/>
      <c r="CN50" s="582"/>
    </row>
    <row r="51" spans="1:92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CG51" s="582"/>
      <c r="CH51" s="582"/>
      <c r="CI51" s="582"/>
      <c r="CJ51" s="582"/>
      <c r="CK51" s="582"/>
      <c r="CL51" s="582"/>
      <c r="CM51" s="582"/>
      <c r="CN51" s="582"/>
    </row>
    <row r="52" spans="1:92" ht="14.25" customHeight="1" x14ac:dyDescent="0.2">
      <c r="A52" s="1408" t="s">
        <v>40</v>
      </c>
      <c r="B52" s="1410"/>
      <c r="C52" s="1408" t="s">
        <v>41</v>
      </c>
      <c r="D52" s="1409"/>
      <c r="E52" s="1410"/>
      <c r="F52" s="1428" t="s">
        <v>34</v>
      </c>
      <c r="G52" s="1428"/>
      <c r="H52" s="1428"/>
      <c r="I52" s="1428"/>
      <c r="J52" s="1428"/>
      <c r="K52" s="1428"/>
      <c r="L52" s="1428"/>
      <c r="M52" s="1428"/>
      <c r="N52" s="1428"/>
      <c r="O52" s="1428"/>
      <c r="P52" s="1428"/>
      <c r="Q52" s="1415"/>
      <c r="R52" s="1535" t="s">
        <v>214</v>
      </c>
      <c r="S52" s="1536"/>
      <c r="T52" s="1536"/>
      <c r="U52" s="1536"/>
      <c r="V52" s="1537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CG52" s="582"/>
      <c r="CH52" s="582"/>
      <c r="CI52" s="582"/>
      <c r="CJ52" s="582"/>
      <c r="CK52" s="582"/>
      <c r="CL52" s="582"/>
      <c r="CM52" s="582"/>
      <c r="CN52" s="582"/>
    </row>
    <row r="53" spans="1:92" ht="22.5" customHeight="1" x14ac:dyDescent="0.2">
      <c r="A53" s="1419"/>
      <c r="B53" s="1420"/>
      <c r="C53" s="1411"/>
      <c r="D53" s="1412"/>
      <c r="E53" s="1413"/>
      <c r="F53" s="1414" t="s">
        <v>42</v>
      </c>
      <c r="G53" s="1415"/>
      <c r="H53" s="1414" t="s">
        <v>43</v>
      </c>
      <c r="I53" s="1415"/>
      <c r="J53" s="1414" t="s">
        <v>44</v>
      </c>
      <c r="K53" s="1415"/>
      <c r="L53" s="1414" t="s">
        <v>45</v>
      </c>
      <c r="M53" s="1415"/>
      <c r="N53" s="1414" t="s">
        <v>46</v>
      </c>
      <c r="O53" s="1415"/>
      <c r="P53" s="1414" t="s">
        <v>47</v>
      </c>
      <c r="Q53" s="1415"/>
      <c r="R53" s="1414" t="s">
        <v>53</v>
      </c>
      <c r="S53" s="1415"/>
      <c r="T53" s="1425" t="s">
        <v>215</v>
      </c>
      <c r="U53" s="1414" t="s">
        <v>54</v>
      </c>
      <c r="V53" s="1415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CG53" s="582"/>
      <c r="CH53" s="582"/>
      <c r="CI53" s="582"/>
      <c r="CJ53" s="582"/>
      <c r="CK53" s="582"/>
      <c r="CL53" s="582"/>
      <c r="CM53" s="582"/>
      <c r="CN53" s="582"/>
    </row>
    <row r="54" spans="1:92" ht="31.5" x14ac:dyDescent="0.2">
      <c r="A54" s="1411"/>
      <c r="B54" s="1413"/>
      <c r="C54" s="1041" t="s">
        <v>149</v>
      </c>
      <c r="D54" s="1055" t="s">
        <v>30</v>
      </c>
      <c r="E54" s="1035" t="s">
        <v>48</v>
      </c>
      <c r="F54" s="1044" t="s">
        <v>30</v>
      </c>
      <c r="G54" s="1046" t="s">
        <v>48</v>
      </c>
      <c r="H54" s="1044" t="s">
        <v>30</v>
      </c>
      <c r="I54" s="1046" t="s">
        <v>48</v>
      </c>
      <c r="J54" s="1044" t="s">
        <v>30</v>
      </c>
      <c r="K54" s="1046" t="s">
        <v>48</v>
      </c>
      <c r="L54" s="1044" t="s">
        <v>30</v>
      </c>
      <c r="M54" s="1046" t="s">
        <v>48</v>
      </c>
      <c r="N54" s="1044" t="s">
        <v>30</v>
      </c>
      <c r="O54" s="1046" t="s">
        <v>48</v>
      </c>
      <c r="P54" s="1044" t="s">
        <v>30</v>
      </c>
      <c r="Q54" s="1046" t="s">
        <v>48</v>
      </c>
      <c r="R54" s="1055" t="s">
        <v>216</v>
      </c>
      <c r="S54" s="1055" t="s">
        <v>217</v>
      </c>
      <c r="T54" s="1427"/>
      <c r="U54" s="1045" t="s">
        <v>218</v>
      </c>
      <c r="V54" s="1055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CG54" s="582"/>
      <c r="CH54" s="582"/>
      <c r="CI54" s="582"/>
      <c r="CJ54" s="582"/>
      <c r="CK54" s="582"/>
      <c r="CL54" s="582"/>
      <c r="CM54" s="582"/>
      <c r="CN54" s="582"/>
    </row>
    <row r="55" spans="1:92" x14ac:dyDescent="0.2">
      <c r="A55" s="1573" t="s">
        <v>49</v>
      </c>
      <c r="B55" s="1574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CG55" s="582"/>
      <c r="CH55" s="582"/>
      <c r="CI55" s="582"/>
      <c r="CJ55" s="582"/>
      <c r="CK55" s="582"/>
      <c r="CL55" s="582"/>
      <c r="CM55" s="582"/>
      <c r="CN55" s="582"/>
    </row>
    <row r="56" spans="1:92" x14ac:dyDescent="0.2">
      <c r="A56" s="1511" t="s">
        <v>50</v>
      </c>
      <c r="B56" s="1513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CG56" s="582"/>
      <c r="CH56" s="582"/>
      <c r="CI56" s="582"/>
      <c r="CJ56" s="582"/>
      <c r="CK56" s="582"/>
      <c r="CL56" s="582"/>
      <c r="CM56" s="582"/>
      <c r="CN56" s="582"/>
    </row>
    <row r="57" spans="1:92" x14ac:dyDescent="0.2">
      <c r="A57" s="1511" t="s">
        <v>51</v>
      </c>
      <c r="B57" s="1513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CG57" s="582"/>
      <c r="CH57" s="582"/>
      <c r="CI57" s="582"/>
      <c r="CJ57" s="582"/>
      <c r="CK57" s="582"/>
      <c r="CL57" s="582"/>
      <c r="CM57" s="582"/>
      <c r="CN57" s="582"/>
    </row>
    <row r="58" spans="1:92" ht="15" customHeight="1" x14ac:dyDescent="0.2">
      <c r="A58" s="1442" t="s">
        <v>220</v>
      </c>
      <c r="B58" s="1444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CG58" s="582"/>
      <c r="CH58" s="582"/>
      <c r="CI58" s="582"/>
      <c r="CJ58" s="582"/>
      <c r="CK58" s="582"/>
      <c r="CL58" s="582"/>
      <c r="CM58" s="582"/>
      <c r="CN58" s="582"/>
    </row>
    <row r="59" spans="1:92" x14ac:dyDescent="0.2">
      <c r="A59" s="1575" t="s">
        <v>52</v>
      </c>
      <c r="B59" s="1576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CG59" s="582"/>
      <c r="CH59" s="582"/>
      <c r="CI59" s="582"/>
      <c r="CJ59" s="582"/>
      <c r="CK59" s="582"/>
      <c r="CL59" s="582"/>
      <c r="CM59" s="582"/>
      <c r="CN59" s="582"/>
    </row>
    <row r="60" spans="1:92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CG60" s="582"/>
      <c r="CH60" s="582"/>
      <c r="CI60" s="582"/>
      <c r="CJ60" s="582"/>
      <c r="CK60" s="582"/>
      <c r="CL60" s="582"/>
      <c r="CM60" s="582"/>
      <c r="CN60" s="582"/>
    </row>
    <row r="61" spans="1:92" ht="15" customHeight="1" x14ac:dyDescent="0.2">
      <c r="A61" s="1549" t="s">
        <v>222</v>
      </c>
      <c r="B61" s="1514"/>
      <c r="C61" s="1578" t="s">
        <v>33</v>
      </c>
      <c r="D61" s="1579"/>
      <c r="E61" s="1580"/>
      <c r="F61" s="1414" t="s">
        <v>223</v>
      </c>
      <c r="G61" s="1428"/>
      <c r="H61" s="1428"/>
      <c r="I61" s="1428"/>
      <c r="J61" s="1428"/>
      <c r="K61" s="1428"/>
      <c r="L61" s="1428"/>
      <c r="M61" s="1428"/>
      <c r="N61" s="1428"/>
      <c r="O61" s="1428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CG61" s="582"/>
      <c r="CH61" s="582"/>
      <c r="CI61" s="582"/>
      <c r="CJ61" s="582"/>
      <c r="CK61" s="582"/>
      <c r="CL61" s="582"/>
      <c r="CM61" s="582"/>
      <c r="CN61" s="582"/>
    </row>
    <row r="62" spans="1:92" x14ac:dyDescent="0.2">
      <c r="A62" s="1577"/>
      <c r="B62" s="1515"/>
      <c r="C62" s="1541"/>
      <c r="D62" s="1581"/>
      <c r="E62" s="1542"/>
      <c r="F62" s="1414" t="s">
        <v>224</v>
      </c>
      <c r="G62" s="1415"/>
      <c r="H62" s="1414" t="s">
        <v>225</v>
      </c>
      <c r="I62" s="1415"/>
      <c r="J62" s="1414" t="s">
        <v>226</v>
      </c>
      <c r="K62" s="1415"/>
      <c r="L62" s="1414" t="s">
        <v>227</v>
      </c>
      <c r="M62" s="1415"/>
      <c r="N62" s="1422" t="s">
        <v>8</v>
      </c>
      <c r="O62" s="1424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CG62" s="582"/>
      <c r="CH62" s="582"/>
      <c r="CI62" s="582"/>
      <c r="CJ62" s="582"/>
      <c r="CK62" s="582"/>
      <c r="CL62" s="582"/>
      <c r="CM62" s="582"/>
      <c r="CN62" s="582"/>
    </row>
    <row r="63" spans="1:92" x14ac:dyDescent="0.2">
      <c r="A63" s="1550"/>
      <c r="B63" s="1518"/>
      <c r="C63" s="1036" t="s">
        <v>149</v>
      </c>
      <c r="D63" s="1055" t="s">
        <v>30</v>
      </c>
      <c r="E63" s="1055" t="s">
        <v>48</v>
      </c>
      <c r="F63" s="1055" t="s">
        <v>30</v>
      </c>
      <c r="G63" s="1055" t="s">
        <v>48</v>
      </c>
      <c r="H63" s="1055" t="s">
        <v>30</v>
      </c>
      <c r="I63" s="1055" t="s">
        <v>48</v>
      </c>
      <c r="J63" s="1055" t="s">
        <v>30</v>
      </c>
      <c r="K63" s="1055" t="s">
        <v>48</v>
      </c>
      <c r="L63" s="1055" t="s">
        <v>30</v>
      </c>
      <c r="M63" s="1055" t="s">
        <v>48</v>
      </c>
      <c r="N63" s="1055" t="s">
        <v>30</v>
      </c>
      <c r="O63" s="1055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CG63" s="582"/>
      <c r="CH63" s="582"/>
      <c r="CI63" s="582"/>
      <c r="CJ63" s="582"/>
      <c r="CK63" s="582"/>
      <c r="CL63" s="582"/>
      <c r="CM63" s="582"/>
      <c r="CN63" s="582"/>
    </row>
    <row r="64" spans="1:92" ht="15" customHeight="1" x14ac:dyDescent="0.2">
      <c r="A64" s="1414" t="s">
        <v>34</v>
      </c>
      <c r="B64" s="1415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CG64" s="582"/>
      <c r="CH64" s="582"/>
      <c r="CI64" s="582"/>
      <c r="CJ64" s="582"/>
      <c r="CK64" s="582"/>
      <c r="CL64" s="582"/>
      <c r="CM64" s="582"/>
      <c r="CN64" s="582"/>
    </row>
    <row r="65" spans="1:92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CG65" s="582"/>
      <c r="CH65" s="582"/>
      <c r="CI65" s="582"/>
      <c r="CJ65" s="582"/>
      <c r="CK65" s="582"/>
      <c r="CL65" s="582"/>
      <c r="CM65" s="582"/>
      <c r="CN65" s="582"/>
    </row>
    <row r="66" spans="1:92" ht="14.25" customHeight="1" x14ac:dyDescent="0.2">
      <c r="A66" s="1408" t="s">
        <v>32</v>
      </c>
      <c r="B66" s="1410"/>
      <c r="C66" s="1408" t="s">
        <v>33</v>
      </c>
      <c r="D66" s="1409"/>
      <c r="E66" s="1410"/>
      <c r="F66" s="1436" t="s">
        <v>34</v>
      </c>
      <c r="G66" s="1437"/>
      <c r="H66" s="1437"/>
      <c r="I66" s="1437"/>
      <c r="J66" s="1437"/>
      <c r="K66" s="1437"/>
      <c r="L66" s="1437"/>
      <c r="M66" s="1437"/>
      <c r="N66" s="1437"/>
      <c r="O66" s="1437"/>
      <c r="P66" s="1437"/>
      <c r="Q66" s="1437"/>
      <c r="R66" s="1437"/>
      <c r="S66" s="1437"/>
      <c r="T66" s="1437"/>
      <c r="U66" s="1437"/>
      <c r="V66" s="1437"/>
      <c r="W66" s="1437"/>
      <c r="X66" s="1437"/>
      <c r="Y66" s="1437"/>
      <c r="Z66" s="1437"/>
      <c r="AA66" s="1437"/>
      <c r="AB66" s="1437"/>
      <c r="AC66" s="1437"/>
      <c r="AD66" s="1437"/>
      <c r="AE66" s="1437"/>
      <c r="AF66" s="1437"/>
      <c r="AG66" s="1438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CG66" s="582"/>
      <c r="CH66" s="582"/>
      <c r="CI66" s="582"/>
      <c r="CJ66" s="582"/>
      <c r="CK66" s="582"/>
      <c r="CL66" s="582"/>
      <c r="CM66" s="582"/>
      <c r="CN66" s="582"/>
    </row>
    <row r="67" spans="1:92" x14ac:dyDescent="0.2">
      <c r="A67" s="1419"/>
      <c r="B67" s="1420"/>
      <c r="C67" s="1419"/>
      <c r="D67" s="1540"/>
      <c r="E67" s="1420"/>
      <c r="F67" s="1421" t="s">
        <v>57</v>
      </c>
      <c r="G67" s="1421"/>
      <c r="H67" s="1421" t="s">
        <v>58</v>
      </c>
      <c r="I67" s="1421"/>
      <c r="J67" s="1421" t="s">
        <v>59</v>
      </c>
      <c r="K67" s="1421"/>
      <c r="L67" s="1421" t="s">
        <v>60</v>
      </c>
      <c r="M67" s="1421"/>
      <c r="N67" s="1421" t="s">
        <v>61</v>
      </c>
      <c r="O67" s="1421"/>
      <c r="P67" s="1421" t="s">
        <v>62</v>
      </c>
      <c r="Q67" s="1421"/>
      <c r="R67" s="1421" t="s">
        <v>63</v>
      </c>
      <c r="S67" s="1421"/>
      <c r="T67" s="1421" t="s">
        <v>64</v>
      </c>
      <c r="U67" s="1421"/>
      <c r="V67" s="1421" t="s">
        <v>65</v>
      </c>
      <c r="W67" s="1421"/>
      <c r="X67" s="1421" t="s">
        <v>66</v>
      </c>
      <c r="Y67" s="1421"/>
      <c r="Z67" s="1414" t="s">
        <v>67</v>
      </c>
      <c r="AA67" s="1415"/>
      <c r="AB67" s="1414" t="s">
        <v>68</v>
      </c>
      <c r="AC67" s="1415"/>
      <c r="AD67" s="1414" t="s">
        <v>69</v>
      </c>
      <c r="AE67" s="1415"/>
      <c r="AF67" s="1414" t="s">
        <v>70</v>
      </c>
      <c r="AG67" s="1415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CG67" s="582"/>
      <c r="CH67" s="582"/>
      <c r="CI67" s="582"/>
      <c r="CJ67" s="582"/>
      <c r="CK67" s="582"/>
      <c r="CL67" s="582"/>
      <c r="CM67" s="582"/>
      <c r="CN67" s="582"/>
    </row>
    <row r="68" spans="1:92" x14ac:dyDescent="0.2">
      <c r="A68" s="1541"/>
      <c r="B68" s="1542"/>
      <c r="C68" s="1054" t="s">
        <v>149</v>
      </c>
      <c r="D68" s="1054" t="s">
        <v>30</v>
      </c>
      <c r="E68" s="1048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CG68" s="582"/>
      <c r="CH68" s="582"/>
      <c r="CI68" s="582"/>
      <c r="CJ68" s="582"/>
      <c r="CK68" s="582"/>
      <c r="CL68" s="582"/>
      <c r="CM68" s="582"/>
      <c r="CN68" s="582"/>
    </row>
    <row r="69" spans="1:92" x14ac:dyDescent="0.2">
      <c r="A69" s="1538" t="s">
        <v>71</v>
      </c>
      <c r="B69" s="1539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CG69" s="582"/>
      <c r="CH69" s="582"/>
      <c r="CI69" s="582"/>
      <c r="CJ69" s="582"/>
      <c r="CK69" s="582"/>
      <c r="CL69" s="582"/>
      <c r="CM69" s="582"/>
      <c r="CN69" s="582"/>
    </row>
    <row r="70" spans="1:92" x14ac:dyDescent="0.2">
      <c r="A70" s="1409" t="s">
        <v>72</v>
      </c>
      <c r="B70" s="1038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CG70" s="582"/>
      <c r="CH70" s="582"/>
      <c r="CI70" s="582"/>
      <c r="CJ70" s="582"/>
      <c r="CK70" s="582"/>
      <c r="CL70" s="582"/>
      <c r="CM70" s="582"/>
      <c r="CN70" s="582"/>
    </row>
    <row r="71" spans="1:92" x14ac:dyDescent="0.2">
      <c r="A71" s="1540"/>
      <c r="B71" s="1052" t="s">
        <v>74</v>
      </c>
      <c r="C71" s="648">
        <f t="shared" si="4"/>
        <v>8</v>
      </c>
      <c r="D71" s="648">
        <f t="shared" si="5"/>
        <v>3</v>
      </c>
      <c r="E71" s="648">
        <f t="shared" si="5"/>
        <v>5</v>
      </c>
      <c r="F71" s="617">
        <v>1</v>
      </c>
      <c r="G71" s="617"/>
      <c r="H71" s="617"/>
      <c r="I71" s="617"/>
      <c r="J71" s="617"/>
      <c r="K71" s="617">
        <v>1</v>
      </c>
      <c r="L71" s="617"/>
      <c r="M71" s="617"/>
      <c r="N71" s="617">
        <v>1</v>
      </c>
      <c r="O71" s="617"/>
      <c r="P71" s="617">
        <v>1</v>
      </c>
      <c r="Q71" s="617"/>
      <c r="R71" s="617"/>
      <c r="S71" s="617"/>
      <c r="T71" s="617"/>
      <c r="U71" s="617">
        <v>1</v>
      </c>
      <c r="V71" s="617"/>
      <c r="W71" s="617"/>
      <c r="X71" s="617"/>
      <c r="Y71" s="617">
        <v>1</v>
      </c>
      <c r="Z71" s="617"/>
      <c r="AA71" s="617">
        <v>2</v>
      </c>
      <c r="AB71" s="617"/>
      <c r="AC71" s="617"/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CG71" s="582"/>
      <c r="CH71" s="582"/>
      <c r="CI71" s="582"/>
      <c r="CJ71" s="582"/>
      <c r="CK71" s="582"/>
      <c r="CL71" s="582"/>
      <c r="CM71" s="582"/>
      <c r="CN71" s="582"/>
    </row>
    <row r="72" spans="1:92" x14ac:dyDescent="0.2">
      <c r="A72" s="1540"/>
      <c r="B72" s="1052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CG72" s="582"/>
      <c r="CH72" s="582"/>
      <c r="CI72" s="582"/>
      <c r="CJ72" s="582"/>
      <c r="CK72" s="582"/>
      <c r="CL72" s="582"/>
      <c r="CM72" s="582"/>
      <c r="CN72" s="582"/>
    </row>
    <row r="73" spans="1:92" ht="26.25" customHeight="1" x14ac:dyDescent="0.2">
      <c r="A73" s="1540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CG73" s="582"/>
      <c r="CH73" s="582"/>
      <c r="CI73" s="582"/>
      <c r="CJ73" s="582"/>
      <c r="CK73" s="582"/>
      <c r="CL73" s="582"/>
      <c r="CM73" s="582"/>
      <c r="CN73" s="582"/>
    </row>
    <row r="74" spans="1:92" x14ac:dyDescent="0.2">
      <c r="A74" s="1412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CG74" s="582"/>
      <c r="CH74" s="582"/>
      <c r="CI74" s="582"/>
      <c r="CJ74" s="582"/>
      <c r="CK74" s="582"/>
      <c r="CL74" s="582"/>
      <c r="CM74" s="582"/>
      <c r="CN74" s="582"/>
    </row>
    <row r="75" spans="1:92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CG75" s="582"/>
      <c r="CH75" s="582"/>
      <c r="CI75" s="582"/>
      <c r="CJ75" s="582"/>
      <c r="CK75" s="582"/>
      <c r="CL75" s="582"/>
      <c r="CM75" s="582"/>
      <c r="CN75" s="582"/>
    </row>
    <row r="76" spans="1:92" ht="14.25" customHeight="1" x14ac:dyDescent="0.2">
      <c r="A76" s="1408" t="s">
        <v>32</v>
      </c>
      <c r="B76" s="1410"/>
      <c r="C76" s="1425" t="s">
        <v>33</v>
      </c>
      <c r="D76" s="1425"/>
      <c r="E76" s="1425"/>
      <c r="F76" s="1448" t="s">
        <v>77</v>
      </c>
      <c r="G76" s="1448"/>
      <c r="H76" s="1448"/>
      <c r="I76" s="1448"/>
      <c r="J76" s="1448"/>
      <c r="K76" s="1448"/>
      <c r="L76" s="1448"/>
      <c r="M76" s="1448"/>
      <c r="N76" s="1448"/>
      <c r="O76" s="1448"/>
      <c r="P76" s="1448"/>
      <c r="Q76" s="1448"/>
      <c r="R76" s="1448"/>
      <c r="S76" s="1448"/>
      <c r="T76" s="1448"/>
      <c r="U76" s="1448"/>
      <c r="V76" s="1448"/>
      <c r="W76" s="1448"/>
      <c r="X76" s="1448"/>
      <c r="Y76" s="1448"/>
      <c r="Z76" s="1448"/>
      <c r="AA76" s="1448"/>
      <c r="AB76" s="1448"/>
      <c r="AC76" s="1448"/>
      <c r="AD76" s="1448"/>
      <c r="AE76" s="1448"/>
      <c r="AF76" s="1448"/>
      <c r="AG76" s="1448"/>
      <c r="AH76" s="1507" t="s">
        <v>230</v>
      </c>
      <c r="AI76" s="1507"/>
      <c r="AJ76" s="1507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CG76" s="582"/>
      <c r="CH76" s="582"/>
      <c r="CI76" s="582"/>
      <c r="CJ76" s="582"/>
      <c r="CK76" s="582"/>
      <c r="CL76" s="582"/>
      <c r="CM76" s="582"/>
      <c r="CN76" s="582"/>
    </row>
    <row r="77" spans="1:92" ht="14.25" customHeight="1" x14ac:dyDescent="0.2">
      <c r="A77" s="1419"/>
      <c r="B77" s="1420"/>
      <c r="C77" s="1426"/>
      <c r="D77" s="1426"/>
      <c r="E77" s="1426"/>
      <c r="F77" s="1421" t="s">
        <v>57</v>
      </c>
      <c r="G77" s="1421"/>
      <c r="H77" s="1421" t="s">
        <v>58</v>
      </c>
      <c r="I77" s="1421"/>
      <c r="J77" s="1475" t="s">
        <v>59</v>
      </c>
      <c r="K77" s="1475"/>
      <c r="L77" s="1475" t="s">
        <v>60</v>
      </c>
      <c r="M77" s="1475"/>
      <c r="N77" s="1475" t="s">
        <v>61</v>
      </c>
      <c r="O77" s="1475"/>
      <c r="P77" s="1475" t="s">
        <v>62</v>
      </c>
      <c r="Q77" s="1475"/>
      <c r="R77" s="1421" t="s">
        <v>63</v>
      </c>
      <c r="S77" s="1421"/>
      <c r="T77" s="1475" t="s">
        <v>64</v>
      </c>
      <c r="U77" s="1475"/>
      <c r="V77" s="1475" t="s">
        <v>65</v>
      </c>
      <c r="W77" s="1475"/>
      <c r="X77" s="1475" t="s">
        <v>66</v>
      </c>
      <c r="Y77" s="1475"/>
      <c r="Z77" s="1475" t="s">
        <v>67</v>
      </c>
      <c r="AA77" s="1475"/>
      <c r="AB77" s="1475" t="s">
        <v>68</v>
      </c>
      <c r="AC77" s="1475"/>
      <c r="AD77" s="1475" t="s">
        <v>69</v>
      </c>
      <c r="AE77" s="1475"/>
      <c r="AF77" s="1475" t="s">
        <v>70</v>
      </c>
      <c r="AG77" s="1475"/>
      <c r="AH77" s="1429" t="s">
        <v>231</v>
      </c>
      <c r="AI77" s="1429" t="s">
        <v>232</v>
      </c>
      <c r="AJ77" s="1429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CG77" s="582"/>
      <c r="CH77" s="582"/>
      <c r="CI77" s="582"/>
      <c r="CJ77" s="582"/>
      <c r="CK77" s="582"/>
      <c r="CL77" s="582"/>
      <c r="CM77" s="582"/>
      <c r="CN77" s="582"/>
    </row>
    <row r="78" spans="1:92" x14ac:dyDescent="0.2">
      <c r="A78" s="1541"/>
      <c r="B78" s="1542"/>
      <c r="C78" s="1054" t="s">
        <v>149</v>
      </c>
      <c r="D78" s="1054" t="s">
        <v>30</v>
      </c>
      <c r="E78" s="1054" t="s">
        <v>48</v>
      </c>
      <c r="F78" s="1050" t="s">
        <v>30</v>
      </c>
      <c r="G78" s="1050" t="s">
        <v>48</v>
      </c>
      <c r="H78" s="1050" t="s">
        <v>30</v>
      </c>
      <c r="I78" s="1050" t="s">
        <v>48</v>
      </c>
      <c r="J78" s="1050" t="s">
        <v>30</v>
      </c>
      <c r="K78" s="1050" t="s">
        <v>48</v>
      </c>
      <c r="L78" s="1050" t="s">
        <v>30</v>
      </c>
      <c r="M78" s="1050" t="s">
        <v>48</v>
      </c>
      <c r="N78" s="1050" t="s">
        <v>30</v>
      </c>
      <c r="O78" s="1050" t="s">
        <v>48</v>
      </c>
      <c r="P78" s="1050" t="s">
        <v>30</v>
      </c>
      <c r="Q78" s="1050" t="s">
        <v>48</v>
      </c>
      <c r="R78" s="1050" t="s">
        <v>30</v>
      </c>
      <c r="S78" s="1050" t="s">
        <v>48</v>
      </c>
      <c r="T78" s="1050" t="s">
        <v>30</v>
      </c>
      <c r="U78" s="1050" t="s">
        <v>48</v>
      </c>
      <c r="V78" s="1050" t="s">
        <v>30</v>
      </c>
      <c r="W78" s="1050" t="s">
        <v>48</v>
      </c>
      <c r="X78" s="1050" t="s">
        <v>30</v>
      </c>
      <c r="Y78" s="1050" t="s">
        <v>48</v>
      </c>
      <c r="Z78" s="1050" t="s">
        <v>30</v>
      </c>
      <c r="AA78" s="1050" t="s">
        <v>48</v>
      </c>
      <c r="AB78" s="1050" t="s">
        <v>30</v>
      </c>
      <c r="AC78" s="1050" t="s">
        <v>48</v>
      </c>
      <c r="AD78" s="1050" t="s">
        <v>30</v>
      </c>
      <c r="AE78" s="1050" t="s">
        <v>48</v>
      </c>
      <c r="AF78" s="1050" t="s">
        <v>30</v>
      </c>
      <c r="AG78" s="1050" t="s">
        <v>48</v>
      </c>
      <c r="AH78" s="1430"/>
      <c r="AI78" s="1430"/>
      <c r="AJ78" s="1430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CG78" s="582"/>
      <c r="CH78" s="582"/>
      <c r="CI78" s="582"/>
      <c r="CJ78" s="582"/>
      <c r="CK78" s="582"/>
      <c r="CL78" s="582"/>
      <c r="CM78" s="582"/>
      <c r="CN78" s="582"/>
    </row>
    <row r="79" spans="1:92" x14ac:dyDescent="0.2">
      <c r="A79" s="1538" t="s">
        <v>80</v>
      </c>
      <c r="B79" s="1539"/>
      <c r="C79" s="633">
        <f t="shared" ref="C79:C84" si="6">SUM(D79:E79)</f>
        <v>0</v>
      </c>
      <c r="D79" s="633">
        <f t="shared" ref="D79:E84" si="7">SUM(F79+H79+J79+L79+N79+P79+R79+T79+V79+X79+Z79+AB79+AD79+AF79)</f>
        <v>0</v>
      </c>
      <c r="E79" s="633">
        <f t="shared" si="7"/>
        <v>0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X79" s="640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CG79" s="582">
        <v>0</v>
      </c>
      <c r="CH79" s="582"/>
      <c r="CI79" s="582"/>
      <c r="CJ79" s="582"/>
      <c r="CK79" s="582"/>
      <c r="CL79" s="582"/>
      <c r="CM79" s="582"/>
      <c r="CN79" s="582"/>
    </row>
    <row r="80" spans="1:92" x14ac:dyDescent="0.2">
      <c r="A80" s="1409" t="s">
        <v>72</v>
      </c>
      <c r="B80" s="1038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CG80" s="582">
        <v>0</v>
      </c>
      <c r="CH80" s="582"/>
      <c r="CI80" s="582"/>
      <c r="CJ80" s="582"/>
      <c r="CK80" s="582"/>
      <c r="CL80" s="582"/>
      <c r="CM80" s="582"/>
      <c r="CN80" s="582"/>
    </row>
    <row r="81" spans="1:92" x14ac:dyDescent="0.2">
      <c r="A81" s="1540"/>
      <c r="B81" s="1052" t="s">
        <v>74</v>
      </c>
      <c r="C81" s="648">
        <f t="shared" si="6"/>
        <v>0</v>
      </c>
      <c r="D81" s="648">
        <f t="shared" si="7"/>
        <v>0</v>
      </c>
      <c r="E81" s="648">
        <f t="shared" si="7"/>
        <v>0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CG81" s="582">
        <v>0</v>
      </c>
      <c r="CH81" s="582"/>
      <c r="CI81" s="582"/>
      <c r="CJ81" s="582"/>
      <c r="CK81" s="582"/>
      <c r="CL81" s="582"/>
      <c r="CM81" s="582"/>
      <c r="CN81" s="582"/>
    </row>
    <row r="82" spans="1:92" x14ac:dyDescent="0.2">
      <c r="A82" s="1540"/>
      <c r="B82" s="1052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CG82" s="582">
        <v>0</v>
      </c>
      <c r="CH82" s="582"/>
      <c r="CI82" s="582"/>
      <c r="CJ82" s="582"/>
      <c r="CK82" s="582"/>
      <c r="CL82" s="582"/>
      <c r="CM82" s="582"/>
      <c r="CN82" s="582"/>
    </row>
    <row r="83" spans="1:92" ht="30" customHeight="1" x14ac:dyDescent="0.2">
      <c r="A83" s="1540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CG83" s="582">
        <v>0</v>
      </c>
      <c r="CH83" s="582"/>
      <c r="CI83" s="582"/>
      <c r="CJ83" s="582"/>
      <c r="CK83" s="582"/>
      <c r="CL83" s="582"/>
      <c r="CM83" s="582"/>
      <c r="CN83" s="582"/>
    </row>
    <row r="84" spans="1:92" x14ac:dyDescent="0.2">
      <c r="A84" s="1412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CG84" s="582">
        <v>0</v>
      </c>
      <c r="CH84" s="582"/>
      <c r="CI84" s="582"/>
      <c r="CJ84" s="582"/>
      <c r="CK84" s="582"/>
      <c r="CL84" s="582"/>
      <c r="CM84" s="582"/>
      <c r="CN84" s="582"/>
    </row>
    <row r="85" spans="1:92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CG85" s="582"/>
      <c r="CH85" s="582"/>
      <c r="CI85" s="582"/>
      <c r="CJ85" s="582"/>
      <c r="CK85" s="582"/>
      <c r="CL85" s="582"/>
      <c r="CM85" s="582"/>
      <c r="CN85" s="582"/>
    </row>
    <row r="86" spans="1:92" ht="14.25" customHeight="1" x14ac:dyDescent="0.2">
      <c r="A86" s="1409" t="s">
        <v>32</v>
      </c>
      <c r="B86" s="1409"/>
      <c r="C86" s="1408" t="s">
        <v>33</v>
      </c>
      <c r="D86" s="1409"/>
      <c r="E86" s="1410"/>
      <c r="F86" s="1436" t="s">
        <v>34</v>
      </c>
      <c r="G86" s="1437"/>
      <c r="H86" s="1437"/>
      <c r="I86" s="1437"/>
      <c r="J86" s="1437"/>
      <c r="K86" s="1437"/>
      <c r="L86" s="1437"/>
      <c r="M86" s="1437"/>
      <c r="N86" s="1437"/>
      <c r="O86" s="1437"/>
      <c r="P86" s="1437"/>
      <c r="Q86" s="1437"/>
      <c r="R86" s="1437"/>
      <c r="S86" s="1437"/>
      <c r="T86" s="1437"/>
      <c r="U86" s="1437"/>
      <c r="V86" s="1437"/>
      <c r="W86" s="1437"/>
      <c r="X86" s="1437"/>
      <c r="Y86" s="1437"/>
      <c r="Z86" s="1437"/>
      <c r="AA86" s="1437"/>
      <c r="AB86" s="1437"/>
      <c r="AC86" s="1437"/>
      <c r="AD86" s="1437"/>
      <c r="AE86" s="1437"/>
      <c r="AF86" s="1437"/>
      <c r="AG86" s="1438"/>
      <c r="AH86" s="1507" t="s">
        <v>230</v>
      </c>
      <c r="AI86" s="1507"/>
      <c r="AJ86" s="1507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CG86" s="582"/>
      <c r="CH86" s="582"/>
      <c r="CI86" s="582"/>
      <c r="CJ86" s="582"/>
      <c r="CK86" s="582"/>
      <c r="CL86" s="582"/>
      <c r="CM86" s="582"/>
      <c r="CN86" s="582"/>
    </row>
    <row r="87" spans="1:92" ht="14.25" customHeight="1" x14ac:dyDescent="0.2">
      <c r="A87" s="1540"/>
      <c r="B87" s="1540"/>
      <c r="C87" s="1419"/>
      <c r="D87" s="1540"/>
      <c r="E87" s="1420"/>
      <c r="F87" s="1422" t="s">
        <v>82</v>
      </c>
      <c r="G87" s="1424"/>
      <c r="H87" s="1422" t="s">
        <v>58</v>
      </c>
      <c r="I87" s="1424"/>
      <c r="J87" s="1422" t="s">
        <v>59</v>
      </c>
      <c r="K87" s="1424"/>
      <c r="L87" s="1422" t="s">
        <v>60</v>
      </c>
      <c r="M87" s="1424"/>
      <c r="N87" s="1422" t="s">
        <v>61</v>
      </c>
      <c r="O87" s="1424"/>
      <c r="P87" s="1422" t="s">
        <v>62</v>
      </c>
      <c r="Q87" s="1424"/>
      <c r="R87" s="1422" t="s">
        <v>63</v>
      </c>
      <c r="S87" s="1424"/>
      <c r="T87" s="1422" t="s">
        <v>64</v>
      </c>
      <c r="U87" s="1424"/>
      <c r="V87" s="1422" t="s">
        <v>65</v>
      </c>
      <c r="W87" s="1424"/>
      <c r="X87" s="1422" t="s">
        <v>66</v>
      </c>
      <c r="Y87" s="1424"/>
      <c r="Z87" s="1414" t="s">
        <v>67</v>
      </c>
      <c r="AA87" s="1415"/>
      <c r="AB87" s="1414" t="s">
        <v>68</v>
      </c>
      <c r="AC87" s="1415"/>
      <c r="AD87" s="1414" t="s">
        <v>69</v>
      </c>
      <c r="AE87" s="1415"/>
      <c r="AF87" s="1414" t="s">
        <v>70</v>
      </c>
      <c r="AG87" s="1415"/>
      <c r="AH87" s="1429" t="s">
        <v>234</v>
      </c>
      <c r="AI87" s="1429" t="s">
        <v>235</v>
      </c>
      <c r="AJ87" s="1429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CG87" s="582"/>
      <c r="CH87" s="582"/>
      <c r="CI87" s="582"/>
      <c r="CJ87" s="582"/>
      <c r="CK87" s="582"/>
      <c r="CL87" s="582"/>
      <c r="CM87" s="582"/>
      <c r="CN87" s="582"/>
    </row>
    <row r="88" spans="1:92" x14ac:dyDescent="0.2">
      <c r="A88" s="1412"/>
      <c r="B88" s="1412"/>
      <c r="C88" s="1054" t="s">
        <v>149</v>
      </c>
      <c r="D88" s="1054" t="s">
        <v>30</v>
      </c>
      <c r="E88" s="1054" t="s">
        <v>48</v>
      </c>
      <c r="F88" s="1050" t="s">
        <v>30</v>
      </c>
      <c r="G88" s="1050" t="s">
        <v>48</v>
      </c>
      <c r="H88" s="1050" t="s">
        <v>30</v>
      </c>
      <c r="I88" s="1050" t="s">
        <v>48</v>
      </c>
      <c r="J88" s="1050" t="s">
        <v>30</v>
      </c>
      <c r="K88" s="1050" t="s">
        <v>48</v>
      </c>
      <c r="L88" s="1050" t="s">
        <v>30</v>
      </c>
      <c r="M88" s="1050" t="s">
        <v>48</v>
      </c>
      <c r="N88" s="1050" t="s">
        <v>30</v>
      </c>
      <c r="O88" s="1050" t="s">
        <v>48</v>
      </c>
      <c r="P88" s="1050" t="s">
        <v>30</v>
      </c>
      <c r="Q88" s="1050" t="s">
        <v>48</v>
      </c>
      <c r="R88" s="1050" t="s">
        <v>30</v>
      </c>
      <c r="S88" s="1050" t="s">
        <v>48</v>
      </c>
      <c r="T88" s="1050" t="s">
        <v>30</v>
      </c>
      <c r="U88" s="1050" t="s">
        <v>48</v>
      </c>
      <c r="V88" s="1050" t="s">
        <v>30</v>
      </c>
      <c r="W88" s="1050" t="s">
        <v>48</v>
      </c>
      <c r="X88" s="1050" t="s">
        <v>30</v>
      </c>
      <c r="Y88" s="1050" t="s">
        <v>48</v>
      </c>
      <c r="Z88" s="1050" t="s">
        <v>30</v>
      </c>
      <c r="AA88" s="1050" t="s">
        <v>48</v>
      </c>
      <c r="AB88" s="1050" t="s">
        <v>30</v>
      </c>
      <c r="AC88" s="1050" t="s">
        <v>48</v>
      </c>
      <c r="AD88" s="1050" t="s">
        <v>30</v>
      </c>
      <c r="AE88" s="1050" t="s">
        <v>48</v>
      </c>
      <c r="AF88" s="1050" t="s">
        <v>30</v>
      </c>
      <c r="AG88" s="1050" t="s">
        <v>48</v>
      </c>
      <c r="AH88" s="1430"/>
      <c r="AI88" s="1430"/>
      <c r="AJ88" s="1430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CG88" s="582"/>
      <c r="CH88" s="582"/>
      <c r="CI88" s="582"/>
      <c r="CJ88" s="582"/>
      <c r="CK88" s="582"/>
      <c r="CL88" s="582"/>
      <c r="CM88" s="582"/>
      <c r="CN88" s="582"/>
    </row>
    <row r="89" spans="1:92" x14ac:dyDescent="0.2">
      <c r="A89" s="1582" t="s">
        <v>83</v>
      </c>
      <c r="B89" s="1583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CG89" s="582"/>
      <c r="CH89" s="582"/>
      <c r="CI89" s="582"/>
      <c r="CJ89" s="582"/>
      <c r="CK89" s="582"/>
      <c r="CL89" s="582"/>
      <c r="CM89" s="582"/>
      <c r="CN89" s="582"/>
    </row>
    <row r="90" spans="1:92" x14ac:dyDescent="0.2">
      <c r="A90" s="1584" t="s">
        <v>84</v>
      </c>
      <c r="B90" s="1585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CG90" s="582"/>
      <c r="CH90" s="582"/>
      <c r="CI90" s="582"/>
      <c r="CJ90" s="582"/>
      <c r="CK90" s="582"/>
      <c r="CL90" s="582"/>
      <c r="CM90" s="582"/>
      <c r="CN90" s="582"/>
    </row>
    <row r="91" spans="1:92" x14ac:dyDescent="0.2">
      <c r="A91" s="1586" t="s">
        <v>236</v>
      </c>
      <c r="B91" s="1038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CG91" s="582"/>
      <c r="CH91" s="582"/>
      <c r="CI91" s="582"/>
      <c r="CJ91" s="582"/>
      <c r="CK91" s="582"/>
      <c r="CL91" s="582"/>
      <c r="CM91" s="582"/>
      <c r="CN91" s="582"/>
    </row>
    <row r="92" spans="1:92" x14ac:dyDescent="0.2">
      <c r="A92" s="1587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CG92" s="582"/>
      <c r="CH92" s="582"/>
      <c r="CI92" s="582"/>
      <c r="CJ92" s="582"/>
      <c r="CK92" s="582"/>
      <c r="CL92" s="582"/>
      <c r="CM92" s="582"/>
      <c r="CN92" s="582"/>
    </row>
    <row r="93" spans="1:92" x14ac:dyDescent="0.2">
      <c r="A93" s="1588" t="s">
        <v>87</v>
      </c>
      <c r="B93" s="1589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CA93" s="569" t="str">
        <f>IF(C93&gt;C91+C92,"Los Ingresos de pacientes dependientes severos con escaras DEBEN estar incluidos en los Ingresos de pacientes dependientes severos Oncológicos o No Oncológicos","")</f>
        <v/>
      </c>
      <c r="CG93" s="582"/>
      <c r="CH93" s="582"/>
      <c r="CI93" s="582"/>
      <c r="CJ93" s="582"/>
      <c r="CK93" s="582"/>
      <c r="CL93" s="582"/>
      <c r="CM93" s="582"/>
      <c r="CN93" s="582"/>
    </row>
    <row r="94" spans="1:92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CG94" s="582"/>
      <c r="CH94" s="582"/>
      <c r="CI94" s="582"/>
      <c r="CJ94" s="582"/>
      <c r="CK94" s="582"/>
      <c r="CL94" s="582"/>
      <c r="CM94" s="582"/>
      <c r="CN94" s="582"/>
    </row>
    <row r="95" spans="1:92" ht="14.25" customHeight="1" x14ac:dyDescent="0.2">
      <c r="A95" s="1408" t="s">
        <v>3</v>
      </c>
      <c r="B95" s="1410"/>
      <c r="C95" s="1414" t="s">
        <v>33</v>
      </c>
      <c r="D95" s="1428"/>
      <c r="E95" s="1415"/>
      <c r="F95" s="1414" t="s">
        <v>67</v>
      </c>
      <c r="G95" s="1415"/>
      <c r="H95" s="1414" t="s">
        <v>68</v>
      </c>
      <c r="I95" s="1415"/>
      <c r="J95" s="1414" t="s">
        <v>69</v>
      </c>
      <c r="K95" s="1415"/>
      <c r="L95" s="1414" t="s">
        <v>70</v>
      </c>
      <c r="M95" s="1415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CG95" s="582"/>
      <c r="CH95" s="582"/>
      <c r="CI95" s="582"/>
      <c r="CJ95" s="582"/>
      <c r="CK95" s="582"/>
      <c r="CL95" s="582"/>
      <c r="CM95" s="582"/>
      <c r="CN95" s="582"/>
    </row>
    <row r="96" spans="1:92" x14ac:dyDescent="0.2">
      <c r="A96" s="1411"/>
      <c r="B96" s="1413"/>
      <c r="C96" s="1054" t="s">
        <v>149</v>
      </c>
      <c r="D96" s="1054" t="s">
        <v>30</v>
      </c>
      <c r="E96" s="1054" t="s">
        <v>48</v>
      </c>
      <c r="F96" s="1054" t="s">
        <v>30</v>
      </c>
      <c r="G96" s="1054" t="s">
        <v>48</v>
      </c>
      <c r="H96" s="1054" t="s">
        <v>30</v>
      </c>
      <c r="I96" s="1054" t="s">
        <v>48</v>
      </c>
      <c r="J96" s="1054" t="s">
        <v>30</v>
      </c>
      <c r="K96" s="1054" t="s">
        <v>48</v>
      </c>
      <c r="L96" s="1054" t="s">
        <v>30</v>
      </c>
      <c r="M96" s="1054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CG96" s="582"/>
      <c r="CH96" s="582"/>
      <c r="CI96" s="582"/>
      <c r="CJ96" s="582"/>
      <c r="CK96" s="582"/>
      <c r="CL96" s="582"/>
      <c r="CM96" s="582"/>
      <c r="CN96" s="582"/>
    </row>
    <row r="97" spans="1:92" x14ac:dyDescent="0.2">
      <c r="A97" s="1499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CG97" s="582"/>
      <c r="CH97" s="582"/>
      <c r="CI97" s="582"/>
      <c r="CJ97" s="582"/>
      <c r="CK97" s="582"/>
      <c r="CL97" s="582"/>
      <c r="CM97" s="582"/>
      <c r="CN97" s="582"/>
    </row>
    <row r="98" spans="1:92" x14ac:dyDescent="0.2">
      <c r="A98" s="1500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CG98" s="582"/>
      <c r="CH98" s="582"/>
      <c r="CI98" s="582"/>
      <c r="CJ98" s="582"/>
      <c r="CK98" s="582"/>
      <c r="CL98" s="582"/>
      <c r="CM98" s="582"/>
      <c r="CN98" s="582"/>
    </row>
    <row r="99" spans="1:92" x14ac:dyDescent="0.2">
      <c r="A99" s="1501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CG99" s="582"/>
      <c r="CH99" s="582"/>
      <c r="CI99" s="582"/>
      <c r="CJ99" s="582"/>
      <c r="CK99" s="582"/>
      <c r="CL99" s="582"/>
      <c r="CM99" s="582"/>
      <c r="CN99" s="582"/>
    </row>
    <row r="100" spans="1:92" x14ac:dyDescent="0.2">
      <c r="A100" s="1590" t="s">
        <v>91</v>
      </c>
      <c r="B100" s="1590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CG100" s="582"/>
      <c r="CH100" s="582"/>
      <c r="CI100" s="582"/>
      <c r="CJ100" s="582"/>
      <c r="CK100" s="582"/>
      <c r="CL100" s="582"/>
      <c r="CM100" s="582"/>
      <c r="CN100" s="582"/>
    </row>
    <row r="101" spans="1:92" x14ac:dyDescent="0.2">
      <c r="A101" s="1502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CG101" s="582"/>
      <c r="CH101" s="582"/>
      <c r="CI101" s="582"/>
      <c r="CJ101" s="582"/>
      <c r="CK101" s="582"/>
      <c r="CL101" s="582"/>
      <c r="CM101" s="582"/>
      <c r="CN101" s="582"/>
    </row>
    <row r="102" spans="1:92" x14ac:dyDescent="0.2">
      <c r="A102" s="1503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CG102" s="582"/>
      <c r="CH102" s="582"/>
      <c r="CI102" s="582"/>
      <c r="CJ102" s="582"/>
      <c r="CK102" s="582"/>
      <c r="CL102" s="582"/>
      <c r="CM102" s="582"/>
      <c r="CN102" s="582"/>
    </row>
    <row r="103" spans="1:92" x14ac:dyDescent="0.2">
      <c r="A103" s="1503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CG103" s="582"/>
      <c r="CH103" s="582"/>
      <c r="CI103" s="582"/>
      <c r="CJ103" s="582"/>
      <c r="CK103" s="582"/>
      <c r="CL103" s="582"/>
      <c r="CM103" s="582"/>
      <c r="CN103" s="582"/>
    </row>
    <row r="104" spans="1:92" x14ac:dyDescent="0.2">
      <c r="A104" s="1504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CG104" s="582"/>
      <c r="CH104" s="582"/>
      <c r="CI104" s="582"/>
      <c r="CJ104" s="582"/>
      <c r="CK104" s="582"/>
      <c r="CL104" s="582"/>
      <c r="CM104" s="582"/>
      <c r="CN104" s="582"/>
    </row>
    <row r="105" spans="1:92" x14ac:dyDescent="0.2">
      <c r="A105" s="1590" t="s">
        <v>91</v>
      </c>
      <c r="B105" s="1590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CG105" s="582"/>
      <c r="CH105" s="582"/>
      <c r="CI105" s="582"/>
      <c r="CJ105" s="582"/>
      <c r="CK105" s="582"/>
      <c r="CL105" s="582"/>
      <c r="CM105" s="582"/>
      <c r="CN105" s="582"/>
    </row>
    <row r="106" spans="1:92" x14ac:dyDescent="0.2">
      <c r="A106" s="1505" t="s">
        <v>96</v>
      </c>
      <c r="B106" s="1505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CG106" s="582"/>
      <c r="CH106" s="582"/>
      <c r="CI106" s="582"/>
      <c r="CJ106" s="582"/>
      <c r="CK106" s="582"/>
      <c r="CL106" s="582"/>
      <c r="CM106" s="582"/>
      <c r="CN106" s="582"/>
    </row>
    <row r="107" spans="1:92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CG107" s="582"/>
      <c r="CH107" s="582"/>
      <c r="CI107" s="582"/>
      <c r="CJ107" s="582"/>
      <c r="CK107" s="582"/>
      <c r="CL107" s="582"/>
      <c r="CM107" s="582"/>
      <c r="CN107" s="582"/>
    </row>
    <row r="108" spans="1:92" ht="14.25" customHeight="1" x14ac:dyDescent="0.2">
      <c r="A108" s="1408" t="s">
        <v>3</v>
      </c>
      <c r="B108" s="1410"/>
      <c r="C108" s="1414" t="s">
        <v>33</v>
      </c>
      <c r="D108" s="1428"/>
      <c r="E108" s="1415"/>
      <c r="F108" s="1414" t="s">
        <v>67</v>
      </c>
      <c r="G108" s="1415"/>
      <c r="H108" s="1414" t="s">
        <v>68</v>
      </c>
      <c r="I108" s="1415"/>
      <c r="J108" s="1414" t="s">
        <v>69</v>
      </c>
      <c r="K108" s="1415"/>
      <c r="L108" s="1414" t="s">
        <v>70</v>
      </c>
      <c r="M108" s="1428"/>
      <c r="N108" s="1506" t="s">
        <v>230</v>
      </c>
      <c r="O108" s="1428"/>
      <c r="P108" s="1415"/>
      <c r="Q108" s="1496"/>
      <c r="R108" s="1497"/>
      <c r="S108" s="1498"/>
      <c r="T108" s="1498"/>
      <c r="U108" s="1498"/>
      <c r="V108" s="1498"/>
      <c r="W108" s="1498"/>
      <c r="X108" s="1498"/>
      <c r="Y108" s="1498"/>
      <c r="Z108" s="1498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CG108" s="582"/>
      <c r="CH108" s="582"/>
      <c r="CI108" s="582"/>
      <c r="CJ108" s="582"/>
      <c r="CK108" s="582"/>
      <c r="CL108" s="582"/>
      <c r="CM108" s="582"/>
      <c r="CN108" s="582"/>
    </row>
    <row r="109" spans="1:92" ht="21" x14ac:dyDescent="0.2">
      <c r="A109" s="1411"/>
      <c r="B109" s="1413"/>
      <c r="C109" s="1054" t="s">
        <v>149</v>
      </c>
      <c r="D109" s="1054" t="s">
        <v>30</v>
      </c>
      <c r="E109" s="1054" t="s">
        <v>48</v>
      </c>
      <c r="F109" s="1054" t="s">
        <v>30</v>
      </c>
      <c r="G109" s="1054" t="s">
        <v>48</v>
      </c>
      <c r="H109" s="1054" t="s">
        <v>30</v>
      </c>
      <c r="I109" s="1054" t="s">
        <v>48</v>
      </c>
      <c r="J109" s="1054" t="s">
        <v>30</v>
      </c>
      <c r="K109" s="1054" t="s">
        <v>48</v>
      </c>
      <c r="L109" s="1054" t="s">
        <v>30</v>
      </c>
      <c r="M109" s="1047" t="s">
        <v>48</v>
      </c>
      <c r="N109" s="761" t="s">
        <v>231</v>
      </c>
      <c r="O109" s="1045" t="s">
        <v>232</v>
      </c>
      <c r="P109" s="1055" t="s">
        <v>233</v>
      </c>
      <c r="Q109" s="762"/>
      <c r="R109" s="1056"/>
      <c r="S109" s="1056"/>
      <c r="T109" s="1056"/>
      <c r="U109" s="1056"/>
      <c r="V109" s="1056"/>
      <c r="W109" s="1056"/>
      <c r="X109" s="1056"/>
      <c r="Y109" s="1056"/>
      <c r="Z109" s="1056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CG109" s="582"/>
      <c r="CH109" s="582"/>
      <c r="CI109" s="582"/>
      <c r="CJ109" s="582"/>
      <c r="CK109" s="582"/>
      <c r="CL109" s="582"/>
      <c r="CM109" s="582"/>
      <c r="CN109" s="582"/>
    </row>
    <row r="110" spans="1:92" x14ac:dyDescent="0.2">
      <c r="A110" s="1499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CG110" s="582"/>
      <c r="CH110" s="582"/>
      <c r="CI110" s="582"/>
      <c r="CJ110" s="582"/>
      <c r="CK110" s="582"/>
      <c r="CL110" s="582"/>
      <c r="CM110" s="582"/>
      <c r="CN110" s="582"/>
    </row>
    <row r="111" spans="1:92" x14ac:dyDescent="0.2">
      <c r="A111" s="1500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CG111" s="582"/>
      <c r="CH111" s="582"/>
      <c r="CI111" s="582"/>
      <c r="CJ111" s="582"/>
      <c r="CK111" s="582"/>
      <c r="CL111" s="582"/>
      <c r="CM111" s="582"/>
      <c r="CN111" s="582"/>
    </row>
    <row r="112" spans="1:92" x14ac:dyDescent="0.2">
      <c r="A112" s="1501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CG112" s="582"/>
      <c r="CH112" s="582"/>
      <c r="CI112" s="582"/>
      <c r="CJ112" s="582"/>
      <c r="CK112" s="582"/>
      <c r="CL112" s="582"/>
      <c r="CM112" s="582"/>
      <c r="CN112" s="582"/>
    </row>
    <row r="113" spans="1:5464" x14ac:dyDescent="0.2">
      <c r="A113" s="1590" t="s">
        <v>91</v>
      </c>
      <c r="B113" s="1590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CG113" s="582">
        <v>0</v>
      </c>
      <c r="CH113" s="582"/>
      <c r="CI113" s="582"/>
      <c r="CJ113" s="582"/>
      <c r="CK113" s="582"/>
      <c r="CL113" s="582"/>
      <c r="CM113" s="582"/>
      <c r="CN113" s="582"/>
    </row>
    <row r="114" spans="1:5464" x14ac:dyDescent="0.2">
      <c r="A114" s="1502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CG114" s="582"/>
      <c r="CH114" s="582"/>
      <c r="CI114" s="582"/>
      <c r="CJ114" s="582"/>
      <c r="CK114" s="582"/>
      <c r="CL114" s="582"/>
      <c r="CM114" s="582"/>
      <c r="CN114" s="582"/>
    </row>
    <row r="115" spans="1:5464" x14ac:dyDescent="0.2">
      <c r="A115" s="1503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CG115" s="582"/>
      <c r="CH115" s="582"/>
      <c r="CI115" s="582"/>
      <c r="CJ115" s="582"/>
      <c r="CK115" s="582"/>
      <c r="CL115" s="582"/>
      <c r="CM115" s="582"/>
      <c r="CN115" s="582"/>
    </row>
    <row r="116" spans="1:5464" x14ac:dyDescent="0.2">
      <c r="A116" s="1503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CG116" s="582"/>
      <c r="CH116" s="582"/>
      <c r="CI116" s="582"/>
      <c r="CJ116" s="582"/>
      <c r="CK116" s="582"/>
      <c r="CL116" s="582"/>
      <c r="CM116" s="582"/>
      <c r="CN116" s="582"/>
    </row>
    <row r="117" spans="1:5464" x14ac:dyDescent="0.2">
      <c r="A117" s="1504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CG117" s="582"/>
      <c r="CH117" s="582"/>
      <c r="CI117" s="582"/>
      <c r="CJ117" s="582"/>
      <c r="CK117" s="582"/>
      <c r="CL117" s="582"/>
      <c r="CM117" s="582"/>
      <c r="CN117" s="582"/>
    </row>
    <row r="118" spans="1:5464" x14ac:dyDescent="0.2">
      <c r="A118" s="1590" t="s">
        <v>91</v>
      </c>
      <c r="B118" s="1590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CG118" s="582">
        <v>0</v>
      </c>
      <c r="CH118" s="582"/>
      <c r="CI118" s="582"/>
      <c r="CJ118" s="582"/>
      <c r="CK118" s="582"/>
      <c r="CL118" s="582"/>
      <c r="CM118" s="582"/>
      <c r="CN118" s="582"/>
    </row>
    <row r="119" spans="1:5464" x14ac:dyDescent="0.2">
      <c r="A119" s="1505" t="s">
        <v>96</v>
      </c>
      <c r="B119" s="1505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CG119" s="582"/>
      <c r="CH119" s="582"/>
      <c r="CI119" s="582"/>
      <c r="CJ119" s="582"/>
      <c r="CK119" s="582"/>
      <c r="CL119" s="582"/>
      <c r="CM119" s="582"/>
      <c r="CN119" s="582"/>
    </row>
    <row r="120" spans="1:5464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CG120" s="582"/>
      <c r="CH120" s="582"/>
      <c r="CI120" s="582"/>
      <c r="CJ120" s="582"/>
      <c r="CK120" s="582"/>
      <c r="CL120" s="582"/>
      <c r="CM120" s="582"/>
      <c r="CN120" s="582"/>
    </row>
    <row r="121" spans="1:5464" ht="14.25" customHeight="1" x14ac:dyDescent="0.2">
      <c r="A121" s="1408" t="s">
        <v>3</v>
      </c>
      <c r="B121" s="1410"/>
      <c r="C121" s="1428" t="s">
        <v>33</v>
      </c>
      <c r="D121" s="1428"/>
      <c r="E121" s="1415"/>
      <c r="F121" s="1414" t="s">
        <v>66</v>
      </c>
      <c r="G121" s="1415"/>
      <c r="H121" s="1414" t="s">
        <v>67</v>
      </c>
      <c r="I121" s="1415"/>
      <c r="J121" s="1414" t="s">
        <v>68</v>
      </c>
      <c r="K121" s="1415"/>
      <c r="L121" s="1414" t="s">
        <v>69</v>
      </c>
      <c r="M121" s="1415"/>
      <c r="N121" s="1414" t="s">
        <v>70</v>
      </c>
      <c r="O121" s="1415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CG121" s="582"/>
      <c r="CH121" s="582"/>
      <c r="CI121" s="582"/>
      <c r="CJ121" s="582"/>
      <c r="CK121" s="582"/>
      <c r="CL121" s="582"/>
      <c r="CM121" s="582"/>
      <c r="CN121" s="582"/>
    </row>
    <row r="122" spans="1:5464" ht="19.5" customHeight="1" x14ac:dyDescent="0.2">
      <c r="A122" s="1411"/>
      <c r="B122" s="1413"/>
      <c r="C122" s="1054" t="s">
        <v>149</v>
      </c>
      <c r="D122" s="1054" t="s">
        <v>30</v>
      </c>
      <c r="E122" s="1048" t="s">
        <v>48</v>
      </c>
      <c r="F122" s="584" t="s">
        <v>30</v>
      </c>
      <c r="G122" s="1048" t="s">
        <v>48</v>
      </c>
      <c r="H122" s="584" t="s">
        <v>30</v>
      </c>
      <c r="I122" s="1048" t="s">
        <v>48</v>
      </c>
      <c r="J122" s="584" t="s">
        <v>30</v>
      </c>
      <c r="K122" s="1048" t="s">
        <v>48</v>
      </c>
      <c r="L122" s="584" t="s">
        <v>30</v>
      </c>
      <c r="M122" s="1048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CG122" s="582"/>
      <c r="CH122" s="582"/>
      <c r="CI122" s="582"/>
      <c r="CJ122" s="582"/>
      <c r="CK122" s="582"/>
      <c r="CL122" s="582"/>
      <c r="CM122" s="582"/>
      <c r="CN122" s="582"/>
    </row>
    <row r="123" spans="1:5464" x14ac:dyDescent="0.2">
      <c r="A123" s="1514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CG123" s="582"/>
      <c r="CH123" s="582"/>
      <c r="CI123" s="582"/>
      <c r="CJ123" s="582"/>
      <c r="CK123" s="582"/>
      <c r="CL123" s="582"/>
      <c r="CM123" s="582"/>
      <c r="CN123" s="582"/>
    </row>
    <row r="124" spans="1:5464" x14ac:dyDescent="0.2">
      <c r="A124" s="1515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CG124" s="582"/>
      <c r="CH124" s="582"/>
      <c r="CI124" s="582"/>
      <c r="CJ124" s="582"/>
      <c r="CK124" s="582"/>
      <c r="CL124" s="582"/>
      <c r="CM124" s="582"/>
      <c r="CN124" s="582"/>
    </row>
    <row r="125" spans="1:5464" x14ac:dyDescent="0.2">
      <c r="A125" s="1515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CG125" s="582"/>
      <c r="CH125" s="582"/>
      <c r="CI125" s="582"/>
      <c r="CJ125" s="582"/>
      <c r="CK125" s="582"/>
      <c r="CL125" s="582"/>
      <c r="CM125" s="582"/>
      <c r="CN125" s="582"/>
    </row>
    <row r="126" spans="1:5464" s="823" customFormat="1" ht="15" thickBot="1" x14ac:dyDescent="0.25">
      <c r="A126" s="1516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517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x14ac:dyDescent="0.2">
      <c r="A128" s="1515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CG128" s="582"/>
      <c r="CH128" s="582"/>
      <c r="CI128" s="582"/>
      <c r="CJ128" s="582"/>
      <c r="CK128" s="582"/>
      <c r="CL128" s="582"/>
      <c r="CM128" s="582"/>
      <c r="CN128" s="582"/>
    </row>
    <row r="129" spans="1:92" x14ac:dyDescent="0.2">
      <c r="A129" s="1515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CG129" s="582"/>
      <c r="CH129" s="582"/>
      <c r="CI129" s="582"/>
      <c r="CJ129" s="582"/>
      <c r="CK129" s="582"/>
      <c r="CL129" s="582"/>
      <c r="CM129" s="582"/>
      <c r="CN129" s="582"/>
    </row>
    <row r="130" spans="1:92" x14ac:dyDescent="0.2">
      <c r="A130" s="1518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CG130" s="582"/>
      <c r="CH130" s="582"/>
      <c r="CI130" s="582"/>
      <c r="CJ130" s="582"/>
      <c r="CK130" s="582"/>
      <c r="CL130" s="582"/>
      <c r="CM130" s="582"/>
      <c r="CN130" s="582"/>
    </row>
    <row r="131" spans="1:92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CG131" s="582"/>
      <c r="CH131" s="582"/>
      <c r="CI131" s="582"/>
      <c r="CJ131" s="582"/>
      <c r="CK131" s="582"/>
      <c r="CL131" s="582"/>
      <c r="CM131" s="582"/>
      <c r="CN131" s="582"/>
    </row>
    <row r="132" spans="1:92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CG132" s="582"/>
      <c r="CH132" s="582"/>
      <c r="CI132" s="582"/>
      <c r="CJ132" s="582"/>
      <c r="CK132" s="582"/>
      <c r="CL132" s="582"/>
      <c r="CM132" s="582"/>
      <c r="CN132" s="582"/>
    </row>
    <row r="133" spans="1:92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CG133" s="582"/>
      <c r="CH133" s="582"/>
      <c r="CI133" s="582"/>
      <c r="CJ133" s="582"/>
      <c r="CK133" s="582"/>
      <c r="CL133" s="582"/>
      <c r="CM133" s="582"/>
      <c r="CN133" s="582"/>
    </row>
    <row r="134" spans="1:92" ht="14.25" customHeight="1" x14ac:dyDescent="0.2">
      <c r="A134" s="1421" t="s">
        <v>98</v>
      </c>
      <c r="B134" s="1421"/>
      <c r="C134" s="1421"/>
      <c r="D134" s="1421" t="s">
        <v>33</v>
      </c>
      <c r="E134" s="1421"/>
      <c r="F134" s="1421"/>
      <c r="G134" s="1421" t="s">
        <v>99</v>
      </c>
      <c r="H134" s="1421"/>
      <c r="I134" s="1421" t="s">
        <v>100</v>
      </c>
      <c r="J134" s="1421"/>
      <c r="K134" s="1421" t="s">
        <v>101</v>
      </c>
      <c r="L134" s="1421"/>
      <c r="M134" s="1421" t="s">
        <v>57</v>
      </c>
      <c r="N134" s="1421"/>
      <c r="O134" s="1422" t="s">
        <v>8</v>
      </c>
      <c r="P134" s="1424"/>
      <c r="Q134" s="1475" t="s">
        <v>59</v>
      </c>
      <c r="R134" s="1475"/>
      <c r="S134" s="1475" t="s">
        <v>60</v>
      </c>
      <c r="T134" s="1475"/>
      <c r="U134" s="1475" t="s">
        <v>61</v>
      </c>
      <c r="V134" s="1475"/>
      <c r="W134" s="1475" t="s">
        <v>62</v>
      </c>
      <c r="X134" s="1475"/>
      <c r="Y134" s="1475" t="s">
        <v>63</v>
      </c>
      <c r="Z134" s="1475"/>
      <c r="AA134" s="1475" t="s">
        <v>64</v>
      </c>
      <c r="AB134" s="1475"/>
      <c r="AC134" s="1475" t="s">
        <v>65</v>
      </c>
      <c r="AD134" s="1475"/>
      <c r="AE134" s="1475" t="s">
        <v>66</v>
      </c>
      <c r="AF134" s="1475"/>
      <c r="AG134" s="1475" t="s">
        <v>67</v>
      </c>
      <c r="AH134" s="1475"/>
      <c r="AI134" s="1475" t="s">
        <v>68</v>
      </c>
      <c r="AJ134" s="1475"/>
      <c r="AK134" s="1475" t="s">
        <v>69</v>
      </c>
      <c r="AL134" s="1475"/>
      <c r="AM134" s="1475" t="s">
        <v>70</v>
      </c>
      <c r="AN134" s="1414"/>
      <c r="AO134" s="1481" t="s">
        <v>249</v>
      </c>
      <c r="AP134" s="1462" t="s">
        <v>250</v>
      </c>
      <c r="AQ134" s="1483" t="s">
        <v>251</v>
      </c>
      <c r="AR134" s="1484"/>
      <c r="AS134" s="598"/>
      <c r="AT134" s="598"/>
      <c r="CG134" s="582"/>
      <c r="CH134" s="582"/>
      <c r="CI134" s="582"/>
      <c r="CJ134" s="582"/>
      <c r="CK134" s="582"/>
      <c r="CL134" s="582"/>
      <c r="CM134" s="582"/>
      <c r="CN134" s="582"/>
    </row>
    <row r="135" spans="1:92" ht="21" customHeight="1" x14ac:dyDescent="0.2">
      <c r="A135" s="1421"/>
      <c r="B135" s="1421"/>
      <c r="C135" s="1421"/>
      <c r="D135" s="1034" t="s">
        <v>149</v>
      </c>
      <c r="E135" s="1034" t="s">
        <v>30</v>
      </c>
      <c r="F135" s="1034" t="s">
        <v>48</v>
      </c>
      <c r="G135" s="1034" t="s">
        <v>30</v>
      </c>
      <c r="H135" s="1034" t="s">
        <v>48</v>
      </c>
      <c r="I135" s="1034" t="s">
        <v>30</v>
      </c>
      <c r="J135" s="1034" t="s">
        <v>48</v>
      </c>
      <c r="K135" s="1034" t="s">
        <v>30</v>
      </c>
      <c r="L135" s="1034" t="s">
        <v>48</v>
      </c>
      <c r="M135" s="1034" t="s">
        <v>30</v>
      </c>
      <c r="N135" s="1034" t="s">
        <v>48</v>
      </c>
      <c r="O135" s="1034" t="s">
        <v>30</v>
      </c>
      <c r="P135" s="1034" t="s">
        <v>48</v>
      </c>
      <c r="Q135" s="1034" t="s">
        <v>30</v>
      </c>
      <c r="R135" s="1034" t="s">
        <v>48</v>
      </c>
      <c r="S135" s="1034" t="s">
        <v>30</v>
      </c>
      <c r="T135" s="1034" t="s">
        <v>48</v>
      </c>
      <c r="U135" s="1034" t="s">
        <v>30</v>
      </c>
      <c r="V135" s="1034" t="s">
        <v>48</v>
      </c>
      <c r="W135" s="1034" t="s">
        <v>30</v>
      </c>
      <c r="X135" s="1034" t="s">
        <v>48</v>
      </c>
      <c r="Y135" s="1034" t="s">
        <v>30</v>
      </c>
      <c r="Z135" s="1034" t="s">
        <v>48</v>
      </c>
      <c r="AA135" s="1034" t="s">
        <v>30</v>
      </c>
      <c r="AB135" s="1034" t="s">
        <v>48</v>
      </c>
      <c r="AC135" s="1034" t="s">
        <v>30</v>
      </c>
      <c r="AD135" s="1034" t="s">
        <v>48</v>
      </c>
      <c r="AE135" s="1034" t="s">
        <v>30</v>
      </c>
      <c r="AF135" s="1034" t="s">
        <v>48</v>
      </c>
      <c r="AG135" s="1034" t="s">
        <v>30</v>
      </c>
      <c r="AH135" s="1034" t="s">
        <v>48</v>
      </c>
      <c r="AI135" s="1034" t="s">
        <v>30</v>
      </c>
      <c r="AJ135" s="1034" t="s">
        <v>48</v>
      </c>
      <c r="AK135" s="1034" t="s">
        <v>30</v>
      </c>
      <c r="AL135" s="1034" t="s">
        <v>48</v>
      </c>
      <c r="AM135" s="1034" t="s">
        <v>30</v>
      </c>
      <c r="AN135" s="1037" t="s">
        <v>48</v>
      </c>
      <c r="AO135" s="1482"/>
      <c r="AP135" s="1463"/>
      <c r="AQ135" s="850" t="s">
        <v>30</v>
      </c>
      <c r="AR135" s="850" t="s">
        <v>48</v>
      </c>
      <c r="AS135" s="598"/>
      <c r="AT135" s="598"/>
      <c r="CG135" s="582"/>
      <c r="CH135" s="582"/>
      <c r="CI135" s="582"/>
      <c r="CJ135" s="582"/>
      <c r="CK135" s="582"/>
      <c r="CL135" s="582"/>
      <c r="CM135" s="582"/>
      <c r="CN135" s="582"/>
    </row>
    <row r="136" spans="1:92" x14ac:dyDescent="0.2">
      <c r="A136" s="851" t="s">
        <v>102</v>
      </c>
      <c r="B136" s="852"/>
      <c r="C136" s="1049"/>
      <c r="D136" s="854">
        <f>SUM(E136+F136)</f>
        <v>32</v>
      </c>
      <c r="E136" s="854">
        <f>SUM(G136+I136+K136+M136+O136+Q136+S136+U136+W136+Y136+AA136+AC136+AE136+AG136+AI136+AK136+AM136)</f>
        <v>14</v>
      </c>
      <c r="F136" s="854">
        <f>SUM(H136+J136+L136+N136+P136+R136+T136+V136+X136+Z136+AB136+AD136+AF136+AH136+AJ136+AL136+AN136)</f>
        <v>18</v>
      </c>
      <c r="G136" s="689"/>
      <c r="H136" s="689"/>
      <c r="I136" s="689">
        <v>3</v>
      </c>
      <c r="J136" s="689">
        <v>2</v>
      </c>
      <c r="K136" s="689">
        <v>3</v>
      </c>
      <c r="L136" s="689">
        <v>4</v>
      </c>
      <c r="M136" s="689">
        <v>2</v>
      </c>
      <c r="N136" s="689"/>
      <c r="O136" s="689"/>
      <c r="P136" s="689"/>
      <c r="Q136" s="689">
        <v>3</v>
      </c>
      <c r="R136" s="689">
        <v>2</v>
      </c>
      <c r="S136" s="689"/>
      <c r="T136" s="689">
        <v>5</v>
      </c>
      <c r="U136" s="689">
        <v>1</v>
      </c>
      <c r="V136" s="689">
        <v>2</v>
      </c>
      <c r="W136" s="689"/>
      <c r="X136" s="689">
        <v>2</v>
      </c>
      <c r="Y136" s="689"/>
      <c r="Z136" s="689">
        <v>1</v>
      </c>
      <c r="AA136" s="689"/>
      <c r="AB136" s="689"/>
      <c r="AC136" s="689"/>
      <c r="AD136" s="689"/>
      <c r="AE136" s="689">
        <v>2</v>
      </c>
      <c r="AF136" s="689"/>
      <c r="AG136" s="689"/>
      <c r="AH136" s="689"/>
      <c r="AI136" s="689"/>
      <c r="AJ136" s="689"/>
      <c r="AK136" s="689"/>
      <c r="AL136" s="689"/>
      <c r="AM136" s="689"/>
      <c r="AN136" s="688"/>
      <c r="AO136" s="855"/>
      <c r="AP136" s="689"/>
      <c r="AQ136" s="689"/>
      <c r="AR136" s="689"/>
      <c r="AS136" s="744" t="s">
        <v>194</v>
      </c>
      <c r="AT136" s="598"/>
      <c r="AU136" s="598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</row>
    <row r="137" spans="1:92" x14ac:dyDescent="0.2">
      <c r="A137" s="1485" t="s">
        <v>103</v>
      </c>
      <c r="B137" s="1486"/>
      <c r="C137" s="1487"/>
      <c r="D137" s="1488"/>
      <c r="E137" s="1489"/>
      <c r="F137" s="1489"/>
      <c r="G137" s="1489"/>
      <c r="H137" s="1489"/>
      <c r="I137" s="1489"/>
      <c r="J137" s="1489"/>
      <c r="K137" s="1489"/>
      <c r="L137" s="1489"/>
      <c r="M137" s="1489"/>
      <c r="N137" s="1489"/>
      <c r="O137" s="1489"/>
      <c r="P137" s="1489"/>
      <c r="Q137" s="1489"/>
      <c r="R137" s="1489"/>
      <c r="S137" s="1489"/>
      <c r="T137" s="1489"/>
      <c r="U137" s="1489"/>
      <c r="V137" s="1489"/>
      <c r="W137" s="1489"/>
      <c r="X137" s="1489"/>
      <c r="Y137" s="1489"/>
      <c r="Z137" s="1489"/>
      <c r="AA137" s="1489"/>
      <c r="AB137" s="1489"/>
      <c r="AC137" s="1489"/>
      <c r="AD137" s="1489"/>
      <c r="AE137" s="1489"/>
      <c r="AF137" s="1489"/>
      <c r="AG137" s="1489"/>
      <c r="AH137" s="1489"/>
      <c r="AI137" s="1489"/>
      <c r="AJ137" s="1489"/>
      <c r="AK137" s="1489"/>
      <c r="AL137" s="1489"/>
      <c r="AM137" s="1489"/>
      <c r="AN137" s="1489"/>
      <c r="AO137" s="1489"/>
      <c r="AP137" s="1489"/>
      <c r="AQ137" s="1489"/>
      <c r="AR137" s="1490"/>
      <c r="AS137" s="744"/>
      <c r="AT137" s="598"/>
      <c r="AU137" s="598"/>
      <c r="CG137" s="582"/>
      <c r="CH137" s="582"/>
      <c r="CI137" s="582"/>
      <c r="CJ137" s="582"/>
      <c r="CK137" s="582"/>
      <c r="CL137" s="582"/>
      <c r="CM137" s="582"/>
      <c r="CN137" s="582"/>
    </row>
    <row r="138" spans="1:92" x14ac:dyDescent="0.2">
      <c r="A138" s="1454" t="s">
        <v>181</v>
      </c>
      <c r="B138" s="1519" t="s">
        <v>104</v>
      </c>
      <c r="C138" s="1461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</row>
    <row r="139" spans="1:92" x14ac:dyDescent="0.2">
      <c r="A139" s="1445"/>
      <c r="B139" s="1520" t="s">
        <v>252</v>
      </c>
      <c r="C139" s="1521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</row>
    <row r="140" spans="1:92" x14ac:dyDescent="0.2">
      <c r="A140" s="1450" t="s">
        <v>105</v>
      </c>
      <c r="B140" s="1450"/>
      <c r="C140" s="1451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</row>
    <row r="141" spans="1:92" x14ac:dyDescent="0.2">
      <c r="A141" s="1470" t="s">
        <v>182</v>
      </c>
      <c r="B141" s="1471"/>
      <c r="C141" s="1472"/>
      <c r="D141" s="633">
        <f t="shared" si="21"/>
        <v>32</v>
      </c>
      <c r="E141" s="633">
        <f t="shared" si="22"/>
        <v>14</v>
      </c>
      <c r="F141" s="633">
        <f t="shared" si="22"/>
        <v>18</v>
      </c>
      <c r="G141" s="613"/>
      <c r="H141" s="613"/>
      <c r="I141" s="613">
        <v>3</v>
      </c>
      <c r="J141" s="613">
        <v>2</v>
      </c>
      <c r="K141" s="613">
        <v>3</v>
      </c>
      <c r="L141" s="613">
        <v>4</v>
      </c>
      <c r="M141" s="613">
        <v>2</v>
      </c>
      <c r="N141" s="613"/>
      <c r="O141" s="613"/>
      <c r="P141" s="613"/>
      <c r="Q141" s="613">
        <v>3</v>
      </c>
      <c r="R141" s="613">
        <v>2</v>
      </c>
      <c r="S141" s="613"/>
      <c r="T141" s="613">
        <v>5</v>
      </c>
      <c r="U141" s="613">
        <v>1</v>
      </c>
      <c r="V141" s="613">
        <v>2</v>
      </c>
      <c r="W141" s="613"/>
      <c r="X141" s="613">
        <v>2</v>
      </c>
      <c r="Y141" s="613"/>
      <c r="Z141" s="613">
        <v>1</v>
      </c>
      <c r="AA141" s="613"/>
      <c r="AB141" s="613"/>
      <c r="AC141" s="613"/>
      <c r="AD141" s="613"/>
      <c r="AE141" s="613">
        <v>2</v>
      </c>
      <c r="AF141" s="613"/>
      <c r="AG141" s="613"/>
      <c r="AH141" s="613"/>
      <c r="AI141" s="613"/>
      <c r="AJ141" s="613"/>
      <c r="AK141" s="613"/>
      <c r="AL141" s="613"/>
      <c r="AM141" s="613"/>
      <c r="AN141" s="861"/>
      <c r="AO141" s="855"/>
      <c r="AP141" s="613"/>
      <c r="AQ141" s="743"/>
      <c r="AR141" s="613"/>
      <c r="AS141" s="744" t="s">
        <v>194</v>
      </c>
      <c r="AT141" s="598"/>
      <c r="AU141" s="598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</row>
    <row r="142" spans="1:92" ht="14.25" customHeight="1" x14ac:dyDescent="0.2">
      <c r="A142" s="1491" t="s">
        <v>106</v>
      </c>
      <c r="B142" s="1522" t="s">
        <v>107</v>
      </c>
      <c r="C142" s="1523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</row>
    <row r="143" spans="1:92" x14ac:dyDescent="0.2">
      <c r="A143" s="1492"/>
      <c r="B143" s="1524" t="s">
        <v>108</v>
      </c>
      <c r="C143" s="1449"/>
      <c r="D143" s="864">
        <f t="shared" si="21"/>
        <v>0</v>
      </c>
      <c r="E143" s="864">
        <f t="shared" si="22"/>
        <v>0</v>
      </c>
      <c r="F143" s="864">
        <f t="shared" si="22"/>
        <v>0</v>
      </c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</row>
    <row r="144" spans="1:92" x14ac:dyDescent="0.2">
      <c r="A144" s="1492"/>
      <c r="B144" s="1524" t="s">
        <v>109</v>
      </c>
      <c r="C144" s="1449"/>
      <c r="D144" s="864">
        <f t="shared" si="21"/>
        <v>0</v>
      </c>
      <c r="E144" s="860">
        <f t="shared" si="22"/>
        <v>0</v>
      </c>
      <c r="F144" s="864">
        <f t="shared" si="22"/>
        <v>0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/>
      <c r="W144" s="617"/>
      <c r="X144" s="617"/>
      <c r="Y144" s="617"/>
      <c r="Z144" s="617"/>
      <c r="AA144" s="617"/>
      <c r="AB144" s="617"/>
      <c r="AC144" s="617"/>
      <c r="AD144" s="617"/>
      <c r="AE144" s="617"/>
      <c r="AF144" s="617"/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</row>
    <row r="145" spans="1:92" ht="15" customHeight="1" x14ac:dyDescent="0.2">
      <c r="A145" s="1492"/>
      <c r="B145" s="1525" t="s">
        <v>110</v>
      </c>
      <c r="C145" s="1444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</row>
    <row r="146" spans="1:92" x14ac:dyDescent="0.2">
      <c r="A146" s="1492"/>
      <c r="B146" s="1524" t="s">
        <v>111</v>
      </c>
      <c r="C146" s="1449"/>
      <c r="D146" s="864">
        <f t="shared" ref="D146:D166" si="23">SUM(E146+F146)</f>
        <v>0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0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/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/>
      <c r="AR146" s="617"/>
      <c r="AS146" s="744" t="s">
        <v>194</v>
      </c>
      <c r="AT146" s="598"/>
      <c r="AU146" s="598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</row>
    <row r="147" spans="1:92" x14ac:dyDescent="0.2">
      <c r="A147" s="1492"/>
      <c r="B147" s="1526" t="s">
        <v>112</v>
      </c>
      <c r="C147" s="1527"/>
      <c r="D147" s="864">
        <f t="shared" si="23"/>
        <v>1</v>
      </c>
      <c r="E147" s="864">
        <f t="shared" si="24"/>
        <v>1</v>
      </c>
      <c r="F147" s="864">
        <f t="shared" si="24"/>
        <v>0</v>
      </c>
      <c r="G147" s="617"/>
      <c r="H147" s="617"/>
      <c r="I147" s="617"/>
      <c r="J147" s="617"/>
      <c r="K147" s="617"/>
      <c r="L147" s="617"/>
      <c r="M147" s="617"/>
      <c r="N147" s="617"/>
      <c r="O147" s="617"/>
      <c r="P147" s="617"/>
      <c r="Q147" s="617">
        <v>1</v>
      </c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/>
      <c r="AC147" s="617"/>
      <c r="AD147" s="617"/>
      <c r="AE147" s="617"/>
      <c r="AF147" s="617"/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/>
      <c r="AR147" s="689"/>
      <c r="AS147" s="744" t="s">
        <v>194</v>
      </c>
      <c r="AT147" s="598"/>
      <c r="AU147" s="598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</row>
    <row r="148" spans="1:92" x14ac:dyDescent="0.2">
      <c r="A148" s="1492"/>
      <c r="B148" s="1528" t="s">
        <v>113</v>
      </c>
      <c r="C148" s="1529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</row>
    <row r="149" spans="1:92" x14ac:dyDescent="0.2">
      <c r="A149" s="1493"/>
      <c r="B149" s="1494" t="s">
        <v>114</v>
      </c>
      <c r="C149" s="1495"/>
      <c r="D149" s="860">
        <f t="shared" si="23"/>
        <v>1</v>
      </c>
      <c r="E149" s="860">
        <f t="shared" si="24"/>
        <v>0</v>
      </c>
      <c r="F149" s="860">
        <f t="shared" si="24"/>
        <v>1</v>
      </c>
      <c r="G149" s="654"/>
      <c r="H149" s="654"/>
      <c r="I149" s="654"/>
      <c r="J149" s="654"/>
      <c r="K149" s="654"/>
      <c r="L149" s="654"/>
      <c r="M149" s="654"/>
      <c r="N149" s="654"/>
      <c r="O149" s="654"/>
      <c r="P149" s="654"/>
      <c r="Q149" s="654"/>
      <c r="R149" s="654">
        <v>1</v>
      </c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/>
      <c r="AR149" s="618"/>
      <c r="AS149" s="744" t="s">
        <v>194</v>
      </c>
      <c r="AT149" s="598"/>
      <c r="AU149" s="598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</row>
    <row r="150" spans="1:92" ht="17.25" customHeight="1" x14ac:dyDescent="0.2">
      <c r="A150" s="1491" t="s">
        <v>115</v>
      </c>
      <c r="B150" s="1530" t="s">
        <v>116</v>
      </c>
      <c r="C150" s="1455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</row>
    <row r="151" spans="1:92" ht="24" customHeight="1" x14ac:dyDescent="0.2">
      <c r="A151" s="1492"/>
      <c r="B151" s="1524" t="s">
        <v>117</v>
      </c>
      <c r="C151" s="1449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</row>
    <row r="152" spans="1:92" ht="15" customHeight="1" x14ac:dyDescent="0.2">
      <c r="A152" s="1493"/>
      <c r="B152" s="1520" t="s">
        <v>118</v>
      </c>
      <c r="C152" s="1521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</row>
    <row r="153" spans="1:92" x14ac:dyDescent="0.2">
      <c r="A153" s="1491" t="s">
        <v>119</v>
      </c>
      <c r="B153" s="1519" t="s">
        <v>120</v>
      </c>
      <c r="C153" s="1461"/>
      <c r="D153" s="856">
        <f t="shared" si="23"/>
        <v>4</v>
      </c>
      <c r="E153" s="856">
        <f t="shared" ref="E153:F156" si="25">SUM(G153+I153+K153+M153+O153)</f>
        <v>2</v>
      </c>
      <c r="F153" s="856">
        <f t="shared" si="25"/>
        <v>2</v>
      </c>
      <c r="G153" s="640"/>
      <c r="H153" s="640"/>
      <c r="I153" s="640">
        <v>1</v>
      </c>
      <c r="J153" s="640">
        <v>1</v>
      </c>
      <c r="K153" s="640">
        <v>1</v>
      </c>
      <c r="L153" s="640">
        <v>1</v>
      </c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/>
      <c r="AR153" s="867"/>
      <c r="AS153" s="744" t="s">
        <v>194</v>
      </c>
      <c r="AT153" s="598"/>
      <c r="AU153" s="598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</row>
    <row r="154" spans="1:92" ht="17.25" customHeight="1" x14ac:dyDescent="0.2">
      <c r="A154" s="1492"/>
      <c r="B154" s="1524" t="s">
        <v>121</v>
      </c>
      <c r="C154" s="1449"/>
      <c r="D154" s="864">
        <f t="shared" si="23"/>
        <v>0</v>
      </c>
      <c r="E154" s="864">
        <f t="shared" si="25"/>
        <v>0</v>
      </c>
      <c r="F154" s="864">
        <f t="shared" si="25"/>
        <v>0</v>
      </c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</row>
    <row r="155" spans="1:92" ht="19.5" customHeight="1" x14ac:dyDescent="0.2">
      <c r="A155" s="1492"/>
      <c r="B155" s="1524" t="s">
        <v>122</v>
      </c>
      <c r="C155" s="1449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</row>
    <row r="156" spans="1:92" ht="32.25" customHeight="1" x14ac:dyDescent="0.2">
      <c r="A156" s="1493"/>
      <c r="B156" s="1591" t="s">
        <v>123</v>
      </c>
      <c r="C156" s="1451"/>
      <c r="D156" s="860">
        <f t="shared" si="23"/>
        <v>7</v>
      </c>
      <c r="E156" s="860">
        <f t="shared" si="25"/>
        <v>3</v>
      </c>
      <c r="F156" s="860">
        <f t="shared" si="25"/>
        <v>4</v>
      </c>
      <c r="G156" s="654"/>
      <c r="H156" s="654"/>
      <c r="I156" s="654">
        <v>2</v>
      </c>
      <c r="J156" s="654">
        <v>1</v>
      </c>
      <c r="K156" s="654">
        <v>1</v>
      </c>
      <c r="L156" s="654">
        <v>3</v>
      </c>
      <c r="M156" s="654"/>
      <c r="N156" s="654"/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/>
      <c r="AR156" s="618"/>
      <c r="AS156" s="744" t="s">
        <v>194</v>
      </c>
      <c r="AT156" s="598"/>
      <c r="AU156" s="598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</row>
    <row r="157" spans="1:92" x14ac:dyDescent="0.2">
      <c r="A157" s="1452" t="s">
        <v>124</v>
      </c>
      <c r="B157" s="1452"/>
      <c r="C157" s="1453"/>
      <c r="D157" s="877">
        <f t="shared" si="23"/>
        <v>8</v>
      </c>
      <c r="E157" s="877">
        <f t="shared" ref="E157:F166" si="26">SUM(G157+I157+K157+M157+O157+Q157+S157+U157+W157+Y157+AA157+AC157+AE157+AG157+AI157+AK157+AM157)</f>
        <v>4</v>
      </c>
      <c r="F157" s="877">
        <f t="shared" si="26"/>
        <v>4</v>
      </c>
      <c r="G157" s="867"/>
      <c r="H157" s="867"/>
      <c r="I157" s="867"/>
      <c r="J157" s="867"/>
      <c r="K157" s="867"/>
      <c r="L157" s="867"/>
      <c r="M157" s="867">
        <v>1</v>
      </c>
      <c r="N157" s="867"/>
      <c r="O157" s="867"/>
      <c r="P157" s="867"/>
      <c r="Q157" s="867">
        <v>2</v>
      </c>
      <c r="R157" s="867"/>
      <c r="S157" s="867"/>
      <c r="T157" s="867">
        <v>3</v>
      </c>
      <c r="U157" s="867"/>
      <c r="V157" s="867"/>
      <c r="W157" s="867"/>
      <c r="X157" s="867">
        <v>1</v>
      </c>
      <c r="Y157" s="867"/>
      <c r="Z157" s="867"/>
      <c r="AA157" s="867"/>
      <c r="AB157" s="867"/>
      <c r="AC157" s="867"/>
      <c r="AD157" s="867"/>
      <c r="AE157" s="867">
        <v>1</v>
      </c>
      <c r="AF157" s="867"/>
      <c r="AG157" s="867"/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/>
      <c r="AR157" s="640"/>
      <c r="AS157" s="744" t="s">
        <v>194</v>
      </c>
      <c r="AT157" s="598"/>
      <c r="AU157" s="598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</row>
    <row r="158" spans="1:92" ht="15" customHeight="1" x14ac:dyDescent="0.2">
      <c r="A158" s="1491" t="s">
        <v>253</v>
      </c>
      <c r="B158" s="1530" t="s">
        <v>254</v>
      </c>
      <c r="C158" s="1455"/>
      <c r="D158" s="856">
        <f t="shared" si="23"/>
        <v>0</v>
      </c>
      <c r="E158" s="856">
        <f t="shared" si="26"/>
        <v>0</v>
      </c>
      <c r="F158" s="856">
        <f t="shared" si="26"/>
        <v>0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81"/>
      <c r="AO158" s="880"/>
      <c r="AP158" s="870"/>
      <c r="AQ158" s="640"/>
      <c r="AR158" s="867"/>
      <c r="AS158" s="744" t="s">
        <v>194</v>
      </c>
      <c r="AT158" s="598"/>
      <c r="AU158" s="598"/>
      <c r="CG158" s="582"/>
      <c r="CH158" s="582"/>
      <c r="CI158" s="582">
        <v>0</v>
      </c>
      <c r="CJ158" s="582"/>
      <c r="CK158" s="582"/>
      <c r="CL158" s="582"/>
      <c r="CM158" s="582"/>
      <c r="CN158" s="582"/>
    </row>
    <row r="159" spans="1:92" ht="15" customHeight="1" x14ac:dyDescent="0.2">
      <c r="A159" s="1492"/>
      <c r="B159" s="1525" t="s">
        <v>255</v>
      </c>
      <c r="C159" s="1444"/>
      <c r="D159" s="864">
        <f t="shared" si="23"/>
        <v>0</v>
      </c>
      <c r="E159" s="864">
        <f t="shared" si="26"/>
        <v>0</v>
      </c>
      <c r="F159" s="864">
        <f t="shared" si="26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CG159" s="582"/>
      <c r="CH159" s="582"/>
      <c r="CI159" s="582">
        <v>0</v>
      </c>
      <c r="CJ159" s="582"/>
      <c r="CK159" s="582"/>
      <c r="CL159" s="582"/>
      <c r="CM159" s="582"/>
      <c r="CN159" s="582"/>
    </row>
    <row r="160" spans="1:92" ht="15" customHeight="1" x14ac:dyDescent="0.2">
      <c r="A160" s="1493"/>
      <c r="B160" s="1596" t="s">
        <v>256</v>
      </c>
      <c r="C160" s="1447"/>
      <c r="D160" s="868">
        <f t="shared" si="23"/>
        <v>0</v>
      </c>
      <c r="E160" s="868">
        <f t="shared" si="26"/>
        <v>0</v>
      </c>
      <c r="F160" s="868">
        <f t="shared" si="26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CG160" s="582"/>
      <c r="CH160" s="582"/>
      <c r="CI160" s="582">
        <v>0</v>
      </c>
      <c r="CJ160" s="582"/>
      <c r="CK160" s="582"/>
      <c r="CL160" s="582"/>
      <c r="CM160" s="582"/>
      <c r="CN160" s="582"/>
    </row>
    <row r="161" spans="1:92" x14ac:dyDescent="0.2">
      <c r="A161" s="1508" t="s">
        <v>125</v>
      </c>
      <c r="B161" s="1509"/>
      <c r="C161" s="1510"/>
      <c r="D161" s="863">
        <f t="shared" si="23"/>
        <v>1</v>
      </c>
      <c r="E161" s="863">
        <f t="shared" si="26"/>
        <v>0</v>
      </c>
      <c r="F161" s="863">
        <f t="shared" si="26"/>
        <v>1</v>
      </c>
      <c r="G161" s="616"/>
      <c r="H161" s="616"/>
      <c r="I161" s="616"/>
      <c r="J161" s="616"/>
      <c r="K161" s="616"/>
      <c r="L161" s="616"/>
      <c r="M161" s="616"/>
      <c r="N161" s="616"/>
      <c r="O161" s="616"/>
      <c r="P161" s="616"/>
      <c r="Q161" s="616"/>
      <c r="R161" s="616"/>
      <c r="S161" s="616"/>
      <c r="T161" s="616">
        <v>1</v>
      </c>
      <c r="U161" s="616"/>
      <c r="V161" s="616"/>
      <c r="W161" s="616"/>
      <c r="X161" s="616"/>
      <c r="Y161" s="616"/>
      <c r="Z161" s="616"/>
      <c r="AA161" s="616"/>
      <c r="AB161" s="616"/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/>
      <c r="AR161" s="616"/>
      <c r="AS161" s="744" t="s">
        <v>194</v>
      </c>
      <c r="AT161" s="598"/>
      <c r="AU161" s="598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</row>
    <row r="162" spans="1:92" x14ac:dyDescent="0.2">
      <c r="A162" s="1511" t="s">
        <v>126</v>
      </c>
      <c r="B162" s="1512"/>
      <c r="C162" s="1513"/>
      <c r="D162" s="864">
        <f t="shared" si="23"/>
        <v>1</v>
      </c>
      <c r="E162" s="864">
        <f t="shared" si="26"/>
        <v>1</v>
      </c>
      <c r="F162" s="864">
        <f t="shared" si="26"/>
        <v>0</v>
      </c>
      <c r="G162" s="617"/>
      <c r="H162" s="617"/>
      <c r="I162" s="617"/>
      <c r="J162" s="617"/>
      <c r="K162" s="617">
        <v>1</v>
      </c>
      <c r="L162" s="617"/>
      <c r="M162" s="617"/>
      <c r="N162" s="617"/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</row>
    <row r="163" spans="1:92" x14ac:dyDescent="0.2">
      <c r="A163" s="1511" t="s">
        <v>127</v>
      </c>
      <c r="B163" s="1512"/>
      <c r="C163" s="1513"/>
      <c r="D163" s="864">
        <f t="shared" si="23"/>
        <v>3</v>
      </c>
      <c r="E163" s="864">
        <f t="shared" si="26"/>
        <v>1</v>
      </c>
      <c r="F163" s="864">
        <f t="shared" si="26"/>
        <v>2</v>
      </c>
      <c r="G163" s="617"/>
      <c r="H163" s="617"/>
      <c r="I163" s="617"/>
      <c r="J163" s="617"/>
      <c r="K163" s="617"/>
      <c r="L163" s="617"/>
      <c r="M163" s="617">
        <v>1</v>
      </c>
      <c r="N163" s="617"/>
      <c r="O163" s="617"/>
      <c r="P163" s="617"/>
      <c r="Q163" s="617"/>
      <c r="R163" s="617">
        <v>1</v>
      </c>
      <c r="S163" s="617"/>
      <c r="T163" s="617"/>
      <c r="U163" s="617"/>
      <c r="V163" s="617">
        <v>1</v>
      </c>
      <c r="W163" s="617"/>
      <c r="X163" s="617"/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/>
      <c r="AR163" s="654"/>
      <c r="AS163" s="744" t="s">
        <v>194</v>
      </c>
      <c r="AT163" s="598"/>
      <c r="AU163" s="598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</row>
    <row r="164" spans="1:92" x14ac:dyDescent="0.2">
      <c r="A164" s="1511" t="s">
        <v>128</v>
      </c>
      <c r="B164" s="1512"/>
      <c r="C164" s="1513"/>
      <c r="D164" s="864">
        <f t="shared" si="23"/>
        <v>4</v>
      </c>
      <c r="E164" s="864">
        <f t="shared" si="26"/>
        <v>1</v>
      </c>
      <c r="F164" s="864">
        <f t="shared" si="26"/>
        <v>3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/>
      <c r="Q164" s="617"/>
      <c r="R164" s="617"/>
      <c r="S164" s="617"/>
      <c r="T164" s="617">
        <v>1</v>
      </c>
      <c r="U164" s="617">
        <v>1</v>
      </c>
      <c r="V164" s="617">
        <v>1</v>
      </c>
      <c r="W164" s="617"/>
      <c r="X164" s="617"/>
      <c r="Y164" s="617"/>
      <c r="Z164" s="617">
        <v>1</v>
      </c>
      <c r="AA164" s="617"/>
      <c r="AB164" s="617"/>
      <c r="AC164" s="617"/>
      <c r="AD164" s="617"/>
      <c r="AE164" s="617"/>
      <c r="AF164" s="617"/>
      <c r="AG164" s="617"/>
      <c r="AH164" s="617"/>
      <c r="AI164" s="617"/>
      <c r="AJ164" s="617"/>
      <c r="AK164" s="617"/>
      <c r="AL164" s="617"/>
      <c r="AM164" s="617"/>
      <c r="AN164" s="684"/>
      <c r="AO164" s="770"/>
      <c r="AP164" s="617"/>
      <c r="AQ164" s="617"/>
      <c r="AR164" s="654"/>
      <c r="AS164" s="744" t="s">
        <v>194</v>
      </c>
      <c r="AT164" s="598"/>
      <c r="AU164" s="598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</row>
    <row r="165" spans="1:92" x14ac:dyDescent="0.2">
      <c r="A165" s="1592" t="s">
        <v>129</v>
      </c>
      <c r="B165" s="1593"/>
      <c r="C165" s="1594"/>
      <c r="D165" s="860">
        <f t="shared" si="23"/>
        <v>1</v>
      </c>
      <c r="E165" s="860">
        <f t="shared" si="26"/>
        <v>0</v>
      </c>
      <c r="F165" s="860">
        <f t="shared" si="26"/>
        <v>1</v>
      </c>
      <c r="G165" s="654"/>
      <c r="H165" s="654"/>
      <c r="I165" s="654"/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>
        <v>1</v>
      </c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/>
      <c r="AR165" s="654"/>
      <c r="AS165" s="744" t="s">
        <v>194</v>
      </c>
      <c r="AT165" s="598"/>
      <c r="AU165" s="598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</row>
    <row r="166" spans="1:92" x14ac:dyDescent="0.2">
      <c r="A166" s="1445" t="s">
        <v>183</v>
      </c>
      <c r="B166" s="1446"/>
      <c r="C166" s="1447"/>
      <c r="D166" s="881">
        <f t="shared" si="23"/>
        <v>1</v>
      </c>
      <c r="E166" s="881">
        <f t="shared" si="26"/>
        <v>1</v>
      </c>
      <c r="F166" s="881">
        <f t="shared" si="26"/>
        <v>0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8"/>
      <c r="AC166" s="618"/>
      <c r="AD166" s="618"/>
      <c r="AE166" s="618">
        <v>1</v>
      </c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CG166" s="582"/>
      <c r="CH166" s="582"/>
      <c r="CI166" s="582">
        <v>0</v>
      </c>
      <c r="CJ166" s="582"/>
      <c r="CK166" s="582"/>
      <c r="CL166" s="582"/>
      <c r="CM166" s="582"/>
      <c r="CN166" s="582"/>
    </row>
    <row r="167" spans="1:92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CG167" s="582"/>
      <c r="CH167" s="582"/>
      <c r="CI167" s="582"/>
      <c r="CJ167" s="582"/>
      <c r="CK167" s="582"/>
      <c r="CL167" s="582"/>
      <c r="CM167" s="582"/>
      <c r="CN167" s="582"/>
    </row>
    <row r="168" spans="1:92" ht="14.25" customHeight="1" x14ac:dyDescent="0.2">
      <c r="A168" s="1597" t="s">
        <v>131</v>
      </c>
      <c r="B168" s="1597"/>
      <c r="C168" s="1597"/>
      <c r="D168" s="1421" t="s">
        <v>33</v>
      </c>
      <c r="E168" s="1421"/>
      <c r="F168" s="1421"/>
      <c r="G168" s="1421" t="s">
        <v>99</v>
      </c>
      <c r="H168" s="1421"/>
      <c r="I168" s="1421" t="s">
        <v>100</v>
      </c>
      <c r="J168" s="1421"/>
      <c r="K168" s="1421" t="s">
        <v>101</v>
      </c>
      <c r="L168" s="1421"/>
      <c r="M168" s="1421" t="s">
        <v>57</v>
      </c>
      <c r="N168" s="1421"/>
      <c r="O168" s="1422" t="s">
        <v>8</v>
      </c>
      <c r="P168" s="1424"/>
      <c r="Q168" s="1475" t="s">
        <v>59</v>
      </c>
      <c r="R168" s="1475"/>
      <c r="S168" s="1475" t="s">
        <v>60</v>
      </c>
      <c r="T168" s="1475"/>
      <c r="U168" s="1475" t="s">
        <v>61</v>
      </c>
      <c r="V168" s="1475"/>
      <c r="W168" s="1475" t="s">
        <v>62</v>
      </c>
      <c r="X168" s="1475"/>
      <c r="Y168" s="1475" t="s">
        <v>63</v>
      </c>
      <c r="Z168" s="1475"/>
      <c r="AA168" s="1475" t="s">
        <v>64</v>
      </c>
      <c r="AB168" s="1475"/>
      <c r="AC168" s="1475" t="s">
        <v>65</v>
      </c>
      <c r="AD168" s="1475"/>
      <c r="AE168" s="1475" t="s">
        <v>66</v>
      </c>
      <c r="AF168" s="1475"/>
      <c r="AG168" s="1475" t="s">
        <v>67</v>
      </c>
      <c r="AH168" s="1475"/>
      <c r="AI168" s="1475" t="s">
        <v>68</v>
      </c>
      <c r="AJ168" s="1475"/>
      <c r="AK168" s="1475" t="s">
        <v>69</v>
      </c>
      <c r="AL168" s="1475"/>
      <c r="AM168" s="1475" t="s">
        <v>70</v>
      </c>
      <c r="AN168" s="1414"/>
      <c r="AO168" s="1476" t="s">
        <v>77</v>
      </c>
      <c r="AP168" s="1477"/>
      <c r="AQ168" s="1478"/>
      <c r="AR168" s="1479" t="s">
        <v>249</v>
      </c>
      <c r="AS168" s="1462" t="s">
        <v>257</v>
      </c>
      <c r="AT168" s="1464" t="s">
        <v>251</v>
      </c>
      <c r="AU168" s="1464"/>
      <c r="AV168" s="884"/>
      <c r="CG168" s="582"/>
      <c r="CH168" s="582"/>
      <c r="CI168" s="582"/>
      <c r="CJ168" s="582"/>
      <c r="CK168" s="582"/>
      <c r="CL168" s="582"/>
      <c r="CM168" s="582"/>
      <c r="CN168" s="582"/>
    </row>
    <row r="169" spans="1:92" ht="20.25" customHeight="1" x14ac:dyDescent="0.2">
      <c r="A169" s="1598"/>
      <c r="B169" s="1598"/>
      <c r="C169" s="1598"/>
      <c r="D169" s="1054" t="s">
        <v>149</v>
      </c>
      <c r="E169" s="1034" t="s">
        <v>30</v>
      </c>
      <c r="F169" s="1034" t="s">
        <v>48</v>
      </c>
      <c r="G169" s="1034" t="s">
        <v>30</v>
      </c>
      <c r="H169" s="1034" t="s">
        <v>48</v>
      </c>
      <c r="I169" s="1034" t="s">
        <v>30</v>
      </c>
      <c r="J169" s="1034" t="s">
        <v>48</v>
      </c>
      <c r="K169" s="1034" t="s">
        <v>30</v>
      </c>
      <c r="L169" s="1034" t="s">
        <v>48</v>
      </c>
      <c r="M169" s="1034" t="s">
        <v>30</v>
      </c>
      <c r="N169" s="1034" t="s">
        <v>48</v>
      </c>
      <c r="O169" s="1034" t="s">
        <v>30</v>
      </c>
      <c r="P169" s="1034" t="s">
        <v>48</v>
      </c>
      <c r="Q169" s="1034" t="s">
        <v>30</v>
      </c>
      <c r="R169" s="1034" t="s">
        <v>48</v>
      </c>
      <c r="S169" s="1034" t="s">
        <v>30</v>
      </c>
      <c r="T169" s="1034" t="s">
        <v>48</v>
      </c>
      <c r="U169" s="1034" t="s">
        <v>30</v>
      </c>
      <c r="V169" s="1034" t="s">
        <v>48</v>
      </c>
      <c r="W169" s="1034" t="s">
        <v>30</v>
      </c>
      <c r="X169" s="1034" t="s">
        <v>48</v>
      </c>
      <c r="Y169" s="1034" t="s">
        <v>30</v>
      </c>
      <c r="Z169" s="1034" t="s">
        <v>48</v>
      </c>
      <c r="AA169" s="1034" t="s">
        <v>30</v>
      </c>
      <c r="AB169" s="1034" t="s">
        <v>48</v>
      </c>
      <c r="AC169" s="1034" t="s">
        <v>30</v>
      </c>
      <c r="AD169" s="1034" t="s">
        <v>48</v>
      </c>
      <c r="AE169" s="1034" t="s">
        <v>30</v>
      </c>
      <c r="AF169" s="1034" t="s">
        <v>48</v>
      </c>
      <c r="AG169" s="1034" t="s">
        <v>30</v>
      </c>
      <c r="AH169" s="1034" t="s">
        <v>48</v>
      </c>
      <c r="AI169" s="1034" t="s">
        <v>30</v>
      </c>
      <c r="AJ169" s="1034" t="s">
        <v>48</v>
      </c>
      <c r="AK169" s="1034" t="s">
        <v>30</v>
      </c>
      <c r="AL169" s="1034" t="s">
        <v>48</v>
      </c>
      <c r="AM169" s="1034" t="s">
        <v>30</v>
      </c>
      <c r="AN169" s="1037" t="s">
        <v>48</v>
      </c>
      <c r="AO169" s="885" t="s">
        <v>231</v>
      </c>
      <c r="AP169" s="886" t="s">
        <v>233</v>
      </c>
      <c r="AQ169" s="887" t="s">
        <v>232</v>
      </c>
      <c r="AR169" s="1480"/>
      <c r="AS169" s="1463"/>
      <c r="AT169" s="850" t="s">
        <v>30</v>
      </c>
      <c r="AU169" s="850" t="s">
        <v>48</v>
      </c>
      <c r="AV169" s="569"/>
      <c r="CG169" s="582"/>
      <c r="CH169" s="582"/>
      <c r="CI169" s="582"/>
      <c r="CJ169" s="582"/>
      <c r="CK169" s="582"/>
      <c r="CL169" s="582"/>
      <c r="CM169" s="582"/>
      <c r="CN169" s="582"/>
    </row>
    <row r="170" spans="1:92" x14ac:dyDescent="0.2">
      <c r="A170" s="1465" t="s">
        <v>132</v>
      </c>
      <c r="B170" s="1465"/>
      <c r="C170" s="1465"/>
      <c r="D170" s="854">
        <f>SUM(E170+F170)</f>
        <v>5</v>
      </c>
      <c r="E170" s="854">
        <f>SUM(G170+I170+K170+M170+O170+Q170+S170+U170+W170+Y170+AA170+AC170+AE170+AG170+AI170+AK170+AM170)</f>
        <v>2</v>
      </c>
      <c r="F170" s="854">
        <f>SUM(H170+J170+L170+N170+P170+R170+T170+V170+X170+Z170+AB170+AD170+AF170+AH170+AJ170+AL170+AN170)</f>
        <v>3</v>
      </c>
      <c r="G170" s="613">
        <v>1</v>
      </c>
      <c r="H170" s="613"/>
      <c r="I170" s="613">
        <v>1</v>
      </c>
      <c r="J170" s="613">
        <v>1</v>
      </c>
      <c r="K170" s="613"/>
      <c r="L170" s="613"/>
      <c r="M170" s="613"/>
      <c r="N170" s="613"/>
      <c r="O170" s="613"/>
      <c r="P170" s="613"/>
      <c r="Q170" s="613"/>
      <c r="R170" s="613"/>
      <c r="S170" s="613"/>
      <c r="T170" s="613"/>
      <c r="U170" s="613"/>
      <c r="V170" s="613"/>
      <c r="W170" s="613"/>
      <c r="X170" s="613"/>
      <c r="Y170" s="613"/>
      <c r="Z170" s="613">
        <v>1</v>
      </c>
      <c r="AA170" s="613"/>
      <c r="AB170" s="613"/>
      <c r="AC170" s="613"/>
      <c r="AD170" s="613">
        <v>1</v>
      </c>
      <c r="AE170" s="613"/>
      <c r="AF170" s="613"/>
      <c r="AG170" s="613"/>
      <c r="AH170" s="613"/>
      <c r="AI170" s="613"/>
      <c r="AJ170" s="613"/>
      <c r="AK170" s="613"/>
      <c r="AL170" s="613"/>
      <c r="AM170" s="613"/>
      <c r="AN170" s="861"/>
      <c r="AO170" s="859"/>
      <c r="AP170" s="743"/>
      <c r="AQ170" s="888"/>
      <c r="AR170" s="704"/>
      <c r="AS170" s="613"/>
      <c r="AT170" s="613"/>
      <c r="AU170" s="613"/>
      <c r="AV170" s="744" t="s">
        <v>194</v>
      </c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</row>
    <row r="171" spans="1:92" x14ac:dyDescent="0.2">
      <c r="A171" s="1466" t="s">
        <v>103</v>
      </c>
      <c r="B171" s="1467"/>
      <c r="C171" s="1467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CG171" s="582"/>
      <c r="CH171" s="582"/>
      <c r="CI171" s="582"/>
      <c r="CJ171" s="582"/>
      <c r="CK171" s="582"/>
      <c r="CL171" s="582"/>
      <c r="CM171" s="582"/>
      <c r="CN171" s="582"/>
    </row>
    <row r="172" spans="1:92" x14ac:dyDescent="0.2">
      <c r="A172" s="1468" t="s">
        <v>184</v>
      </c>
      <c r="B172" s="1460" t="s">
        <v>258</v>
      </c>
      <c r="C172" s="1461"/>
      <c r="D172" s="856">
        <f t="shared" ref="D172:D178" si="27">SUM(E172+F172)</f>
        <v>0</v>
      </c>
      <c r="E172" s="856">
        <f t="shared" ref="E172:F178" si="28">SUM(G172+I172+K172+M172+O172+Q172+S172+U172+W172+Y172+AA172+AC172+AE172+AG172+AI172+AK172+AM172)</f>
        <v>0</v>
      </c>
      <c r="F172" s="856">
        <f t="shared" si="28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</row>
    <row r="173" spans="1:92" x14ac:dyDescent="0.2">
      <c r="A173" s="1469"/>
      <c r="B173" s="1595" t="s">
        <v>252</v>
      </c>
      <c r="C173" s="1521"/>
      <c r="D173" s="868">
        <f t="shared" si="27"/>
        <v>0</v>
      </c>
      <c r="E173" s="868">
        <f t="shared" si="28"/>
        <v>0</v>
      </c>
      <c r="F173" s="868">
        <f t="shared" si="28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</row>
    <row r="174" spans="1:92" x14ac:dyDescent="0.2">
      <c r="A174" s="1450" t="s">
        <v>105</v>
      </c>
      <c r="B174" s="1450"/>
      <c r="C174" s="1451"/>
      <c r="D174" s="860">
        <f t="shared" si="27"/>
        <v>0</v>
      </c>
      <c r="E174" s="860">
        <f t="shared" si="28"/>
        <v>0</v>
      </c>
      <c r="F174" s="860">
        <f t="shared" si="28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</row>
    <row r="175" spans="1:92" x14ac:dyDescent="0.2">
      <c r="A175" s="1470" t="s">
        <v>182</v>
      </c>
      <c r="B175" s="1471"/>
      <c r="C175" s="1472"/>
      <c r="D175" s="633">
        <f t="shared" si="27"/>
        <v>5</v>
      </c>
      <c r="E175" s="633">
        <f t="shared" si="28"/>
        <v>2</v>
      </c>
      <c r="F175" s="633">
        <f t="shared" si="28"/>
        <v>3</v>
      </c>
      <c r="G175" s="613">
        <v>1</v>
      </c>
      <c r="H175" s="613"/>
      <c r="I175" s="613">
        <v>1</v>
      </c>
      <c r="J175" s="613">
        <v>1</v>
      </c>
      <c r="K175" s="613"/>
      <c r="L175" s="613"/>
      <c r="M175" s="613"/>
      <c r="N175" s="613"/>
      <c r="O175" s="613"/>
      <c r="P175" s="613"/>
      <c r="Q175" s="613"/>
      <c r="R175" s="613"/>
      <c r="S175" s="613"/>
      <c r="T175" s="613"/>
      <c r="U175" s="613"/>
      <c r="V175" s="613"/>
      <c r="W175" s="613"/>
      <c r="X175" s="613"/>
      <c r="Y175" s="613"/>
      <c r="Z175" s="613">
        <v>1</v>
      </c>
      <c r="AA175" s="613"/>
      <c r="AB175" s="613"/>
      <c r="AC175" s="613"/>
      <c r="AD175" s="613">
        <v>1</v>
      </c>
      <c r="AE175" s="613"/>
      <c r="AF175" s="613"/>
      <c r="AG175" s="613"/>
      <c r="AH175" s="613"/>
      <c r="AI175" s="613"/>
      <c r="AJ175" s="613"/>
      <c r="AK175" s="613"/>
      <c r="AL175" s="613"/>
      <c r="AM175" s="613"/>
      <c r="AN175" s="861"/>
      <c r="AO175" s="855"/>
      <c r="AP175" s="613"/>
      <c r="AQ175" s="896"/>
      <c r="AR175" s="704"/>
      <c r="AS175" s="613"/>
      <c r="AT175" s="613"/>
      <c r="AU175" s="613"/>
      <c r="AV175" s="744" t="s">
        <v>194</v>
      </c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</row>
    <row r="176" spans="1:92" ht="14.25" customHeight="1" x14ac:dyDescent="0.2">
      <c r="A176" s="1425" t="s">
        <v>106</v>
      </c>
      <c r="B176" s="1569" t="s">
        <v>107</v>
      </c>
      <c r="C176" s="1599"/>
      <c r="D176" s="863">
        <f t="shared" si="27"/>
        <v>0</v>
      </c>
      <c r="E176" s="863">
        <f t="shared" si="28"/>
        <v>0</v>
      </c>
      <c r="F176" s="863">
        <f t="shared" si="28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</row>
    <row r="177" spans="1:92" x14ac:dyDescent="0.2">
      <c r="A177" s="1426"/>
      <c r="B177" s="1568" t="s">
        <v>108</v>
      </c>
      <c r="C177" s="1600"/>
      <c r="D177" s="864">
        <f t="shared" si="27"/>
        <v>0</v>
      </c>
      <c r="E177" s="864">
        <f t="shared" si="28"/>
        <v>0</v>
      </c>
      <c r="F177" s="864">
        <f t="shared" si="28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</row>
    <row r="178" spans="1:92" x14ac:dyDescent="0.2">
      <c r="A178" s="1426"/>
      <c r="B178" s="1568" t="s">
        <v>109</v>
      </c>
      <c r="C178" s="1568"/>
      <c r="D178" s="864">
        <f t="shared" si="27"/>
        <v>0</v>
      </c>
      <c r="E178" s="864">
        <f t="shared" si="28"/>
        <v>0</v>
      </c>
      <c r="F178" s="864">
        <f t="shared" si="28"/>
        <v>0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/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/>
      <c r="AP178" s="616"/>
      <c r="AQ178" s="897"/>
      <c r="AR178" s="683"/>
      <c r="AS178" s="617"/>
      <c r="AT178" s="617"/>
      <c r="AU178" s="617"/>
      <c r="AV178" s="744" t="s">
        <v>194</v>
      </c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</row>
    <row r="179" spans="1:92" ht="15" customHeight="1" x14ac:dyDescent="0.2">
      <c r="A179" s="1426"/>
      <c r="B179" s="1525" t="s">
        <v>110</v>
      </c>
      <c r="C179" s="1444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</row>
    <row r="180" spans="1:92" x14ac:dyDescent="0.2">
      <c r="A180" s="1426"/>
      <c r="B180" s="1568" t="s">
        <v>111</v>
      </c>
      <c r="C180" s="1568"/>
      <c r="D180" s="864">
        <f t="shared" ref="D180:D200" si="29">SUM(E180+F180)</f>
        <v>1</v>
      </c>
      <c r="E180" s="864">
        <f t="shared" ref="E180:F186" si="30">SUM(G180+I180+K180+M180+O180+Q180+S180+U180+W180+Y180+AA180+AC180+AE180+AG180+AI180+AK180+AM180)</f>
        <v>0</v>
      </c>
      <c r="F180" s="864">
        <f t="shared" si="30"/>
        <v>1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>
        <v>1</v>
      </c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/>
      <c r="AU180" s="617"/>
      <c r="AV180" s="744" t="s">
        <v>194</v>
      </c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</row>
    <row r="181" spans="1:92" x14ac:dyDescent="0.2">
      <c r="A181" s="1426"/>
      <c r="B181" s="1473" t="s">
        <v>112</v>
      </c>
      <c r="C181" s="1473"/>
      <c r="D181" s="864">
        <f t="shared" si="29"/>
        <v>0</v>
      </c>
      <c r="E181" s="864">
        <f t="shared" si="30"/>
        <v>0</v>
      </c>
      <c r="F181" s="864">
        <f t="shared" si="30"/>
        <v>0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617"/>
      <c r="AC181" s="617"/>
      <c r="AD181" s="617"/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</row>
    <row r="182" spans="1:92" x14ac:dyDescent="0.2">
      <c r="A182" s="1426"/>
      <c r="B182" s="1473" t="s">
        <v>113</v>
      </c>
      <c r="C182" s="1473"/>
      <c r="D182" s="864">
        <f t="shared" si="29"/>
        <v>0</v>
      </c>
      <c r="E182" s="864">
        <f t="shared" si="30"/>
        <v>0</v>
      </c>
      <c r="F182" s="864">
        <f t="shared" si="30"/>
        <v>0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/>
      <c r="AU182" s="617"/>
      <c r="AV182" s="744" t="s">
        <v>194</v>
      </c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</row>
    <row r="183" spans="1:92" x14ac:dyDescent="0.2">
      <c r="A183" s="1427"/>
      <c r="B183" s="1474" t="s">
        <v>114</v>
      </c>
      <c r="C183" s="1474"/>
      <c r="D183" s="860">
        <f t="shared" si="29"/>
        <v>0</v>
      </c>
      <c r="E183" s="860">
        <f t="shared" si="30"/>
        <v>0</v>
      </c>
      <c r="F183" s="860">
        <f t="shared" si="30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</row>
    <row r="184" spans="1:92" ht="21" customHeight="1" x14ac:dyDescent="0.2">
      <c r="A184" s="1457" t="s">
        <v>115</v>
      </c>
      <c r="B184" s="1530" t="s">
        <v>116</v>
      </c>
      <c r="C184" s="1455"/>
      <c r="D184" s="856">
        <f t="shared" si="29"/>
        <v>0</v>
      </c>
      <c r="E184" s="856">
        <f t="shared" si="30"/>
        <v>0</v>
      </c>
      <c r="F184" s="856">
        <f t="shared" si="30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</row>
    <row r="185" spans="1:92" ht="23.25" customHeight="1" x14ac:dyDescent="0.2">
      <c r="A185" s="1458"/>
      <c r="B185" s="1524" t="s">
        <v>117</v>
      </c>
      <c r="C185" s="1449"/>
      <c r="D185" s="864">
        <f t="shared" si="29"/>
        <v>0</v>
      </c>
      <c r="E185" s="864">
        <f t="shared" si="30"/>
        <v>0</v>
      </c>
      <c r="F185" s="864">
        <f t="shared" si="30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</row>
    <row r="186" spans="1:92" ht="17.25" customHeight="1" x14ac:dyDescent="0.2">
      <c r="A186" s="1601"/>
      <c r="B186" s="1595" t="s">
        <v>118</v>
      </c>
      <c r="C186" s="1521"/>
      <c r="D186" s="868">
        <f t="shared" si="29"/>
        <v>0</v>
      </c>
      <c r="E186" s="868">
        <f t="shared" si="30"/>
        <v>0</v>
      </c>
      <c r="F186" s="868">
        <f t="shared" si="30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</row>
    <row r="187" spans="1:92" ht="15.75" customHeight="1" x14ac:dyDescent="0.2">
      <c r="A187" s="1457" t="s">
        <v>119</v>
      </c>
      <c r="B187" s="1460" t="s">
        <v>120</v>
      </c>
      <c r="C187" s="1461"/>
      <c r="D187" s="856">
        <f t="shared" si="29"/>
        <v>1</v>
      </c>
      <c r="E187" s="856">
        <f t="shared" ref="E187:F190" si="31">SUM(G187+I187+K187+M187+O187)</f>
        <v>0</v>
      </c>
      <c r="F187" s="856">
        <f t="shared" si="31"/>
        <v>1</v>
      </c>
      <c r="G187" s="640"/>
      <c r="H187" s="640"/>
      <c r="I187" s="640"/>
      <c r="J187" s="640">
        <v>1</v>
      </c>
      <c r="K187" s="640"/>
      <c r="L187" s="640"/>
      <c r="M187" s="640"/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/>
      <c r="AP187" s="616"/>
      <c r="AQ187" s="897"/>
      <c r="AR187" s="794"/>
      <c r="AS187" s="870"/>
      <c r="AT187" s="640"/>
      <c r="AU187" s="640"/>
      <c r="AV187" s="744" t="s">
        <v>194</v>
      </c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</row>
    <row r="188" spans="1:92" ht="20.25" customHeight="1" x14ac:dyDescent="0.2">
      <c r="A188" s="1458"/>
      <c r="B188" s="1441" t="s">
        <v>121</v>
      </c>
      <c r="C188" s="1449"/>
      <c r="D188" s="864">
        <f t="shared" si="29"/>
        <v>0</v>
      </c>
      <c r="E188" s="864">
        <f t="shared" si="31"/>
        <v>0</v>
      </c>
      <c r="F188" s="864">
        <f t="shared" si="31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</row>
    <row r="189" spans="1:92" ht="22.5" customHeight="1" x14ac:dyDescent="0.2">
      <c r="A189" s="1458"/>
      <c r="B189" s="1441" t="s">
        <v>122</v>
      </c>
      <c r="C189" s="1449"/>
      <c r="D189" s="864">
        <f t="shared" si="29"/>
        <v>0</v>
      </c>
      <c r="E189" s="864">
        <f t="shared" si="31"/>
        <v>0</v>
      </c>
      <c r="F189" s="864">
        <f t="shared" si="31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</row>
    <row r="190" spans="1:92" ht="32.25" customHeight="1" x14ac:dyDescent="0.2">
      <c r="A190" s="1459"/>
      <c r="B190" s="1450" t="s">
        <v>123</v>
      </c>
      <c r="C190" s="1451"/>
      <c r="D190" s="860">
        <f t="shared" si="29"/>
        <v>2</v>
      </c>
      <c r="E190" s="860">
        <f t="shared" si="31"/>
        <v>2</v>
      </c>
      <c r="F190" s="860">
        <f t="shared" si="31"/>
        <v>0</v>
      </c>
      <c r="G190" s="654">
        <v>1</v>
      </c>
      <c r="H190" s="654"/>
      <c r="I190" s="654">
        <v>1</v>
      </c>
      <c r="J190" s="654"/>
      <c r="K190" s="654"/>
      <c r="L190" s="654"/>
      <c r="M190" s="654"/>
      <c r="N190" s="654"/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/>
      <c r="AP190" s="618"/>
      <c r="AQ190" s="888"/>
      <c r="AR190" s="686"/>
      <c r="AS190" s="874"/>
      <c r="AT190" s="654"/>
      <c r="AU190" s="654"/>
      <c r="AV190" s="744" t="s">
        <v>194</v>
      </c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</row>
    <row r="191" spans="1:92" x14ac:dyDescent="0.2">
      <c r="A191" s="1452" t="s">
        <v>124</v>
      </c>
      <c r="B191" s="1452"/>
      <c r="C191" s="1453"/>
      <c r="D191" s="877">
        <f t="shared" si="29"/>
        <v>1</v>
      </c>
      <c r="E191" s="877">
        <f t="shared" ref="E191:F200" si="32">SUM(G191+I191+K191+M191+O191+Q191+S191+U191+W191+Y191+AA191+AC191+AE191+AG191+AI191+AK191+AM191)</f>
        <v>0</v>
      </c>
      <c r="F191" s="877">
        <f t="shared" si="32"/>
        <v>1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/>
      <c r="W191" s="867"/>
      <c r="X191" s="867"/>
      <c r="Y191" s="867"/>
      <c r="Z191" s="867">
        <v>1</v>
      </c>
      <c r="AA191" s="867"/>
      <c r="AB191" s="867"/>
      <c r="AC191" s="867"/>
      <c r="AD191" s="867"/>
      <c r="AE191" s="867"/>
      <c r="AF191" s="867"/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/>
      <c r="AU191" s="867"/>
      <c r="AV191" s="744" t="s">
        <v>194</v>
      </c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</row>
    <row r="192" spans="1:92" x14ac:dyDescent="0.2">
      <c r="A192" s="1425" t="s">
        <v>253</v>
      </c>
      <c r="B192" s="1454" t="s">
        <v>254</v>
      </c>
      <c r="C192" s="1455"/>
      <c r="D192" s="856">
        <f t="shared" si="29"/>
        <v>0</v>
      </c>
      <c r="E192" s="856">
        <f t="shared" si="32"/>
        <v>0</v>
      </c>
      <c r="F192" s="856">
        <f t="shared" si="32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CG192" s="582"/>
      <c r="CH192" s="582"/>
      <c r="CI192" s="582">
        <v>0</v>
      </c>
      <c r="CJ192" s="582"/>
      <c r="CK192" s="582"/>
      <c r="CL192" s="582"/>
      <c r="CM192" s="582"/>
      <c r="CN192" s="582"/>
    </row>
    <row r="193" spans="1:92" x14ac:dyDescent="0.2">
      <c r="A193" s="1426"/>
      <c r="B193" s="1442" t="s">
        <v>255</v>
      </c>
      <c r="C193" s="1444"/>
      <c r="D193" s="863">
        <f t="shared" si="29"/>
        <v>0</v>
      </c>
      <c r="E193" s="863">
        <f t="shared" si="32"/>
        <v>0</v>
      </c>
      <c r="F193" s="863">
        <f t="shared" si="32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CG193" s="582"/>
      <c r="CH193" s="582"/>
      <c r="CI193" s="582">
        <v>0</v>
      </c>
      <c r="CJ193" s="582"/>
      <c r="CK193" s="582"/>
      <c r="CL193" s="582"/>
      <c r="CM193" s="582"/>
      <c r="CN193" s="582"/>
    </row>
    <row r="194" spans="1:92" x14ac:dyDescent="0.2">
      <c r="A194" s="1427"/>
      <c r="B194" s="1445" t="s">
        <v>256</v>
      </c>
      <c r="C194" s="1447"/>
      <c r="D194" s="857">
        <f t="shared" si="29"/>
        <v>0</v>
      </c>
      <c r="E194" s="857">
        <f t="shared" si="32"/>
        <v>0</v>
      </c>
      <c r="F194" s="857">
        <f t="shared" si="32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CG194" s="582"/>
      <c r="CH194" s="582"/>
      <c r="CI194" s="582">
        <v>0</v>
      </c>
      <c r="CJ194" s="582"/>
      <c r="CK194" s="582"/>
      <c r="CL194" s="582"/>
      <c r="CM194" s="582"/>
      <c r="CN194" s="582"/>
    </row>
    <row r="195" spans="1:92" x14ac:dyDescent="0.2">
      <c r="A195" s="1456" t="s">
        <v>125</v>
      </c>
      <c r="B195" s="1456"/>
      <c r="C195" s="1456"/>
      <c r="D195" s="863">
        <f t="shared" si="29"/>
        <v>0</v>
      </c>
      <c r="E195" s="863">
        <f t="shared" si="32"/>
        <v>0</v>
      </c>
      <c r="F195" s="863">
        <f t="shared" si="32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</row>
    <row r="196" spans="1:92" x14ac:dyDescent="0.2">
      <c r="A196" s="1441" t="s">
        <v>126</v>
      </c>
      <c r="B196" s="1441"/>
      <c r="C196" s="1441"/>
      <c r="D196" s="864">
        <f t="shared" si="29"/>
        <v>0</v>
      </c>
      <c r="E196" s="864">
        <f t="shared" si="32"/>
        <v>0</v>
      </c>
      <c r="F196" s="864">
        <f t="shared" si="32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</row>
    <row r="197" spans="1:92" x14ac:dyDescent="0.2">
      <c r="A197" s="1441" t="s">
        <v>127</v>
      </c>
      <c r="B197" s="1441"/>
      <c r="C197" s="1441"/>
      <c r="D197" s="864">
        <f t="shared" si="29"/>
        <v>0</v>
      </c>
      <c r="E197" s="864">
        <f t="shared" si="32"/>
        <v>0</v>
      </c>
      <c r="F197" s="864">
        <f t="shared" si="32"/>
        <v>0</v>
      </c>
      <c r="G197" s="617"/>
      <c r="H197" s="617"/>
      <c r="I197" s="617"/>
      <c r="J197" s="617"/>
      <c r="K197" s="617"/>
      <c r="L197" s="617"/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/>
      <c r="AP197" s="616"/>
      <c r="AQ197" s="897"/>
      <c r="AR197" s="683"/>
      <c r="AS197" s="617"/>
      <c r="AT197" s="617"/>
      <c r="AU197" s="617"/>
      <c r="AV197" s="744" t="s">
        <v>194</v>
      </c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</row>
    <row r="198" spans="1:92" x14ac:dyDescent="0.2">
      <c r="A198" s="1441" t="s">
        <v>128</v>
      </c>
      <c r="B198" s="1441"/>
      <c r="C198" s="1441"/>
      <c r="D198" s="864">
        <f t="shared" si="29"/>
        <v>0</v>
      </c>
      <c r="E198" s="864">
        <f t="shared" si="32"/>
        <v>0</v>
      </c>
      <c r="F198" s="864">
        <f t="shared" si="32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</row>
    <row r="199" spans="1:92" x14ac:dyDescent="0.2">
      <c r="A199" s="1442" t="s">
        <v>129</v>
      </c>
      <c r="B199" s="1443"/>
      <c r="C199" s="1444"/>
      <c r="D199" s="864">
        <f t="shared" si="29"/>
        <v>0</v>
      </c>
      <c r="E199" s="864">
        <f t="shared" si="32"/>
        <v>0</v>
      </c>
      <c r="F199" s="864">
        <f t="shared" si="32"/>
        <v>0</v>
      </c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/>
      <c r="AU199" s="654"/>
      <c r="AV199" s="744" t="s">
        <v>194</v>
      </c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</row>
    <row r="200" spans="1:92" x14ac:dyDescent="0.2">
      <c r="A200" s="1445" t="s">
        <v>183</v>
      </c>
      <c r="B200" s="1446"/>
      <c r="C200" s="1447"/>
      <c r="D200" s="881">
        <f t="shared" si="29"/>
        <v>0</v>
      </c>
      <c r="E200" s="881">
        <f t="shared" si="32"/>
        <v>0</v>
      </c>
      <c r="F200" s="881">
        <f t="shared" si="32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</row>
    <row r="201" spans="1:92" x14ac:dyDescent="0.2">
      <c r="A201" s="904" t="s">
        <v>259</v>
      </c>
      <c r="B201" s="905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CG201" s="582"/>
      <c r="CH201" s="582"/>
      <c r="CI201" s="582"/>
      <c r="CJ201" s="582"/>
      <c r="CK201" s="582"/>
      <c r="CL201" s="582"/>
      <c r="CM201" s="582"/>
      <c r="CN201" s="582"/>
    </row>
    <row r="202" spans="1:92" ht="14.25" customHeight="1" x14ac:dyDescent="0.2">
      <c r="A202" s="1408" t="s">
        <v>32</v>
      </c>
      <c r="B202" s="1410"/>
      <c r="C202" s="1448" t="s">
        <v>33</v>
      </c>
      <c r="D202" s="1448"/>
      <c r="E202" s="1448"/>
      <c r="F202" s="1422" t="s">
        <v>133</v>
      </c>
      <c r="G202" s="1424"/>
      <c r="H202" s="1422" t="s">
        <v>134</v>
      </c>
      <c r="I202" s="1424"/>
      <c r="J202" s="1422" t="s">
        <v>135</v>
      </c>
      <c r="K202" s="1424"/>
      <c r="L202" s="1422" t="s">
        <v>136</v>
      </c>
      <c r="M202" s="1424"/>
      <c r="N202" s="1422" t="s">
        <v>137</v>
      </c>
      <c r="O202" s="1424"/>
      <c r="P202" s="1422" t="s">
        <v>138</v>
      </c>
      <c r="Q202" s="1424"/>
      <c r="R202" s="1422" t="s">
        <v>139</v>
      </c>
      <c r="S202" s="1424"/>
      <c r="T202" s="1422" t="s">
        <v>140</v>
      </c>
      <c r="U202" s="1424"/>
      <c r="V202" s="1422" t="s">
        <v>141</v>
      </c>
      <c r="W202" s="1424"/>
      <c r="X202" s="1422" t="s">
        <v>142</v>
      </c>
      <c r="Y202" s="1424"/>
      <c r="Z202" s="1422" t="s">
        <v>143</v>
      </c>
      <c r="AA202" s="1424"/>
      <c r="AB202" s="1422" t="s">
        <v>144</v>
      </c>
      <c r="AC202" s="1424"/>
      <c r="AD202" s="1422" t="s">
        <v>145</v>
      </c>
      <c r="AE202" s="1424"/>
      <c r="AF202" s="1422" t="s">
        <v>146</v>
      </c>
      <c r="AG202" s="1424"/>
      <c r="AH202" s="1422" t="s">
        <v>147</v>
      </c>
      <c r="AI202" s="1424"/>
      <c r="AJ202" s="1422" t="s">
        <v>148</v>
      </c>
      <c r="AK202" s="1424"/>
      <c r="AL202" s="719"/>
      <c r="AM202" s="719"/>
      <c r="AN202" s="719"/>
      <c r="AO202" s="909"/>
      <c r="AP202" s="719"/>
      <c r="AQ202" s="719"/>
      <c r="AR202" s="719"/>
      <c r="AS202" s="719"/>
      <c r="AT202" s="719"/>
      <c r="CG202" s="582"/>
      <c r="CH202" s="582"/>
      <c r="CI202" s="582"/>
      <c r="CJ202" s="582"/>
      <c r="CK202" s="582"/>
      <c r="CL202" s="582"/>
      <c r="CM202" s="582"/>
      <c r="CN202" s="582"/>
    </row>
    <row r="203" spans="1:92" x14ac:dyDescent="0.2">
      <c r="A203" s="1411"/>
      <c r="B203" s="1413"/>
      <c r="C203" s="1055" t="s">
        <v>149</v>
      </c>
      <c r="D203" s="1055" t="s">
        <v>30</v>
      </c>
      <c r="E203" s="1054" t="s">
        <v>48</v>
      </c>
      <c r="F203" s="1042" t="s">
        <v>30</v>
      </c>
      <c r="G203" s="1042" t="s">
        <v>48</v>
      </c>
      <c r="H203" s="1042" t="s">
        <v>30</v>
      </c>
      <c r="I203" s="1042" t="s">
        <v>48</v>
      </c>
      <c r="J203" s="1042" t="s">
        <v>30</v>
      </c>
      <c r="K203" s="1042" t="s">
        <v>48</v>
      </c>
      <c r="L203" s="1042" t="s">
        <v>30</v>
      </c>
      <c r="M203" s="1042" t="s">
        <v>48</v>
      </c>
      <c r="N203" s="1042" t="s">
        <v>30</v>
      </c>
      <c r="O203" s="1042" t="s">
        <v>48</v>
      </c>
      <c r="P203" s="1042" t="s">
        <v>30</v>
      </c>
      <c r="Q203" s="1042" t="s">
        <v>48</v>
      </c>
      <c r="R203" s="1042" t="s">
        <v>30</v>
      </c>
      <c r="S203" s="1042" t="s">
        <v>48</v>
      </c>
      <c r="T203" s="1042" t="s">
        <v>30</v>
      </c>
      <c r="U203" s="1042" t="s">
        <v>48</v>
      </c>
      <c r="V203" s="1042" t="s">
        <v>30</v>
      </c>
      <c r="W203" s="1042" t="s">
        <v>48</v>
      </c>
      <c r="X203" s="1042" t="s">
        <v>30</v>
      </c>
      <c r="Y203" s="1042" t="s">
        <v>48</v>
      </c>
      <c r="Z203" s="1042" t="s">
        <v>30</v>
      </c>
      <c r="AA203" s="1042" t="s">
        <v>48</v>
      </c>
      <c r="AB203" s="1042" t="s">
        <v>30</v>
      </c>
      <c r="AC203" s="1042" t="s">
        <v>48</v>
      </c>
      <c r="AD203" s="1042" t="s">
        <v>30</v>
      </c>
      <c r="AE203" s="1042" t="s">
        <v>48</v>
      </c>
      <c r="AF203" s="1042" t="s">
        <v>30</v>
      </c>
      <c r="AG203" s="1042" t="s">
        <v>48</v>
      </c>
      <c r="AH203" s="1042" t="s">
        <v>30</v>
      </c>
      <c r="AI203" s="1042" t="s">
        <v>48</v>
      </c>
      <c r="AJ203" s="1042" t="s">
        <v>30</v>
      </c>
      <c r="AK203" s="1042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CG203" s="582"/>
      <c r="CH203" s="582"/>
      <c r="CI203" s="582"/>
      <c r="CJ203" s="582"/>
      <c r="CK203" s="582"/>
      <c r="CL203" s="582"/>
      <c r="CM203" s="582"/>
      <c r="CN203" s="582"/>
    </row>
    <row r="204" spans="1:92" x14ac:dyDescent="0.2">
      <c r="A204" s="1405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CG204" s="582"/>
      <c r="CH204" s="582"/>
      <c r="CI204" s="582"/>
      <c r="CJ204" s="582"/>
      <c r="CK204" s="582"/>
      <c r="CL204" s="582"/>
      <c r="CM204" s="582"/>
      <c r="CN204" s="582"/>
    </row>
    <row r="205" spans="1:92" x14ac:dyDescent="0.2">
      <c r="A205" s="1407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CG205" s="582"/>
      <c r="CH205" s="582"/>
      <c r="CI205" s="582"/>
      <c r="CJ205" s="582"/>
      <c r="CK205" s="582"/>
      <c r="CL205" s="582"/>
      <c r="CM205" s="582"/>
      <c r="CN205" s="582"/>
    </row>
    <row r="206" spans="1:92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CG206" s="582"/>
      <c r="CH206" s="582"/>
      <c r="CI206" s="582"/>
      <c r="CJ206" s="582"/>
      <c r="CK206" s="582"/>
      <c r="CL206" s="582"/>
      <c r="CM206" s="582"/>
      <c r="CN206" s="582"/>
    </row>
    <row r="207" spans="1:92" ht="14.25" customHeight="1" x14ac:dyDescent="0.2">
      <c r="A207" s="1616" t="s">
        <v>150</v>
      </c>
      <c r="B207" s="1619" t="s">
        <v>151</v>
      </c>
      <c r="C207" s="1578" t="s">
        <v>4</v>
      </c>
      <c r="D207" s="1579"/>
      <c r="E207" s="1580"/>
      <c r="F207" s="1622" t="s">
        <v>152</v>
      </c>
      <c r="G207" s="1623"/>
      <c r="H207" s="1623"/>
      <c r="I207" s="1623"/>
      <c r="J207" s="1623"/>
      <c r="K207" s="1623"/>
      <c r="L207" s="1623"/>
      <c r="M207" s="1623"/>
      <c r="N207" s="1623"/>
      <c r="O207" s="1623"/>
      <c r="P207" s="1623"/>
      <c r="Q207" s="1623"/>
      <c r="R207" s="1623"/>
      <c r="S207" s="1623"/>
      <c r="T207" s="1623"/>
      <c r="U207" s="1623"/>
      <c r="V207" s="1623"/>
      <c r="W207" s="1623"/>
      <c r="X207" s="1623"/>
      <c r="Y207" s="1623"/>
      <c r="Z207" s="1623"/>
      <c r="AA207" s="1623"/>
      <c r="AB207" s="1623"/>
      <c r="AC207" s="1623"/>
      <c r="AD207" s="1623"/>
      <c r="AE207" s="1623"/>
      <c r="AF207" s="1623"/>
      <c r="AG207" s="1623"/>
      <c r="AH207" s="1623"/>
      <c r="AI207" s="1623"/>
      <c r="AJ207" s="1623"/>
      <c r="AK207" s="1624"/>
      <c r="AL207" s="1425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CG207" s="582"/>
      <c r="CH207" s="582"/>
      <c r="CI207" s="582"/>
      <c r="CJ207" s="582"/>
      <c r="CK207" s="582"/>
      <c r="CL207" s="582"/>
      <c r="CM207" s="582"/>
      <c r="CN207" s="582"/>
    </row>
    <row r="208" spans="1:92" x14ac:dyDescent="0.2">
      <c r="A208" s="1617"/>
      <c r="B208" s="1620"/>
      <c r="C208" s="1602"/>
      <c r="D208" s="1603"/>
      <c r="E208" s="1440"/>
      <c r="F208" s="1622" t="s">
        <v>100</v>
      </c>
      <c r="G208" s="1624"/>
      <c r="H208" s="1622" t="s">
        <v>101</v>
      </c>
      <c r="I208" s="1624"/>
      <c r="J208" s="1622" t="s">
        <v>57</v>
      </c>
      <c r="K208" s="1624"/>
      <c r="L208" s="1622" t="s">
        <v>8</v>
      </c>
      <c r="M208" s="1624"/>
      <c r="N208" s="1422" t="s">
        <v>9</v>
      </c>
      <c r="O208" s="1424"/>
      <c r="P208" s="1422" t="s">
        <v>10</v>
      </c>
      <c r="Q208" s="1424"/>
      <c r="R208" s="1422" t="s">
        <v>11</v>
      </c>
      <c r="S208" s="1424"/>
      <c r="T208" s="1422" t="s">
        <v>12</v>
      </c>
      <c r="U208" s="1424"/>
      <c r="V208" s="1422" t="s">
        <v>13</v>
      </c>
      <c r="W208" s="1424"/>
      <c r="X208" s="1422" t="s">
        <v>14</v>
      </c>
      <c r="Y208" s="1424"/>
      <c r="Z208" s="1422" t="s">
        <v>153</v>
      </c>
      <c r="AA208" s="1424"/>
      <c r="AB208" s="1422" t="s">
        <v>154</v>
      </c>
      <c r="AC208" s="1424"/>
      <c r="AD208" s="1422" t="s">
        <v>155</v>
      </c>
      <c r="AE208" s="1424"/>
      <c r="AF208" s="1422" t="s">
        <v>156</v>
      </c>
      <c r="AG208" s="1424"/>
      <c r="AH208" s="1422" t="s">
        <v>157</v>
      </c>
      <c r="AI208" s="1424"/>
      <c r="AJ208" s="1414" t="s">
        <v>158</v>
      </c>
      <c r="AK208" s="1415"/>
      <c r="AL208" s="1426"/>
      <c r="AM208" s="579"/>
      <c r="AN208" s="579"/>
      <c r="AO208" s="579"/>
      <c r="AP208" s="579"/>
      <c r="AQ208" s="579"/>
      <c r="AR208" s="579"/>
      <c r="AS208" s="579"/>
      <c r="AT208" s="579"/>
      <c r="CG208" s="582"/>
      <c r="CH208" s="582"/>
      <c r="CI208" s="582"/>
      <c r="CJ208" s="582"/>
      <c r="CK208" s="582"/>
      <c r="CL208" s="582"/>
      <c r="CM208" s="582"/>
      <c r="CN208" s="582"/>
    </row>
    <row r="209" spans="1:92" x14ac:dyDescent="0.2">
      <c r="A209" s="1618"/>
      <c r="B209" s="1621"/>
      <c r="C209" s="1040" t="s">
        <v>149</v>
      </c>
      <c r="D209" s="1040" t="s">
        <v>30</v>
      </c>
      <c r="E209" s="1057" t="s">
        <v>48</v>
      </c>
      <c r="F209" s="1039" t="s">
        <v>30</v>
      </c>
      <c r="G209" s="1039" t="s">
        <v>48</v>
      </c>
      <c r="H209" s="1039" t="s">
        <v>30</v>
      </c>
      <c r="I209" s="1039" t="s">
        <v>48</v>
      </c>
      <c r="J209" s="1039" t="s">
        <v>30</v>
      </c>
      <c r="K209" s="1039" t="s">
        <v>48</v>
      </c>
      <c r="L209" s="1039" t="s">
        <v>30</v>
      </c>
      <c r="M209" s="1039" t="s">
        <v>48</v>
      </c>
      <c r="N209" s="1039" t="s">
        <v>30</v>
      </c>
      <c r="O209" s="1039" t="s">
        <v>48</v>
      </c>
      <c r="P209" s="1039" t="s">
        <v>30</v>
      </c>
      <c r="Q209" s="1039" t="s">
        <v>48</v>
      </c>
      <c r="R209" s="1039" t="s">
        <v>30</v>
      </c>
      <c r="S209" s="1039" t="s">
        <v>48</v>
      </c>
      <c r="T209" s="1039" t="s">
        <v>30</v>
      </c>
      <c r="U209" s="1039" t="s">
        <v>48</v>
      </c>
      <c r="V209" s="1039" t="s">
        <v>30</v>
      </c>
      <c r="W209" s="1039" t="s">
        <v>48</v>
      </c>
      <c r="X209" s="1039" t="s">
        <v>30</v>
      </c>
      <c r="Y209" s="1039" t="s">
        <v>48</v>
      </c>
      <c r="Z209" s="1039" t="s">
        <v>30</v>
      </c>
      <c r="AA209" s="1039" t="s">
        <v>48</v>
      </c>
      <c r="AB209" s="1039" t="s">
        <v>30</v>
      </c>
      <c r="AC209" s="1039" t="s">
        <v>48</v>
      </c>
      <c r="AD209" s="1039" t="s">
        <v>30</v>
      </c>
      <c r="AE209" s="1039" t="s">
        <v>48</v>
      </c>
      <c r="AF209" s="1039" t="s">
        <v>30</v>
      </c>
      <c r="AG209" s="1039" t="s">
        <v>48</v>
      </c>
      <c r="AH209" s="1039" t="s">
        <v>30</v>
      </c>
      <c r="AI209" s="1039" t="s">
        <v>48</v>
      </c>
      <c r="AJ209" s="1039" t="s">
        <v>30</v>
      </c>
      <c r="AK209" s="1039" t="s">
        <v>48</v>
      </c>
      <c r="AL209" s="1427"/>
      <c r="AM209" s="579"/>
      <c r="AN209" s="579"/>
      <c r="AO209" s="579"/>
      <c r="AP209" s="579"/>
      <c r="AQ209" s="579"/>
      <c r="AR209" s="579"/>
      <c r="AS209" s="579"/>
      <c r="AT209" s="579"/>
      <c r="CG209" s="582"/>
      <c r="CH209" s="582"/>
      <c r="CI209" s="582"/>
      <c r="CJ209" s="582"/>
      <c r="CK209" s="582"/>
      <c r="CL209" s="582"/>
      <c r="CM209" s="582"/>
      <c r="CN209" s="582"/>
    </row>
    <row r="210" spans="1:92" x14ac:dyDescent="0.2">
      <c r="A210" s="1625" t="s">
        <v>160</v>
      </c>
      <c r="B210" s="915" t="s">
        <v>34</v>
      </c>
      <c r="C210" s="916">
        <f>SUM(D210+E210)</f>
        <v>0</v>
      </c>
      <c r="D210" s="916">
        <f t="shared" ref="D210:E213" si="33">SUM(F210+H210+J210+L210+N210+P210+R210+T210+V210+X210+Z210+AB210+AD210+AF210+AH210+AJ210)</f>
        <v>0</v>
      </c>
      <c r="E210" s="765">
        <f t="shared" si="33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</row>
    <row r="211" spans="1:92" x14ac:dyDescent="0.2">
      <c r="A211" s="1626"/>
      <c r="B211" s="917" t="s">
        <v>77</v>
      </c>
      <c r="C211" s="918">
        <f>SUM(D211+E211)</f>
        <v>0</v>
      </c>
      <c r="D211" s="918">
        <f t="shared" si="33"/>
        <v>0</v>
      </c>
      <c r="E211" s="835">
        <f t="shared" si="33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</row>
    <row r="212" spans="1:92" x14ac:dyDescent="0.2">
      <c r="A212" s="1627" t="s">
        <v>161</v>
      </c>
      <c r="B212" s="919" t="s">
        <v>34</v>
      </c>
      <c r="C212" s="920">
        <f>SUM(D212+E212)</f>
        <v>0</v>
      </c>
      <c r="D212" s="920">
        <f t="shared" si="33"/>
        <v>0</v>
      </c>
      <c r="E212" s="781">
        <f t="shared" si="33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</row>
    <row r="213" spans="1:92" x14ac:dyDescent="0.2">
      <c r="A213" s="1626"/>
      <c r="B213" s="917" t="s">
        <v>77</v>
      </c>
      <c r="C213" s="918">
        <f>SUM(D213+E213)</f>
        <v>0</v>
      </c>
      <c r="D213" s="918">
        <f t="shared" si="33"/>
        <v>0</v>
      </c>
      <c r="E213" s="835">
        <f t="shared" si="33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</row>
    <row r="214" spans="1:92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CG214" s="582"/>
      <c r="CH214" s="582"/>
      <c r="CI214" s="582"/>
      <c r="CJ214" s="582"/>
      <c r="CK214" s="582"/>
      <c r="CL214" s="582"/>
      <c r="CM214" s="582"/>
      <c r="CN214" s="582"/>
    </row>
    <row r="215" spans="1:92" x14ac:dyDescent="0.2">
      <c r="A215" s="1408" t="s">
        <v>162</v>
      </c>
      <c r="B215" s="1410"/>
      <c r="C215" s="1421" t="s">
        <v>163</v>
      </c>
      <c r="D215" s="1421"/>
      <c r="E215" s="1421"/>
      <c r="F215" s="1422" t="s">
        <v>164</v>
      </c>
      <c r="G215" s="1423"/>
      <c r="H215" s="1423"/>
      <c r="I215" s="1423"/>
      <c r="J215" s="1423"/>
      <c r="K215" s="1423"/>
      <c r="L215" s="1423"/>
      <c r="M215" s="1423"/>
      <c r="N215" s="1423"/>
      <c r="O215" s="1423"/>
      <c r="P215" s="1423"/>
      <c r="Q215" s="1423"/>
      <c r="R215" s="1423"/>
      <c r="S215" s="1423"/>
      <c r="T215" s="1423"/>
      <c r="U215" s="1423"/>
      <c r="V215" s="1423"/>
      <c r="W215" s="1423"/>
      <c r="X215" s="1423"/>
      <c r="Y215" s="1423"/>
      <c r="Z215" s="1423"/>
      <c r="AA215" s="1423"/>
      <c r="AB215" s="1423"/>
      <c r="AC215" s="1423"/>
      <c r="AD215" s="1423"/>
      <c r="AE215" s="1423"/>
      <c r="AF215" s="1423"/>
      <c r="AG215" s="1423"/>
      <c r="AH215" s="1423"/>
      <c r="AI215" s="1423"/>
      <c r="AJ215" s="1423"/>
      <c r="AK215" s="1423"/>
      <c r="AL215" s="1423"/>
      <c r="AM215" s="1424"/>
      <c r="AN215" s="1436" t="s">
        <v>77</v>
      </c>
      <c r="AO215" s="1437"/>
      <c r="AP215" s="1438"/>
      <c r="AQ215" s="1429" t="s">
        <v>165</v>
      </c>
      <c r="AR215" s="1425" t="s">
        <v>265</v>
      </c>
      <c r="AS215" s="1425" t="s">
        <v>187</v>
      </c>
      <c r="AT215" s="732"/>
      <c r="AU215" s="598"/>
      <c r="AV215" s="598"/>
      <c r="CG215" s="582"/>
      <c r="CH215" s="582"/>
      <c r="CI215" s="582"/>
      <c r="CJ215" s="582"/>
      <c r="CK215" s="582"/>
      <c r="CL215" s="582"/>
      <c r="CM215" s="582"/>
      <c r="CN215" s="582"/>
    </row>
    <row r="216" spans="1:92" ht="14.25" customHeight="1" x14ac:dyDescent="0.2">
      <c r="A216" s="1419"/>
      <c r="B216" s="1420"/>
      <c r="C216" s="1421"/>
      <c r="D216" s="1421"/>
      <c r="E216" s="1421"/>
      <c r="F216" s="1414" t="s">
        <v>167</v>
      </c>
      <c r="G216" s="1428"/>
      <c r="H216" s="1414" t="s">
        <v>100</v>
      </c>
      <c r="I216" s="1428"/>
      <c r="J216" s="1414" t="s">
        <v>101</v>
      </c>
      <c r="K216" s="1428"/>
      <c r="L216" s="1414" t="s">
        <v>57</v>
      </c>
      <c r="M216" s="1428"/>
      <c r="N216" s="1414" t="s">
        <v>8</v>
      </c>
      <c r="O216" s="1428"/>
      <c r="P216" s="1414" t="s">
        <v>59</v>
      </c>
      <c r="Q216" s="1415"/>
      <c r="R216" s="1414" t="s">
        <v>60</v>
      </c>
      <c r="S216" s="1415"/>
      <c r="T216" s="1414" t="s">
        <v>61</v>
      </c>
      <c r="U216" s="1415"/>
      <c r="V216" s="1414" t="s">
        <v>62</v>
      </c>
      <c r="W216" s="1415"/>
      <c r="X216" s="1414" t="s">
        <v>63</v>
      </c>
      <c r="Y216" s="1415"/>
      <c r="Z216" s="1414" t="s">
        <v>64</v>
      </c>
      <c r="AA216" s="1415"/>
      <c r="AB216" s="1414" t="s">
        <v>65</v>
      </c>
      <c r="AC216" s="1415"/>
      <c r="AD216" s="1414" t="s">
        <v>66</v>
      </c>
      <c r="AE216" s="1415"/>
      <c r="AF216" s="1414" t="s">
        <v>67</v>
      </c>
      <c r="AG216" s="1415"/>
      <c r="AH216" s="1414" t="s">
        <v>68</v>
      </c>
      <c r="AI216" s="1415"/>
      <c r="AJ216" s="1414" t="s">
        <v>69</v>
      </c>
      <c r="AK216" s="1415"/>
      <c r="AL216" s="1414" t="s">
        <v>70</v>
      </c>
      <c r="AM216" s="1428"/>
      <c r="AN216" s="1429" t="s">
        <v>266</v>
      </c>
      <c r="AO216" s="1429" t="s">
        <v>267</v>
      </c>
      <c r="AP216" s="1429" t="s">
        <v>268</v>
      </c>
      <c r="AQ216" s="1439"/>
      <c r="AR216" s="1426"/>
      <c r="AS216" s="1426"/>
      <c r="AT216" s="669"/>
      <c r="AU216" s="598"/>
      <c r="AV216" s="598"/>
      <c r="CG216" s="582"/>
      <c r="CH216" s="582"/>
      <c r="CI216" s="582"/>
      <c r="CJ216" s="582"/>
      <c r="CK216" s="582"/>
      <c r="CL216" s="582"/>
      <c r="CM216" s="582"/>
      <c r="CN216" s="582"/>
    </row>
    <row r="217" spans="1:92" x14ac:dyDescent="0.2">
      <c r="A217" s="1411"/>
      <c r="B217" s="1413"/>
      <c r="C217" s="1055" t="s">
        <v>149</v>
      </c>
      <c r="D217" s="1055" t="s">
        <v>30</v>
      </c>
      <c r="E217" s="1043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440"/>
      <c r="AO217" s="1430"/>
      <c r="AP217" s="1430"/>
      <c r="AQ217" s="1430"/>
      <c r="AR217" s="1427"/>
      <c r="AS217" s="1427"/>
      <c r="AT217" s="926"/>
      <c r="AU217" s="598"/>
      <c r="AV217" s="598"/>
      <c r="CG217" s="582"/>
      <c r="CH217" s="582"/>
      <c r="CI217" s="582"/>
      <c r="CJ217" s="582"/>
      <c r="CK217" s="582"/>
      <c r="CL217" s="582"/>
      <c r="CM217" s="582"/>
      <c r="CN217" s="582"/>
    </row>
    <row r="218" spans="1:92" x14ac:dyDescent="0.2">
      <c r="A218" s="1604" t="s">
        <v>168</v>
      </c>
      <c r="B218" s="1605"/>
      <c r="C218" s="927">
        <f>SUM(D218+E218)</f>
        <v>15</v>
      </c>
      <c r="D218" s="927">
        <f>SUM(F218+H218+J218+L218+N218+P218+R218+T218+V218+X218+Z218+AB218+AD218+AF218+AH218+AJ218+AL218)</f>
        <v>3</v>
      </c>
      <c r="E218" s="928">
        <f>SUM(G218+I218+K218+M218+O218+Q218+S218+U218+W218+Y218+AA218+AC218+AE218+AG218+AI218+AK218+AM218)</f>
        <v>12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0</v>
      </c>
      <c r="J218" s="929">
        <f>SUM(J228:J236)</f>
        <v>0</v>
      </c>
      <c r="K218" s="930">
        <f>SUM(K219:K236)</f>
        <v>1</v>
      </c>
      <c r="L218" s="929">
        <f>SUM(L228:L236)</f>
        <v>1</v>
      </c>
      <c r="M218" s="930">
        <f>SUM(M219:M236)</f>
        <v>2</v>
      </c>
      <c r="N218" s="929">
        <f>SUM(N228:N236)</f>
        <v>0</v>
      </c>
      <c r="O218" s="930">
        <f>SUM(O219:O236)</f>
        <v>2</v>
      </c>
      <c r="P218" s="929">
        <f>SUM(P228:P236)</f>
        <v>0</v>
      </c>
      <c r="Q218" s="930">
        <f>SUM(Q219:Q236)</f>
        <v>4</v>
      </c>
      <c r="R218" s="929">
        <f>SUM(R228:R236)</f>
        <v>0</v>
      </c>
      <c r="S218" s="930">
        <f>SUM(S219:S236)</f>
        <v>2</v>
      </c>
      <c r="T218" s="929">
        <f>SUM(T228:T236)</f>
        <v>1</v>
      </c>
      <c r="U218" s="930">
        <f>SUM(U219:U236)</f>
        <v>0</v>
      </c>
      <c r="V218" s="929">
        <f>SUM(V228:V236)</f>
        <v>0</v>
      </c>
      <c r="W218" s="930">
        <f>SUM(W219:W236)</f>
        <v>0</v>
      </c>
      <c r="X218" s="929">
        <f>SUM(X228:X236)</f>
        <v>0</v>
      </c>
      <c r="Y218" s="930">
        <f>SUM(Y219:Y236)</f>
        <v>0</v>
      </c>
      <c r="Z218" s="929">
        <f>SUM(Z228:Z236)</f>
        <v>0</v>
      </c>
      <c r="AA218" s="930">
        <f>SUM(AA219:AA236)</f>
        <v>1</v>
      </c>
      <c r="AB218" s="929">
        <f t="shared" ref="AB218:AM218" si="34">SUM(AB228:AB236)</f>
        <v>1</v>
      </c>
      <c r="AC218" s="930">
        <f t="shared" si="34"/>
        <v>0</v>
      </c>
      <c r="AD218" s="929">
        <f t="shared" si="34"/>
        <v>0</v>
      </c>
      <c r="AE218" s="930">
        <f t="shared" si="34"/>
        <v>0</v>
      </c>
      <c r="AF218" s="929">
        <f t="shared" si="34"/>
        <v>0</v>
      </c>
      <c r="AG218" s="930">
        <f t="shared" si="34"/>
        <v>0</v>
      </c>
      <c r="AH218" s="929">
        <f t="shared" si="34"/>
        <v>0</v>
      </c>
      <c r="AI218" s="930">
        <f t="shared" si="34"/>
        <v>0</v>
      </c>
      <c r="AJ218" s="929">
        <f t="shared" si="34"/>
        <v>0</v>
      </c>
      <c r="AK218" s="930">
        <f t="shared" si="34"/>
        <v>0</v>
      </c>
      <c r="AL218" s="929">
        <f t="shared" si="34"/>
        <v>0</v>
      </c>
      <c r="AM218" s="930">
        <f t="shared" si="34"/>
        <v>0</v>
      </c>
      <c r="AN218" s="931">
        <f t="shared" ref="AN218:AS218" si="35">SUM(AN219:AN236)</f>
        <v>1</v>
      </c>
      <c r="AO218" s="932">
        <f t="shared" si="35"/>
        <v>1</v>
      </c>
      <c r="AP218" s="932">
        <f t="shared" si="35"/>
        <v>0</v>
      </c>
      <c r="AQ218" s="932">
        <f t="shared" si="35"/>
        <v>0</v>
      </c>
      <c r="AR218" s="927">
        <f t="shared" si="35"/>
        <v>0</v>
      </c>
      <c r="AS218" s="931">
        <f t="shared" si="35"/>
        <v>0</v>
      </c>
      <c r="AT218" s="933"/>
      <c r="AU218" s="598"/>
      <c r="AV218" s="598"/>
      <c r="CG218" s="582"/>
      <c r="CH218" s="582"/>
      <c r="CI218" s="582"/>
      <c r="CJ218" s="582"/>
      <c r="CK218" s="582"/>
      <c r="CL218" s="582"/>
      <c r="CM218" s="582"/>
      <c r="CN218" s="582"/>
    </row>
    <row r="219" spans="1:92" x14ac:dyDescent="0.2">
      <c r="A219" s="1608" t="s">
        <v>249</v>
      </c>
      <c r="B219" s="934" t="s">
        <v>23</v>
      </c>
      <c r="C219" s="935">
        <f t="shared" ref="C219:C227" si="36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</row>
    <row r="220" spans="1:92" x14ac:dyDescent="0.2">
      <c r="A220" s="1608"/>
      <c r="B220" s="939" t="s">
        <v>169</v>
      </c>
      <c r="C220" s="651">
        <f t="shared" si="36"/>
        <v>0</v>
      </c>
      <c r="D220" s="936"/>
      <c r="E220" s="937">
        <f t="shared" ref="E220:E227" si="37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</row>
    <row r="221" spans="1:92" x14ac:dyDescent="0.2">
      <c r="A221" s="1608"/>
      <c r="B221" s="940" t="s">
        <v>170</v>
      </c>
      <c r="C221" s="648">
        <f t="shared" si="36"/>
        <v>0</v>
      </c>
      <c r="D221" s="936"/>
      <c r="E221" s="1051">
        <f t="shared" si="37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</row>
    <row r="222" spans="1:92" x14ac:dyDescent="0.2">
      <c r="A222" s="1608"/>
      <c r="B222" s="940" t="s">
        <v>171</v>
      </c>
      <c r="C222" s="648">
        <f t="shared" si="36"/>
        <v>0</v>
      </c>
      <c r="D222" s="936"/>
      <c r="E222" s="1051">
        <f t="shared" si="37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</row>
    <row r="223" spans="1:92" x14ac:dyDescent="0.2">
      <c r="A223" s="1608"/>
      <c r="B223" s="940" t="s">
        <v>172</v>
      </c>
      <c r="C223" s="648">
        <f t="shared" si="36"/>
        <v>0</v>
      </c>
      <c r="D223" s="936"/>
      <c r="E223" s="1051">
        <f t="shared" si="37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</row>
    <row r="224" spans="1:92" x14ac:dyDescent="0.2">
      <c r="A224" s="1608"/>
      <c r="B224" s="940" t="s">
        <v>173</v>
      </c>
      <c r="C224" s="648">
        <f t="shared" si="36"/>
        <v>0</v>
      </c>
      <c r="D224" s="936"/>
      <c r="E224" s="1051">
        <f t="shared" si="37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</row>
    <row r="225" spans="1:92" x14ac:dyDescent="0.2">
      <c r="A225" s="1608"/>
      <c r="B225" s="940" t="s">
        <v>174</v>
      </c>
      <c r="C225" s="648">
        <f t="shared" si="36"/>
        <v>0</v>
      </c>
      <c r="D225" s="936"/>
      <c r="E225" s="1051">
        <f t="shared" si="37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</row>
    <row r="226" spans="1:92" x14ac:dyDescent="0.2">
      <c r="A226" s="1608"/>
      <c r="B226" s="940" t="s">
        <v>175</v>
      </c>
      <c r="C226" s="648">
        <f t="shared" si="36"/>
        <v>0</v>
      </c>
      <c r="D226" s="936"/>
      <c r="E226" s="1051">
        <f t="shared" si="37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</row>
    <row r="227" spans="1:92" x14ac:dyDescent="0.2">
      <c r="A227" s="1608"/>
      <c r="B227" s="942" t="s">
        <v>176</v>
      </c>
      <c r="C227" s="643">
        <f t="shared" si="36"/>
        <v>2</v>
      </c>
      <c r="D227" s="943"/>
      <c r="E227" s="1058">
        <f t="shared" si="37"/>
        <v>2</v>
      </c>
      <c r="F227" s="945"/>
      <c r="G227" s="810"/>
      <c r="H227" s="945"/>
      <c r="I227" s="810"/>
      <c r="J227" s="945"/>
      <c r="K227" s="810"/>
      <c r="L227" s="945"/>
      <c r="M227" s="810"/>
      <c r="N227" s="945"/>
      <c r="O227" s="810">
        <v>1</v>
      </c>
      <c r="P227" s="945"/>
      <c r="Q227" s="810">
        <v>1</v>
      </c>
      <c r="R227" s="945"/>
      <c r="S227" s="810"/>
      <c r="T227" s="945"/>
      <c r="U227" s="810"/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>
        <v>0</v>
      </c>
      <c r="AR227" s="618">
        <v>0</v>
      </c>
      <c r="AS227" s="618">
        <v>0</v>
      </c>
      <c r="AT227" s="737" t="s">
        <v>194</v>
      </c>
      <c r="AU227" s="598"/>
      <c r="AV227" s="598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</row>
    <row r="228" spans="1:92" x14ac:dyDescent="0.2">
      <c r="A228" s="1609" t="s">
        <v>269</v>
      </c>
      <c r="B228" s="934" t="s">
        <v>23</v>
      </c>
      <c r="C228" s="935">
        <f t="shared" ref="C228:C236" si="38">SUM(D228+E228)</f>
        <v>0</v>
      </c>
      <c r="D228" s="935">
        <f t="shared" ref="D228:E236" si="39">SUM(F228+H228+J228+L228+N228+P228+R228+T228+V228+X228+Z228+AB228+AD228+AF228+AH228+AJ228+AL228)</f>
        <v>0</v>
      </c>
      <c r="E228" s="937">
        <f t="shared" si="39"/>
        <v>0</v>
      </c>
      <c r="F228" s="946"/>
      <c r="G228" s="947"/>
      <c r="H228" s="948"/>
      <c r="I228" s="947"/>
      <c r="J228" s="948"/>
      <c r="K228" s="802"/>
      <c r="L228" s="946"/>
      <c r="M228" s="947"/>
      <c r="N228" s="948"/>
      <c r="O228" s="949"/>
      <c r="P228" s="950"/>
      <c r="Q228" s="947"/>
      <c r="R228" s="948"/>
      <c r="S228" s="949"/>
      <c r="T228" s="950"/>
      <c r="U228" s="947"/>
      <c r="V228" s="948"/>
      <c r="W228" s="949"/>
      <c r="X228" s="950"/>
      <c r="Y228" s="947"/>
      <c r="Z228" s="948"/>
      <c r="AA228" s="949"/>
      <c r="AB228" s="950"/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/>
      <c r="AR228" s="616"/>
      <c r="AS228" s="616"/>
      <c r="AT228" s="739" t="s">
        <v>194</v>
      </c>
      <c r="AU228" s="598"/>
      <c r="AV228" s="598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</row>
    <row r="229" spans="1:92" x14ac:dyDescent="0.2">
      <c r="A229" s="1610"/>
      <c r="B229" s="939" t="s">
        <v>169</v>
      </c>
      <c r="C229" s="651">
        <f t="shared" si="38"/>
        <v>0</v>
      </c>
      <c r="D229" s="651">
        <f t="shared" si="39"/>
        <v>0</v>
      </c>
      <c r="E229" s="937">
        <f t="shared" si="39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/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/>
      <c r="AR229" s="616"/>
      <c r="AS229" s="616"/>
      <c r="AT229" s="739" t="s">
        <v>194</v>
      </c>
      <c r="AU229" s="598"/>
      <c r="AV229" s="598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</row>
    <row r="230" spans="1:92" x14ac:dyDescent="0.2">
      <c r="A230" s="1610"/>
      <c r="B230" s="940" t="s">
        <v>170</v>
      </c>
      <c r="C230" s="648">
        <f t="shared" si="38"/>
        <v>2</v>
      </c>
      <c r="D230" s="648">
        <f t="shared" si="39"/>
        <v>2</v>
      </c>
      <c r="E230" s="1051">
        <f t="shared" si="39"/>
        <v>0</v>
      </c>
      <c r="F230" s="600"/>
      <c r="G230" s="602"/>
      <c r="H230" s="600"/>
      <c r="I230" s="602"/>
      <c r="J230" s="600"/>
      <c r="K230" s="602"/>
      <c r="L230" s="600">
        <v>1</v>
      </c>
      <c r="M230" s="602"/>
      <c r="N230" s="600"/>
      <c r="O230" s="952"/>
      <c r="P230" s="600"/>
      <c r="Q230" s="602"/>
      <c r="R230" s="834"/>
      <c r="S230" s="952"/>
      <c r="T230" s="600"/>
      <c r="U230" s="602"/>
      <c r="V230" s="834"/>
      <c r="W230" s="952"/>
      <c r="X230" s="600"/>
      <c r="Y230" s="602"/>
      <c r="Z230" s="834"/>
      <c r="AA230" s="952"/>
      <c r="AB230" s="600">
        <v>1</v>
      </c>
      <c r="AC230" s="602"/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/>
      <c r="AO230" s="617"/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</row>
    <row r="231" spans="1:92" x14ac:dyDescent="0.2">
      <c r="A231" s="1610"/>
      <c r="B231" s="940" t="s">
        <v>171</v>
      </c>
      <c r="C231" s="648">
        <f t="shared" si="38"/>
        <v>0</v>
      </c>
      <c r="D231" s="648">
        <f t="shared" si="39"/>
        <v>0</v>
      </c>
      <c r="E231" s="1051">
        <f t="shared" si="39"/>
        <v>0</v>
      </c>
      <c r="F231" s="600"/>
      <c r="G231" s="602"/>
      <c r="H231" s="600"/>
      <c r="I231" s="602"/>
      <c r="J231" s="600"/>
      <c r="K231" s="602"/>
      <c r="L231" s="600"/>
      <c r="M231" s="602"/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/>
      <c r="AR231" s="617"/>
      <c r="AS231" s="617"/>
      <c r="AT231" s="739" t="s">
        <v>194</v>
      </c>
      <c r="AU231" s="598"/>
      <c r="AV231" s="598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</row>
    <row r="232" spans="1:92" x14ac:dyDescent="0.2">
      <c r="A232" s="1610"/>
      <c r="B232" s="940" t="s">
        <v>172</v>
      </c>
      <c r="C232" s="648">
        <f t="shared" si="38"/>
        <v>0</v>
      </c>
      <c r="D232" s="648">
        <f t="shared" si="39"/>
        <v>0</v>
      </c>
      <c r="E232" s="1051">
        <f t="shared" si="39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</row>
    <row r="233" spans="1:92" x14ac:dyDescent="0.2">
      <c r="A233" s="1610"/>
      <c r="B233" s="940" t="s">
        <v>173</v>
      </c>
      <c r="C233" s="648">
        <f t="shared" si="38"/>
        <v>0</v>
      </c>
      <c r="D233" s="648">
        <f t="shared" si="39"/>
        <v>0</v>
      </c>
      <c r="E233" s="1051">
        <f t="shared" si="39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</row>
    <row r="234" spans="1:92" x14ac:dyDescent="0.2">
      <c r="A234" s="1610"/>
      <c r="B234" s="940" t="s">
        <v>174</v>
      </c>
      <c r="C234" s="648">
        <f t="shared" si="38"/>
        <v>0</v>
      </c>
      <c r="D234" s="648">
        <f t="shared" si="39"/>
        <v>0</v>
      </c>
      <c r="E234" s="1051">
        <f t="shared" si="39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</row>
    <row r="235" spans="1:92" x14ac:dyDescent="0.2">
      <c r="A235" s="1610"/>
      <c r="B235" s="940" t="s">
        <v>175</v>
      </c>
      <c r="C235" s="648">
        <f t="shared" si="38"/>
        <v>0</v>
      </c>
      <c r="D235" s="648">
        <f t="shared" si="39"/>
        <v>0</v>
      </c>
      <c r="E235" s="1051">
        <f t="shared" si="39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</row>
    <row r="236" spans="1:92" x14ac:dyDescent="0.2">
      <c r="A236" s="1611"/>
      <c r="B236" s="942" t="s">
        <v>176</v>
      </c>
      <c r="C236" s="643">
        <f t="shared" si="38"/>
        <v>11</v>
      </c>
      <c r="D236" s="643">
        <f t="shared" si="39"/>
        <v>1</v>
      </c>
      <c r="E236" s="1058">
        <f t="shared" si="39"/>
        <v>10</v>
      </c>
      <c r="F236" s="691"/>
      <c r="G236" s="810"/>
      <c r="H236" s="691"/>
      <c r="I236" s="810"/>
      <c r="J236" s="691"/>
      <c r="K236" s="810">
        <v>1</v>
      </c>
      <c r="L236" s="691"/>
      <c r="M236" s="810">
        <v>2</v>
      </c>
      <c r="N236" s="691"/>
      <c r="O236" s="953">
        <v>1</v>
      </c>
      <c r="P236" s="691"/>
      <c r="Q236" s="810">
        <v>3</v>
      </c>
      <c r="R236" s="809"/>
      <c r="S236" s="953">
        <v>2</v>
      </c>
      <c r="T236" s="691">
        <v>1</v>
      </c>
      <c r="U236" s="810"/>
      <c r="V236" s="809"/>
      <c r="W236" s="953"/>
      <c r="X236" s="691"/>
      <c r="Y236" s="810"/>
      <c r="Z236" s="809"/>
      <c r="AA236" s="953">
        <v>1</v>
      </c>
      <c r="AB236" s="691"/>
      <c r="AC236" s="810"/>
      <c r="AD236" s="809"/>
      <c r="AE236" s="953"/>
      <c r="AF236" s="691"/>
      <c r="AG236" s="810"/>
      <c r="AH236" s="809"/>
      <c r="AI236" s="953"/>
      <c r="AJ236" s="691"/>
      <c r="AK236" s="810"/>
      <c r="AL236" s="809"/>
      <c r="AM236" s="953"/>
      <c r="AN236" s="618">
        <v>1</v>
      </c>
      <c r="AO236" s="618">
        <v>1</v>
      </c>
      <c r="AP236" s="618"/>
      <c r="AQ236" s="618">
        <v>0</v>
      </c>
      <c r="AR236" s="618">
        <v>0</v>
      </c>
      <c r="AS236" s="618">
        <v>0</v>
      </c>
      <c r="AT236" s="737" t="s">
        <v>194</v>
      </c>
      <c r="AU236" s="598"/>
      <c r="AV236" s="598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</row>
    <row r="237" spans="1:92" ht="24.75" customHeight="1" x14ac:dyDescent="0.4">
      <c r="A237" s="954" t="s">
        <v>270</v>
      </c>
      <c r="B237" s="905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CG237" s="582"/>
      <c r="CH237" s="582"/>
      <c r="CI237" s="582"/>
      <c r="CJ237" s="582"/>
      <c r="CK237" s="582"/>
      <c r="CL237" s="582"/>
      <c r="CM237" s="582"/>
      <c r="CN237" s="582"/>
    </row>
    <row r="238" spans="1:92" ht="14.25" customHeight="1" x14ac:dyDescent="0.2">
      <c r="A238" s="1408" t="s">
        <v>32</v>
      </c>
      <c r="B238" s="1410"/>
      <c r="C238" s="1549" t="s">
        <v>163</v>
      </c>
      <c r="D238" s="1612"/>
      <c r="E238" s="1514"/>
      <c r="F238" s="1422" t="s">
        <v>177</v>
      </c>
      <c r="G238" s="1423"/>
      <c r="H238" s="1423"/>
      <c r="I238" s="1423"/>
      <c r="J238" s="1423"/>
      <c r="K238" s="1423"/>
      <c r="L238" s="1423"/>
      <c r="M238" s="1423"/>
      <c r="N238" s="1423"/>
      <c r="O238" s="1423"/>
      <c r="P238" s="1423"/>
      <c r="Q238" s="1423"/>
      <c r="R238" s="1423"/>
      <c r="S238" s="1423"/>
      <c r="T238" s="1423"/>
      <c r="U238" s="1423"/>
      <c r="V238" s="1423"/>
      <c r="W238" s="1423"/>
      <c r="X238" s="1423"/>
      <c r="Y238" s="1423"/>
      <c r="Z238" s="1423"/>
      <c r="AA238" s="1423"/>
      <c r="AB238" s="1423"/>
      <c r="AC238" s="1423"/>
      <c r="AD238" s="1423"/>
      <c r="AE238" s="1423"/>
      <c r="AF238" s="1423"/>
      <c r="AG238" s="1423"/>
      <c r="AH238" s="1423"/>
      <c r="AI238" s="1423"/>
      <c r="AJ238" s="1423"/>
      <c r="AK238" s="1423"/>
      <c r="AL238" s="1423"/>
      <c r="AM238" s="1423"/>
      <c r="AN238" s="1423"/>
      <c r="AO238" s="1614"/>
      <c r="AP238" s="1431" t="s">
        <v>249</v>
      </c>
      <c r="AQ238" s="1425" t="s">
        <v>165</v>
      </c>
      <c r="AR238" s="1425" t="s">
        <v>265</v>
      </c>
      <c r="AS238" s="1425" t="s">
        <v>187</v>
      </c>
      <c r="AT238" s="838"/>
      <c r="AU238" s="590"/>
      <c r="AV238" s="590"/>
      <c r="CG238" s="582"/>
      <c r="CH238" s="582"/>
      <c r="CI238" s="582"/>
      <c r="CJ238" s="582"/>
      <c r="CK238" s="582"/>
      <c r="CL238" s="582"/>
      <c r="CM238" s="582"/>
      <c r="CN238" s="582"/>
    </row>
    <row r="239" spans="1:92" x14ac:dyDescent="0.2">
      <c r="A239" s="1419"/>
      <c r="B239" s="1420"/>
      <c r="C239" s="1550"/>
      <c r="D239" s="1613"/>
      <c r="E239" s="1518"/>
      <c r="F239" s="1414" t="s">
        <v>178</v>
      </c>
      <c r="G239" s="1428"/>
      <c r="H239" s="1414" t="s">
        <v>179</v>
      </c>
      <c r="I239" s="1428"/>
      <c r="J239" s="1414" t="s">
        <v>180</v>
      </c>
      <c r="K239" s="1428"/>
      <c r="L239" s="1414" t="s">
        <v>101</v>
      </c>
      <c r="M239" s="1428"/>
      <c r="N239" s="1414" t="s">
        <v>57</v>
      </c>
      <c r="O239" s="1428"/>
      <c r="P239" s="1414" t="s">
        <v>8</v>
      </c>
      <c r="Q239" s="1428"/>
      <c r="R239" s="1414" t="s">
        <v>59</v>
      </c>
      <c r="S239" s="1415"/>
      <c r="T239" s="1414" t="s">
        <v>60</v>
      </c>
      <c r="U239" s="1415"/>
      <c r="V239" s="1414" t="s">
        <v>61</v>
      </c>
      <c r="W239" s="1415"/>
      <c r="X239" s="1414" t="s">
        <v>62</v>
      </c>
      <c r="Y239" s="1415"/>
      <c r="Z239" s="1414" t="s">
        <v>63</v>
      </c>
      <c r="AA239" s="1415"/>
      <c r="AB239" s="1414" t="s">
        <v>64</v>
      </c>
      <c r="AC239" s="1415"/>
      <c r="AD239" s="1414" t="s">
        <v>65</v>
      </c>
      <c r="AE239" s="1415"/>
      <c r="AF239" s="1414" t="s">
        <v>66</v>
      </c>
      <c r="AG239" s="1415"/>
      <c r="AH239" s="1414" t="s">
        <v>67</v>
      </c>
      <c r="AI239" s="1415"/>
      <c r="AJ239" s="1414" t="s">
        <v>68</v>
      </c>
      <c r="AK239" s="1415"/>
      <c r="AL239" s="1414" t="s">
        <v>69</v>
      </c>
      <c r="AM239" s="1415"/>
      <c r="AN239" s="1414" t="s">
        <v>70</v>
      </c>
      <c r="AO239" s="1428"/>
      <c r="AP239" s="1432"/>
      <c r="AQ239" s="1426"/>
      <c r="AR239" s="1434"/>
      <c r="AS239" s="1434"/>
      <c r="AT239" s="957"/>
      <c r="AU239" s="590"/>
      <c r="AV239" s="590"/>
      <c r="CG239" s="582"/>
      <c r="CH239" s="582"/>
      <c r="CI239" s="582"/>
      <c r="CJ239" s="582"/>
      <c r="CK239" s="582"/>
      <c r="CL239" s="582"/>
      <c r="CM239" s="582"/>
      <c r="CN239" s="582"/>
    </row>
    <row r="240" spans="1:92" x14ac:dyDescent="0.2">
      <c r="A240" s="1411"/>
      <c r="B240" s="1413"/>
      <c r="C240" s="1055" t="s">
        <v>149</v>
      </c>
      <c r="D240" s="1055" t="s">
        <v>30</v>
      </c>
      <c r="E240" s="1042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433"/>
      <c r="AQ240" s="1427"/>
      <c r="AR240" s="1435"/>
      <c r="AS240" s="1435"/>
      <c r="AT240" s="957"/>
      <c r="AU240" s="590"/>
      <c r="AV240" s="598"/>
      <c r="CG240" s="582"/>
      <c r="CH240" s="582"/>
      <c r="CI240" s="582"/>
      <c r="CJ240" s="582"/>
      <c r="CK240" s="582"/>
      <c r="CL240" s="582"/>
      <c r="CM240" s="582"/>
      <c r="CN240" s="582"/>
    </row>
    <row r="241" spans="1:92" x14ac:dyDescent="0.2">
      <c r="A241" s="1615" t="s">
        <v>102</v>
      </c>
      <c r="B241" s="1615"/>
      <c r="C241" s="639">
        <f t="shared" ref="C241:C247" si="40">SUM(D241+E241)</f>
        <v>2</v>
      </c>
      <c r="D241" s="639">
        <f t="shared" ref="D241:E243" si="41">SUM(F241+H241+J241+L241+N241+P241+R241+T241+V241+X241+Z241+AB241+AD241+AF241+AH241+AJ241+AL241+AN241)</f>
        <v>2</v>
      </c>
      <c r="E241" s="639">
        <f t="shared" si="41"/>
        <v>0</v>
      </c>
      <c r="F241" s="592"/>
      <c r="G241" s="592"/>
      <c r="H241" s="592"/>
      <c r="I241" s="592"/>
      <c r="J241" s="681"/>
      <c r="K241" s="640"/>
      <c r="L241" s="592"/>
      <c r="M241" s="592"/>
      <c r="N241" s="592"/>
      <c r="O241" s="592"/>
      <c r="P241" s="640">
        <v>1</v>
      </c>
      <c r="Q241" s="960"/>
      <c r="R241" s="592"/>
      <c r="S241" s="592"/>
      <c r="T241" s="592"/>
      <c r="U241" s="592"/>
      <c r="V241" s="592">
        <v>1</v>
      </c>
      <c r="W241" s="592"/>
      <c r="X241" s="592"/>
      <c r="Y241" s="592"/>
      <c r="Z241" s="592"/>
      <c r="AA241" s="592"/>
      <c r="AB241" s="592"/>
      <c r="AC241" s="592"/>
      <c r="AD241" s="592"/>
      <c r="AE241" s="592"/>
      <c r="AF241" s="592"/>
      <c r="AG241" s="592"/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/>
      <c r="AR241" s="640"/>
      <c r="AS241" s="640"/>
      <c r="AT241" s="739" t="s">
        <v>194</v>
      </c>
      <c r="AU241" s="598"/>
      <c r="AV241" s="598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</row>
    <row r="242" spans="1:92" ht="15" thickBot="1" x14ac:dyDescent="0.25">
      <c r="A242" s="1416" t="s">
        <v>166</v>
      </c>
      <c r="B242" s="1416"/>
      <c r="C242" s="653">
        <f t="shared" si="40"/>
        <v>2</v>
      </c>
      <c r="D242" s="653">
        <f t="shared" si="41"/>
        <v>0</v>
      </c>
      <c r="E242" s="653">
        <f t="shared" si="41"/>
        <v>2</v>
      </c>
      <c r="F242" s="961"/>
      <c r="G242" s="961">
        <v>1</v>
      </c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>
        <v>1</v>
      </c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</row>
    <row r="243" spans="1:92" ht="15" thickTop="1" x14ac:dyDescent="0.2">
      <c r="A243" s="1417" t="s">
        <v>271</v>
      </c>
      <c r="B243" s="1418"/>
      <c r="C243" s="963">
        <f t="shared" si="40"/>
        <v>1</v>
      </c>
      <c r="D243" s="963">
        <f t="shared" si="41"/>
        <v>0</v>
      </c>
      <c r="E243" s="963">
        <f t="shared" si="41"/>
        <v>1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>
        <v>1</v>
      </c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</row>
    <row r="244" spans="1:92" ht="23.25" customHeight="1" thickBot="1" x14ac:dyDescent="0.25">
      <c r="A244" s="1606" t="s">
        <v>272</v>
      </c>
      <c r="B244" s="1607"/>
      <c r="C244" s="968">
        <f t="shared" si="40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CG244" s="582"/>
      <c r="CH244" s="582">
        <v>0</v>
      </c>
      <c r="CI244" s="582"/>
      <c r="CJ244" s="582"/>
      <c r="CK244" s="582"/>
      <c r="CL244" s="582"/>
      <c r="CM244" s="582"/>
      <c r="CN244" s="582"/>
    </row>
    <row r="245" spans="1:92" ht="15" thickTop="1" x14ac:dyDescent="0.2">
      <c r="A245" s="1406" t="s">
        <v>273</v>
      </c>
      <c r="B245" s="651" t="s">
        <v>274</v>
      </c>
      <c r="C245" s="651">
        <f t="shared" si="40"/>
        <v>0</v>
      </c>
      <c r="D245" s="651">
        <f t="shared" ref="D245:E247" si="42">SUM(F245+H245+J245+L245+N245+P245+R245+T245+V245+X245+Z245+AB245+AD245+AF245+AH245+AJ245+AL245+AN245)</f>
        <v>0</v>
      </c>
      <c r="E245" s="651">
        <f t="shared" si="42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</row>
    <row r="246" spans="1:92" x14ac:dyDescent="0.2">
      <c r="A246" s="1406"/>
      <c r="B246" s="648" t="s">
        <v>275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</row>
    <row r="247" spans="1:92" x14ac:dyDescent="0.2">
      <c r="A247" s="1407"/>
      <c r="B247" s="643" t="s">
        <v>276</v>
      </c>
      <c r="C247" s="643">
        <f t="shared" si="40"/>
        <v>0</v>
      </c>
      <c r="D247" s="643">
        <f t="shared" si="42"/>
        <v>0</v>
      </c>
      <c r="E247" s="643">
        <f t="shared" si="42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</row>
    <row r="248" spans="1:92" x14ac:dyDescent="0.2">
      <c r="A248" s="954" t="s">
        <v>277</v>
      </c>
      <c r="B248" s="905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CG248" s="582"/>
      <c r="CH248" s="582"/>
      <c r="CI248" s="582"/>
      <c r="CJ248" s="582"/>
      <c r="CK248" s="582"/>
      <c r="CL248" s="582"/>
      <c r="CM248" s="582"/>
      <c r="CN248" s="582"/>
    </row>
    <row r="249" spans="1:92" x14ac:dyDescent="0.2">
      <c r="A249" s="1408" t="s">
        <v>32</v>
      </c>
      <c r="B249" s="1410"/>
      <c r="C249" s="1421" t="s">
        <v>163</v>
      </c>
      <c r="D249" s="1421"/>
      <c r="E249" s="1421"/>
      <c r="F249" s="1422" t="s">
        <v>152</v>
      </c>
      <c r="G249" s="1423"/>
      <c r="H249" s="1423"/>
      <c r="I249" s="1423"/>
      <c r="J249" s="1423"/>
      <c r="K249" s="1423"/>
      <c r="L249" s="1423"/>
      <c r="M249" s="1423"/>
      <c r="N249" s="1423"/>
      <c r="O249" s="1423"/>
      <c r="P249" s="1423"/>
      <c r="Q249" s="1423"/>
      <c r="R249" s="1423"/>
      <c r="S249" s="1423"/>
      <c r="T249" s="1423"/>
      <c r="U249" s="1423"/>
      <c r="V249" s="1423"/>
      <c r="W249" s="1423"/>
      <c r="X249" s="1423"/>
      <c r="Y249" s="1423"/>
      <c r="Z249" s="1423"/>
      <c r="AA249" s="1423"/>
      <c r="AB249" s="1423"/>
      <c r="AC249" s="1423"/>
      <c r="AD249" s="1423"/>
      <c r="AE249" s="1423"/>
      <c r="AF249" s="1423"/>
      <c r="AG249" s="1424"/>
      <c r="AH249" s="1425" t="s">
        <v>165</v>
      </c>
      <c r="AI249" s="1425" t="s">
        <v>251</v>
      </c>
      <c r="AJ249" s="1410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CG249" s="582"/>
      <c r="CH249" s="582"/>
      <c r="CI249" s="582"/>
      <c r="CJ249" s="582"/>
      <c r="CK249" s="582"/>
      <c r="CL249" s="582"/>
      <c r="CM249" s="582"/>
      <c r="CN249" s="582"/>
    </row>
    <row r="250" spans="1:92" x14ac:dyDescent="0.2">
      <c r="A250" s="1419"/>
      <c r="B250" s="1420"/>
      <c r="C250" s="1421"/>
      <c r="D250" s="1421"/>
      <c r="E250" s="1421"/>
      <c r="F250" s="1414" t="s">
        <v>57</v>
      </c>
      <c r="G250" s="1428"/>
      <c r="H250" s="1414" t="s">
        <v>8</v>
      </c>
      <c r="I250" s="1428"/>
      <c r="J250" s="1414" t="s">
        <v>59</v>
      </c>
      <c r="K250" s="1415"/>
      <c r="L250" s="1414" t="s">
        <v>60</v>
      </c>
      <c r="M250" s="1415"/>
      <c r="N250" s="1414" t="s">
        <v>61</v>
      </c>
      <c r="O250" s="1415"/>
      <c r="P250" s="1414" t="s">
        <v>62</v>
      </c>
      <c r="Q250" s="1415"/>
      <c r="R250" s="1414" t="s">
        <v>63</v>
      </c>
      <c r="S250" s="1415"/>
      <c r="T250" s="1414" t="s">
        <v>64</v>
      </c>
      <c r="U250" s="1415"/>
      <c r="V250" s="1414" t="s">
        <v>65</v>
      </c>
      <c r="W250" s="1415"/>
      <c r="X250" s="1414" t="s">
        <v>66</v>
      </c>
      <c r="Y250" s="1415"/>
      <c r="Z250" s="1414" t="s">
        <v>67</v>
      </c>
      <c r="AA250" s="1415"/>
      <c r="AB250" s="1414" t="s">
        <v>68</v>
      </c>
      <c r="AC250" s="1415"/>
      <c r="AD250" s="1414" t="s">
        <v>69</v>
      </c>
      <c r="AE250" s="1415"/>
      <c r="AF250" s="1414" t="s">
        <v>70</v>
      </c>
      <c r="AG250" s="1415"/>
      <c r="AH250" s="1426"/>
      <c r="AI250" s="1426"/>
      <c r="AJ250" s="1420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CG250" s="582"/>
      <c r="CH250" s="582"/>
      <c r="CI250" s="582"/>
      <c r="CJ250" s="582"/>
      <c r="CK250" s="582"/>
      <c r="CL250" s="582"/>
      <c r="CM250" s="582"/>
      <c r="CN250" s="582"/>
    </row>
    <row r="251" spans="1:92" x14ac:dyDescent="0.2">
      <c r="A251" s="1411"/>
      <c r="B251" s="1413"/>
      <c r="C251" s="1055" t="s">
        <v>149</v>
      </c>
      <c r="D251" s="1055" t="s">
        <v>30</v>
      </c>
      <c r="E251" s="1042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427"/>
      <c r="AI251" s="1427"/>
      <c r="AJ251" s="1413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CG251" s="582"/>
      <c r="CH251" s="582"/>
      <c r="CI251" s="582"/>
      <c r="CJ251" s="582"/>
      <c r="CK251" s="582"/>
      <c r="CL251" s="582"/>
      <c r="CM251" s="582"/>
      <c r="CN251" s="582"/>
    </row>
    <row r="252" spans="1:92" ht="15" thickBot="1" x14ac:dyDescent="0.25">
      <c r="A252" s="1402" t="s">
        <v>102</v>
      </c>
      <c r="B252" s="1402"/>
      <c r="C252" s="892">
        <f>SUM(D252+E252)</f>
        <v>1</v>
      </c>
      <c r="D252" s="892">
        <f t="shared" ref="D252:E254" si="43">SUM(F252+H252+J252+L252+N252+P252+R252+T252+V252+X252+Z252+AB252+AD252+AF252)</f>
        <v>0</v>
      </c>
      <c r="E252" s="877">
        <f t="shared" si="43"/>
        <v>1</v>
      </c>
      <c r="F252" s="961"/>
      <c r="G252" s="961"/>
      <c r="H252" s="961"/>
      <c r="I252" s="961"/>
      <c r="J252" s="961"/>
      <c r="K252" s="961"/>
      <c r="L252" s="961"/>
      <c r="M252" s="961"/>
      <c r="N252" s="961"/>
      <c r="O252" s="961"/>
      <c r="P252" s="961"/>
      <c r="Q252" s="961"/>
      <c r="R252" s="961"/>
      <c r="S252" s="961"/>
      <c r="T252" s="961"/>
      <c r="U252" s="961">
        <v>1</v>
      </c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>
        <v>0</v>
      </c>
      <c r="AI252" s="867">
        <v>0</v>
      </c>
      <c r="AJ252" s="981">
        <v>0</v>
      </c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CG252" s="582"/>
      <c r="CH252" s="582"/>
      <c r="CI252" s="582"/>
      <c r="CJ252" s="582">
        <v>0</v>
      </c>
      <c r="CK252" s="582"/>
      <c r="CL252" s="582"/>
      <c r="CM252" s="582"/>
      <c r="CN252" s="582"/>
    </row>
    <row r="253" spans="1:92" ht="15.75" thickTop="1" thickBot="1" x14ac:dyDescent="0.25">
      <c r="A253" s="1403" t="s">
        <v>166</v>
      </c>
      <c r="B253" s="1403"/>
      <c r="C253" s="983">
        <f>SUM(D253+E253)</f>
        <v>0</v>
      </c>
      <c r="D253" s="983">
        <f t="shared" si="43"/>
        <v>0</v>
      </c>
      <c r="E253" s="984">
        <f t="shared" si="43"/>
        <v>0</v>
      </c>
      <c r="F253" s="985"/>
      <c r="G253" s="985"/>
      <c r="H253" s="985"/>
      <c r="I253" s="985"/>
      <c r="J253" s="985"/>
      <c r="K253" s="985"/>
      <c r="L253" s="985"/>
      <c r="M253" s="985"/>
      <c r="N253" s="985"/>
      <c r="O253" s="985"/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/>
      <c r="AI253" s="986"/>
      <c r="AJ253" s="987"/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CG253" s="582"/>
      <c r="CH253" s="582"/>
      <c r="CI253" s="582"/>
      <c r="CJ253" s="582">
        <v>0</v>
      </c>
      <c r="CK253" s="582"/>
      <c r="CL253" s="582"/>
      <c r="CM253" s="582"/>
      <c r="CN253" s="582"/>
    </row>
    <row r="254" spans="1:92" ht="15" thickTop="1" x14ac:dyDescent="0.2">
      <c r="A254" s="1404" t="s">
        <v>55</v>
      </c>
      <c r="B254" s="1404"/>
      <c r="C254" s="690">
        <f>SUM(D254+E254)</f>
        <v>4</v>
      </c>
      <c r="D254" s="690">
        <f t="shared" si="43"/>
        <v>0</v>
      </c>
      <c r="E254" s="857">
        <f t="shared" si="43"/>
        <v>4</v>
      </c>
      <c r="F254" s="964"/>
      <c r="G254" s="964"/>
      <c r="H254" s="964"/>
      <c r="I254" s="964"/>
      <c r="J254" s="964"/>
      <c r="K254" s="964"/>
      <c r="L254" s="964"/>
      <c r="M254" s="964"/>
      <c r="N254" s="964"/>
      <c r="O254" s="964"/>
      <c r="P254" s="964"/>
      <c r="Q254" s="964"/>
      <c r="R254" s="964"/>
      <c r="S254" s="964">
        <v>3</v>
      </c>
      <c r="T254" s="964"/>
      <c r="U254" s="964">
        <v>1</v>
      </c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>
        <v>0</v>
      </c>
      <c r="AI254" s="656">
        <v>0</v>
      </c>
      <c r="AJ254" s="988">
        <v>0</v>
      </c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CG254" s="582"/>
      <c r="CH254" s="582"/>
      <c r="CI254" s="582"/>
      <c r="CJ254" s="582">
        <v>0</v>
      </c>
      <c r="CK254" s="582"/>
      <c r="CL254" s="582"/>
      <c r="CM254" s="582"/>
      <c r="CN254" s="582"/>
    </row>
    <row r="255" spans="1:92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</row>
    <row r="256" spans="1:92" x14ac:dyDescent="0.2">
      <c r="A256" s="1405" t="s">
        <v>279</v>
      </c>
      <c r="B256" s="1408" t="s">
        <v>280</v>
      </c>
      <c r="C256" s="1409"/>
      <c r="D256" s="1410"/>
      <c r="E256" s="1411" t="s">
        <v>281</v>
      </c>
      <c r="F256" s="1412"/>
      <c r="G256" s="1412"/>
      <c r="H256" s="1412"/>
      <c r="I256" s="1412"/>
      <c r="J256" s="1412"/>
      <c r="K256" s="1412"/>
      <c r="L256" s="1412"/>
      <c r="M256" s="1412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</row>
    <row r="257" spans="1:48" x14ac:dyDescent="0.2">
      <c r="A257" s="1406"/>
      <c r="B257" s="1411"/>
      <c r="C257" s="1412"/>
      <c r="D257" s="1413"/>
      <c r="E257" s="1414" t="s">
        <v>99</v>
      </c>
      <c r="F257" s="1415"/>
      <c r="G257" s="1414" t="s">
        <v>100</v>
      </c>
      <c r="H257" s="1415"/>
      <c r="I257" s="1414" t="s">
        <v>101</v>
      </c>
      <c r="J257" s="1415"/>
      <c r="K257" s="1414" t="s">
        <v>57</v>
      </c>
      <c r="L257" s="1415"/>
      <c r="M257" s="1414" t="s">
        <v>8</v>
      </c>
      <c r="N257" s="1415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</row>
    <row r="258" spans="1:48" x14ac:dyDescent="0.2">
      <c r="A258" s="1407"/>
      <c r="B258" s="1034" t="s">
        <v>149</v>
      </c>
      <c r="C258" s="1042" t="s">
        <v>30</v>
      </c>
      <c r="D258" s="1035" t="s">
        <v>48</v>
      </c>
      <c r="E258" s="924" t="s">
        <v>30</v>
      </c>
      <c r="F258" s="1046" t="s">
        <v>48</v>
      </c>
      <c r="G258" s="924" t="s">
        <v>30</v>
      </c>
      <c r="H258" s="1046" t="s">
        <v>48</v>
      </c>
      <c r="I258" s="924" t="s">
        <v>30</v>
      </c>
      <c r="J258" s="1046" t="s">
        <v>48</v>
      </c>
      <c r="K258" s="924" t="s">
        <v>30</v>
      </c>
      <c r="L258" s="1046" t="s">
        <v>48</v>
      </c>
      <c r="M258" s="924" t="s">
        <v>30</v>
      </c>
      <c r="N258" s="1046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</row>
    <row r="259" spans="1:48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</row>
    <row r="260" spans="1:48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</row>
    <row r="261" spans="1:48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</row>
    <row r="287" spans="1:2" hidden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221</v>
      </c>
      <c r="B287" s="1002">
        <f>SUM(CG8:CN254)</f>
        <v>0</v>
      </c>
    </row>
  </sheetData>
  <mergeCells count="421">
    <mergeCell ref="T208:U208"/>
    <mergeCell ref="A218:B218"/>
    <mergeCell ref="A204:A205"/>
    <mergeCell ref="AH86:AJ86"/>
    <mergeCell ref="AH87:AH88"/>
    <mergeCell ref="AI87:AI88"/>
    <mergeCell ref="AJ87:AJ8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89:B89"/>
    <mergeCell ref="X87:Y87"/>
    <mergeCell ref="Z87:AA87"/>
    <mergeCell ref="AB87:AC87"/>
    <mergeCell ref="A123:A126"/>
    <mergeCell ref="A118:B118"/>
    <mergeCell ref="A105:B105"/>
    <mergeCell ref="A113:B113"/>
    <mergeCell ref="A101:A104"/>
    <mergeCell ref="A24:B24"/>
    <mergeCell ref="A28:B28"/>
    <mergeCell ref="A29:B29"/>
    <mergeCell ref="A25:B25"/>
    <mergeCell ref="A26:B26"/>
    <mergeCell ref="A27:B27"/>
    <mergeCell ref="A30:B30"/>
    <mergeCell ref="B176:C176"/>
    <mergeCell ref="B177:C177"/>
    <mergeCell ref="A166:C166"/>
    <mergeCell ref="B172:C172"/>
    <mergeCell ref="B173:C173"/>
    <mergeCell ref="A165:C165"/>
    <mergeCell ref="B138:C138"/>
    <mergeCell ref="B139:C139"/>
    <mergeCell ref="A127:A130"/>
    <mergeCell ref="A134:C135"/>
    <mergeCell ref="A59:B59"/>
    <mergeCell ref="A34:B34"/>
    <mergeCell ref="A35:B35"/>
    <mergeCell ref="A32:B33"/>
    <mergeCell ref="C32:C33"/>
    <mergeCell ref="A57:B57"/>
    <mergeCell ref="A58:B58"/>
    <mergeCell ref="A6:P6"/>
    <mergeCell ref="A11:B11"/>
    <mergeCell ref="A22:B22"/>
    <mergeCell ref="A23:B23"/>
    <mergeCell ref="A20:B20"/>
    <mergeCell ref="A21:B21"/>
    <mergeCell ref="A12:B12"/>
    <mergeCell ref="A13:B13"/>
    <mergeCell ref="A14:B14"/>
    <mergeCell ref="A15:B15"/>
    <mergeCell ref="A9:B10"/>
    <mergeCell ref="C9:C10"/>
    <mergeCell ref="D9:L9"/>
    <mergeCell ref="M9:M10"/>
    <mergeCell ref="N9:N10"/>
    <mergeCell ref="O9:O10"/>
    <mergeCell ref="A16:B16"/>
    <mergeCell ref="A18:B19"/>
    <mergeCell ref="C18:C19"/>
    <mergeCell ref="D18:D19"/>
    <mergeCell ref="E18:E19"/>
    <mergeCell ref="F18:F19"/>
    <mergeCell ref="D32:L32"/>
    <mergeCell ref="A36:B36"/>
    <mergeCell ref="A37:A41"/>
    <mergeCell ref="A42:A43"/>
    <mergeCell ref="A44:B44"/>
    <mergeCell ref="A55:B55"/>
    <mergeCell ref="A56:B56"/>
    <mergeCell ref="A49:B49"/>
    <mergeCell ref="A50:B50"/>
    <mergeCell ref="A52:B54"/>
    <mergeCell ref="C52:E53"/>
    <mergeCell ref="F52:Q52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79:B79"/>
    <mergeCell ref="A80:A84"/>
    <mergeCell ref="AD87:AE87"/>
    <mergeCell ref="AF87:AG87"/>
    <mergeCell ref="A66:B68"/>
    <mergeCell ref="C66:E67"/>
    <mergeCell ref="F66:AG66"/>
    <mergeCell ref="F67:G67"/>
    <mergeCell ref="H67:I67"/>
    <mergeCell ref="J67:K67"/>
    <mergeCell ref="L67:M67"/>
    <mergeCell ref="N67:O67"/>
    <mergeCell ref="A86:B88"/>
    <mergeCell ref="C86:E87"/>
    <mergeCell ref="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A106:B106"/>
    <mergeCell ref="A108:B109"/>
    <mergeCell ref="A100:B100"/>
    <mergeCell ref="A97:A99"/>
    <mergeCell ref="A161:C161"/>
    <mergeCell ref="A162:C162"/>
    <mergeCell ref="A158:A160"/>
    <mergeCell ref="B158:C158"/>
    <mergeCell ref="B159:C159"/>
    <mergeCell ref="B160:C160"/>
    <mergeCell ref="A157:C157"/>
    <mergeCell ref="B146:C146"/>
    <mergeCell ref="B147:C147"/>
    <mergeCell ref="B148:C148"/>
    <mergeCell ref="A153:A156"/>
    <mergeCell ref="B153:C153"/>
    <mergeCell ref="B154:C154"/>
    <mergeCell ref="B155:C155"/>
    <mergeCell ref="B156:C156"/>
    <mergeCell ref="A138:A139"/>
    <mergeCell ref="A140:C140"/>
    <mergeCell ref="A141:C141"/>
    <mergeCell ref="A142:A149"/>
    <mergeCell ref="B149:C149"/>
    <mergeCell ref="P208:Q208"/>
    <mergeCell ref="R208:S208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C108:E108"/>
    <mergeCell ref="F108:G108"/>
    <mergeCell ref="H108:I108"/>
    <mergeCell ref="J108:K108"/>
    <mergeCell ref="L108:M108"/>
    <mergeCell ref="N108:P108"/>
    <mergeCell ref="Q108:R108"/>
    <mergeCell ref="S108:T108"/>
    <mergeCell ref="U108:V108"/>
    <mergeCell ref="AE134:AF134"/>
    <mergeCell ref="AG134:AH134"/>
    <mergeCell ref="AI134:AJ134"/>
    <mergeCell ref="AK134:AL134"/>
    <mergeCell ref="AM134:AN134"/>
    <mergeCell ref="AO134:AO135"/>
    <mergeCell ref="AP134:AP135"/>
    <mergeCell ref="AQ134:AR134"/>
    <mergeCell ref="A137:C137"/>
    <mergeCell ref="D137:AR137"/>
    <mergeCell ref="M134:N134"/>
    <mergeCell ref="O134:P134"/>
    <mergeCell ref="Q134:R134"/>
    <mergeCell ref="S134:T134"/>
    <mergeCell ref="U134:V134"/>
    <mergeCell ref="W134:X134"/>
    <mergeCell ref="Y134:Z134"/>
    <mergeCell ref="AA134:AB134"/>
    <mergeCell ref="AC134:AD134"/>
    <mergeCell ref="D134:F134"/>
    <mergeCell ref="G134:H134"/>
    <mergeCell ref="I134:J134"/>
    <mergeCell ref="K134:L134"/>
    <mergeCell ref="A150:A152"/>
    <mergeCell ref="B150:C150"/>
    <mergeCell ref="B151:C151"/>
    <mergeCell ref="B152:C152"/>
    <mergeCell ref="B142:C142"/>
    <mergeCell ref="B143:C143"/>
    <mergeCell ref="B144:C144"/>
    <mergeCell ref="B145:C145"/>
    <mergeCell ref="A163:C163"/>
    <mergeCell ref="A164:C164"/>
    <mergeCell ref="A168:C169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72:A173"/>
    <mergeCell ref="A174:C174"/>
    <mergeCell ref="A175:C175"/>
    <mergeCell ref="A176:A183"/>
    <mergeCell ref="B182:C182"/>
    <mergeCell ref="B183:C183"/>
    <mergeCell ref="A184:A186"/>
    <mergeCell ref="B184:C184"/>
    <mergeCell ref="B185:C185"/>
    <mergeCell ref="B186:C186"/>
    <mergeCell ref="B180:C180"/>
    <mergeCell ref="B181:C181"/>
    <mergeCell ref="B178:C178"/>
    <mergeCell ref="B179:C179"/>
    <mergeCell ref="AB202:AC202"/>
    <mergeCell ref="AD202:AE202"/>
    <mergeCell ref="AF202:AG202"/>
    <mergeCell ref="AH202:AI202"/>
    <mergeCell ref="AJ202:AK202"/>
    <mergeCell ref="A207:A209"/>
    <mergeCell ref="B207:B209"/>
    <mergeCell ref="F207:AK207"/>
    <mergeCell ref="AL207:AL209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C207:E208"/>
    <mergeCell ref="F208:G208"/>
    <mergeCell ref="H208:I208"/>
    <mergeCell ref="J208:K208"/>
    <mergeCell ref="L208:M208"/>
    <mergeCell ref="N208:O208"/>
    <mergeCell ref="A210:A211"/>
    <mergeCell ref="A212:A213"/>
    <mergeCell ref="A215:B217"/>
    <mergeCell ref="C215:E216"/>
    <mergeCell ref="F215:AM215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219:A227"/>
    <mergeCell ref="A228:A236"/>
    <mergeCell ref="A238:B240"/>
    <mergeCell ref="C238:E239"/>
    <mergeCell ref="F238:AO238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41:B241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244:B244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  <dataValidation allowBlank="1" showInputMessage="1" showErrorMessage="1" errorTitle="ERROR" error="Por favor ingrese solo Números." sqref="A97:A99 A110:A112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 </vt:lpstr>
      <vt:lpstr>enero</vt:lpstr>
      <vt:lpstr>Febrero</vt:lpstr>
      <vt:lpstr>Marzo </vt:lpstr>
      <vt:lpstr>Abril </vt:lpstr>
      <vt:lpstr>Mayo </vt:lpstr>
      <vt:lpstr>Junio</vt:lpstr>
      <vt:lpstr>Julio</vt:lpstr>
      <vt:lpstr>Agosto</vt:lpstr>
      <vt:lpstr>Septiembre</vt:lpstr>
      <vt:lpstr>Octubre </vt:lpstr>
      <vt:lpstr>Noviembre</vt:lpstr>
      <vt:lpstr>Diciembre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2018-01-19T15:58:25Z</dcterms:modified>
</cp:coreProperties>
</file>